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howObjects="none" codeName="ThisWorkbook" defaultThemeVersion="166925"/>
  <mc:AlternateContent xmlns:mc="http://schemas.openxmlformats.org/markup-compatibility/2006">
    <mc:Choice Requires="x15">
      <x15ac:absPath xmlns:x15ac="http://schemas.microsoft.com/office/spreadsheetml/2010/11/ac" url="R:\Projekti\Zagreb\205-2023 MESTROVIC PAVILJON\99-PREDANO_ARHIVA\10-TROŠKOVNIK\2024-07-29 za objavu\"/>
    </mc:Choice>
  </mc:AlternateContent>
  <xr:revisionPtr revIDLastSave="0" documentId="13_ncr:1_{B7499BA8-1BB7-48AE-AB57-8401B8117EA3}" xr6:coauthVersionLast="47" xr6:coauthVersionMax="47" xr10:uidLastSave="{00000000-0000-0000-0000-000000000000}"/>
  <bookViews>
    <workbookView xWindow="-120" yWindow="-120" windowWidth="29040" windowHeight="15840" tabRatio="845" xr2:uid="{00000000-000D-0000-FFFF-FFFF00000000}"/>
  </bookViews>
  <sheets>
    <sheet name="Naslovnica" sheetId="34" r:id="rId1"/>
    <sheet name="Opći uvjeti uz troškovnik" sheetId="31" r:id="rId2"/>
    <sheet name="I. Pripremni radovi" sheetId="51" r:id="rId3"/>
    <sheet name="II. Demontaže i rušenja" sheetId="3" r:id="rId4"/>
    <sheet name="III. Zemljani radovi" sheetId="66" r:id="rId5"/>
    <sheet name="IV. Betonski radovi" sheetId="68" r:id="rId6"/>
    <sheet name="V. Armirački radovi" sheetId="69" r:id="rId7"/>
    <sheet name="VI. Posebni radovi" sheetId="70" r:id="rId8"/>
    <sheet name="VII. Izolaterski radovi" sheetId="19" r:id="rId9"/>
    <sheet name="VIII. Zidarski radovi" sheetId="4" r:id="rId10"/>
    <sheet name="IX. Staklarski radovi" sheetId="14" r:id="rId11"/>
    <sheet name="X. Limarski radovi" sheetId="36" r:id="rId12"/>
    <sheet name="XI. Stolarski radovi" sheetId="8" r:id="rId13"/>
    <sheet name="XII. Bravarski radovi" sheetId="10" r:id="rId14"/>
    <sheet name="XIII. Restauratorski radovi" sheetId="9" r:id="rId15"/>
    <sheet name="XIV. Podopolagački radovi" sheetId="53" r:id="rId16"/>
    <sheet name="XV. Keramičarski radovi" sheetId="54" r:id="rId17"/>
    <sheet name="XVI. Gipsarski radovi" sheetId="55" r:id="rId18"/>
    <sheet name="XVII. Soboslikarski radovi" sheetId="60" r:id="rId19"/>
    <sheet name="XVIII. Dizalo i platforme" sheetId="58" r:id="rId20"/>
    <sheet name="XIX. Oprema i ugradnje" sheetId="56" r:id="rId21"/>
    <sheet name="1. Rekapitulacija GO radova" sheetId="20" r:id="rId22"/>
    <sheet name="2. Elektroinstalacije" sheetId="73" r:id="rId23"/>
    <sheet name="3. Strojarske instalacije" sheetId="72" r:id="rId24"/>
    <sheet name="4. Vodovod i odvodnja" sheetId="61" r:id="rId25"/>
    <sheet name="5. Sprinkler sustav" sheetId="67" r:id="rId26"/>
    <sheet name="Rekapitulacija_cjelovita obnova" sheetId="37" r:id="rId27"/>
  </sheets>
  <externalReferences>
    <externalReference r:id="rId28"/>
    <externalReference r:id="rId29"/>
    <externalReference r:id="rId30"/>
    <externalReference r:id="rId31"/>
    <externalReference r:id="rId32"/>
    <externalReference r:id="rId33"/>
    <externalReference r:id="rId34"/>
  </externalReferences>
  <definedNames>
    <definedName name="__shared_10_0_0">NA()</definedName>
    <definedName name="__shared_10_0_1" localSheetId="22">IF((ISNUMBER(#REF!)),#REF!,"")</definedName>
    <definedName name="__shared_10_0_1" localSheetId="23">IF((ISNUMBER(#REF!)),#REF!,"")</definedName>
    <definedName name="__shared_10_0_1" localSheetId="24">IF((ISNUMBER('4. Vodovod i odvodnja'!#REF!)),'4. Vodovod i odvodnja'!#REF!,"")</definedName>
    <definedName name="__shared_10_0_1" localSheetId="25">IF((ISNUMBER('5. Sprinkler sustav'!#REF!)),'5. Sprinkler sustav'!#REF!,"")</definedName>
    <definedName name="__shared_10_0_1" localSheetId="5">IF((ISNUMBER(#REF!)),#REF!,"")</definedName>
    <definedName name="__shared_10_0_1" localSheetId="6">IF((ISNUMBER(#REF!)),#REF!,"")</definedName>
    <definedName name="__shared_10_0_1" localSheetId="7">IF((ISNUMBER(#REF!)),#REF!,"")</definedName>
    <definedName name="__shared_10_0_1">IF((ISNUMBER(#REF!)),#REF!,"")</definedName>
    <definedName name="__shared_10_0_2">NA()</definedName>
    <definedName name="__shared_11_0_0" localSheetId="23">IF((ISNUMBER(#REF!)),#REF!,"")</definedName>
    <definedName name="__shared_11_0_0" localSheetId="24">IF((ISNUMBER('4. Vodovod i odvodnja'!#REF!)),'4. Vodovod i odvodnja'!#REF!,"")</definedName>
    <definedName name="__shared_11_0_0" localSheetId="25">IF((ISNUMBER('5. Sprinkler sustav'!#REF!)),'5. Sprinkler sustav'!#REF!,"")</definedName>
    <definedName name="__shared_11_0_0" localSheetId="5">IF((ISNUMBER(#REF!)),#REF!,"")</definedName>
    <definedName name="__shared_11_0_0" localSheetId="6">IF((ISNUMBER(#REF!)),#REF!,"")</definedName>
    <definedName name="__shared_11_0_0" localSheetId="7">IF((ISNUMBER(#REF!)),#REF!,"")</definedName>
    <definedName name="__shared_11_0_0">IF((ISNUMBER(#REF!)),#REF!,"")</definedName>
    <definedName name="__shared_11_0_1">NA()</definedName>
    <definedName name="__shared_11_0_2">NA()</definedName>
    <definedName name="__shared_11_0_3">NA()</definedName>
    <definedName name="__shared_12_0_0" localSheetId="23">IF((ISNUMBER(#REF!)),#REF!,"")</definedName>
    <definedName name="__shared_12_0_0" localSheetId="24">IF((ISNUMBER('4. Vodovod i odvodnja'!#REF!)),'4. Vodovod i odvodnja'!#REF!,"")</definedName>
    <definedName name="__shared_12_0_0" localSheetId="25">IF((ISNUMBER('5. Sprinkler sustav'!#REF!)),'5. Sprinkler sustav'!#REF!,"")</definedName>
    <definedName name="__shared_12_0_0" localSheetId="5">IF((ISNUMBER(#REF!)),#REF!,"")</definedName>
    <definedName name="__shared_12_0_0" localSheetId="6">IF((ISNUMBER(#REF!)),#REF!,"")</definedName>
    <definedName name="__shared_12_0_0" localSheetId="7">IF((ISNUMBER(#REF!)),#REF!,"")</definedName>
    <definedName name="__shared_12_0_0">IF((ISNUMBER(#REF!)),#REF!,"")</definedName>
    <definedName name="__shared_12_0_1">NA()</definedName>
    <definedName name="__shared_12_0_2">NA()</definedName>
    <definedName name="__shared_12_0_3">NA()</definedName>
    <definedName name="__shared_12_0_4">NA()</definedName>
    <definedName name="__shared_13_0_0">NA()</definedName>
    <definedName name="__shared_13_0_1">NA()</definedName>
    <definedName name="__shared_14_0_0">NA()</definedName>
    <definedName name="__shared_14_0_1" localSheetId="23">IF((ISNUMBER(#REF!)),#REF!,"")</definedName>
    <definedName name="__shared_14_0_1" localSheetId="24">IF((ISNUMBER('4. Vodovod i odvodnja'!#REF!)),'4. Vodovod i odvodnja'!#REF!,"")</definedName>
    <definedName name="__shared_14_0_1" localSheetId="25">IF((ISNUMBER('5. Sprinkler sustav'!#REF!)),'5. Sprinkler sustav'!#REF!,"")</definedName>
    <definedName name="__shared_14_0_1" localSheetId="5">IF((ISNUMBER(#REF!)),#REF!,"")</definedName>
    <definedName name="__shared_14_0_1" localSheetId="6">IF((ISNUMBER(#REF!)),#REF!,"")</definedName>
    <definedName name="__shared_14_0_1" localSheetId="7">IF((ISNUMBER(#REF!)),#REF!,"")</definedName>
    <definedName name="__shared_14_0_1">IF((ISNUMBER(#REF!)),#REF!,"")</definedName>
    <definedName name="__shared_15_0_0">NA()</definedName>
    <definedName name="__shared_15_0_1" localSheetId="23">IF((ISNUMBER(#REF!)),#REF!,"")</definedName>
    <definedName name="__shared_15_0_1" localSheetId="24">IF((ISNUMBER('4. Vodovod i odvodnja'!#REF!)),'4. Vodovod i odvodnja'!#REF!,"")</definedName>
    <definedName name="__shared_15_0_1" localSheetId="25">IF((ISNUMBER('5. Sprinkler sustav'!#REF!)),'5. Sprinkler sustav'!#REF!,"")</definedName>
    <definedName name="__shared_15_0_1" localSheetId="5">IF((ISNUMBER(#REF!)),#REF!,"")</definedName>
    <definedName name="__shared_15_0_1" localSheetId="6">IF((ISNUMBER(#REF!)),#REF!,"")</definedName>
    <definedName name="__shared_15_0_1" localSheetId="7">IF((ISNUMBER(#REF!)),#REF!,"")</definedName>
    <definedName name="__shared_15_0_1">IF((ISNUMBER(#REF!)),#REF!,"")</definedName>
    <definedName name="__shared_15_0_2">NA()</definedName>
    <definedName name="__shared_15_0_3">NA()</definedName>
    <definedName name="__shared_16_0_0" localSheetId="23">IF((ISNUMBER(#REF!)),#REF!,"")</definedName>
    <definedName name="__shared_16_0_0" localSheetId="24">IF((ISNUMBER('4. Vodovod i odvodnja'!#REF!)),'4. Vodovod i odvodnja'!#REF!,"")</definedName>
    <definedName name="__shared_16_0_0" localSheetId="25">IF((ISNUMBER('5. Sprinkler sustav'!#REF!)),'5. Sprinkler sustav'!#REF!,"")</definedName>
    <definedName name="__shared_16_0_0" localSheetId="5">IF((ISNUMBER(#REF!)),#REF!,"")</definedName>
    <definedName name="__shared_16_0_0" localSheetId="6">IF((ISNUMBER(#REF!)),#REF!,"")</definedName>
    <definedName name="__shared_16_0_0" localSheetId="7">IF((ISNUMBER(#REF!)),#REF!,"")</definedName>
    <definedName name="__shared_16_0_0">IF((ISNUMBER(#REF!)),#REF!,"")</definedName>
    <definedName name="__shared_16_0_1">NA()</definedName>
    <definedName name="__shared_17_0_0">NA()</definedName>
    <definedName name="__shared_17_0_1" localSheetId="23">IF((ISNUMBER(#REF!)),#REF!,"")</definedName>
    <definedName name="__shared_17_0_1" localSheetId="24">IF((ISNUMBER('4. Vodovod i odvodnja'!#REF!)),'4. Vodovod i odvodnja'!#REF!,"")</definedName>
    <definedName name="__shared_17_0_1" localSheetId="25">IF((ISNUMBER('5. Sprinkler sustav'!#REF!)),'5. Sprinkler sustav'!#REF!,"")</definedName>
    <definedName name="__shared_17_0_1" localSheetId="5">IF((ISNUMBER(#REF!)),#REF!,"")</definedName>
    <definedName name="__shared_17_0_1" localSheetId="6">IF((ISNUMBER(#REF!)),#REF!,"")</definedName>
    <definedName name="__shared_17_0_1" localSheetId="7">IF((ISNUMBER(#REF!)),#REF!,"")</definedName>
    <definedName name="__shared_17_0_1">IF((ISNUMBER(#REF!)),#REF!,"")</definedName>
    <definedName name="__shared_17_0_2" localSheetId="23">IF((ISNUMBER(#REF!)),#REF!,"")</definedName>
    <definedName name="__shared_17_0_2" localSheetId="24">IF((ISNUMBER('4. Vodovod i odvodnja'!#REF!)),'4. Vodovod i odvodnja'!#REF!,"")</definedName>
    <definedName name="__shared_17_0_2" localSheetId="25">IF((ISNUMBER('5. Sprinkler sustav'!#REF!)),'5. Sprinkler sustav'!#REF!,"")</definedName>
    <definedName name="__shared_17_0_2" localSheetId="5">IF((ISNUMBER(#REF!)),#REF!,"")</definedName>
    <definedName name="__shared_17_0_2" localSheetId="6">IF((ISNUMBER(#REF!)),#REF!,"")</definedName>
    <definedName name="__shared_17_0_2" localSheetId="7">IF((ISNUMBER(#REF!)),#REF!,"")</definedName>
    <definedName name="__shared_17_0_2">IF((ISNUMBER(#REF!)),#REF!,"")</definedName>
    <definedName name="__shared_17_0_3">NA()</definedName>
    <definedName name="__shared_17_0_4">NA()</definedName>
    <definedName name="__shared_18_0_0" localSheetId="23">IF((ISNUMBER(#REF!)),#REF!,"")</definedName>
    <definedName name="__shared_18_0_0" localSheetId="24">IF((ISNUMBER('4. Vodovod i odvodnja'!#REF!)),'4. Vodovod i odvodnja'!#REF!,"")</definedName>
    <definedName name="__shared_18_0_0" localSheetId="25">IF((ISNUMBER('5. Sprinkler sustav'!#REF!)),'5. Sprinkler sustav'!#REF!,"")</definedName>
    <definedName name="__shared_18_0_0" localSheetId="5">IF((ISNUMBER(#REF!)),#REF!,"")</definedName>
    <definedName name="__shared_18_0_0" localSheetId="6">IF((ISNUMBER(#REF!)),#REF!,"")</definedName>
    <definedName name="__shared_18_0_0" localSheetId="7">IF((ISNUMBER(#REF!)),#REF!,"")</definedName>
    <definedName name="__shared_18_0_0">IF((ISNUMBER(#REF!)),#REF!,"")</definedName>
    <definedName name="__shared_18_0_1">NA()</definedName>
    <definedName name="__shared_18_0_10">NA()</definedName>
    <definedName name="__shared_18_0_11">NA()</definedName>
    <definedName name="__shared_18_0_2">NA()</definedName>
    <definedName name="__shared_18_0_3">NA()</definedName>
    <definedName name="__shared_18_0_4">NA()</definedName>
    <definedName name="__shared_18_0_5">NA()</definedName>
    <definedName name="__shared_18_0_6">NA()</definedName>
    <definedName name="__shared_18_0_7">NA()</definedName>
    <definedName name="__shared_18_0_8">NA()</definedName>
    <definedName name="__shared_18_0_9">NA()</definedName>
    <definedName name="__shared_19_0_0" localSheetId="23">IF((ISNUMBER(#REF!)),#REF!,"")</definedName>
    <definedName name="__shared_19_0_0" localSheetId="24">IF((ISNUMBER('4. Vodovod i odvodnja'!#REF!)),'4. Vodovod i odvodnja'!#REF!,"")</definedName>
    <definedName name="__shared_19_0_0" localSheetId="25">IF((ISNUMBER('5. Sprinkler sustav'!#REF!)),'5. Sprinkler sustav'!#REF!,"")</definedName>
    <definedName name="__shared_19_0_0" localSheetId="5">IF((ISNUMBER(#REF!)),#REF!,"")</definedName>
    <definedName name="__shared_19_0_0" localSheetId="6">IF((ISNUMBER(#REF!)),#REF!,"")</definedName>
    <definedName name="__shared_19_0_0" localSheetId="7">IF((ISNUMBER(#REF!)),#REF!,"")</definedName>
    <definedName name="__shared_19_0_0">IF((ISNUMBER(#REF!)),#REF!,"")</definedName>
    <definedName name="__shared_19_0_1">NA()</definedName>
    <definedName name="__shared_19_0_10">NA()</definedName>
    <definedName name="__shared_19_0_11">NA()</definedName>
    <definedName name="__shared_19_0_2">NA()</definedName>
    <definedName name="__shared_19_0_3">NA()</definedName>
    <definedName name="__shared_19_0_4">NA()</definedName>
    <definedName name="__shared_19_0_5">NA()</definedName>
    <definedName name="__shared_19_0_6">NA()</definedName>
    <definedName name="__shared_19_0_7">NA()</definedName>
    <definedName name="__shared_19_0_8">NA()</definedName>
    <definedName name="__shared_19_0_9">NA()</definedName>
    <definedName name="__shared_2_0_0" localSheetId="23">IF((ISNUMBER(#REF!)),#REF!,"")</definedName>
    <definedName name="__shared_2_0_0" localSheetId="24">IF((ISNUMBER('4. Vodovod i odvodnja'!#REF!)),'4. Vodovod i odvodnja'!#REF!,"")</definedName>
    <definedName name="__shared_2_0_0" localSheetId="25">IF((ISNUMBER('5. Sprinkler sustav'!#REF!)),'5. Sprinkler sustav'!#REF!,"")</definedName>
    <definedName name="__shared_2_0_0" localSheetId="5">IF((ISNUMBER(#REF!)),#REF!,"")</definedName>
    <definedName name="__shared_2_0_0" localSheetId="6">IF((ISNUMBER(#REF!)),#REF!,"")</definedName>
    <definedName name="__shared_2_0_0" localSheetId="7">IF((ISNUMBER(#REF!)),#REF!,"")</definedName>
    <definedName name="__shared_2_0_0">IF((ISNUMBER(#REF!)),#REF!,"")</definedName>
    <definedName name="__shared_2_0_1">NA()</definedName>
    <definedName name="__shared_2_0_2">NA()</definedName>
    <definedName name="__shared_2_0_3">NA()</definedName>
    <definedName name="__shared_3_0_0" localSheetId="23">IF((ISNUMBER(#REF!)),#REF!,"")</definedName>
    <definedName name="__shared_3_0_0" localSheetId="24">IF((ISNUMBER('4. Vodovod i odvodnja'!#REF!)),'4. Vodovod i odvodnja'!#REF!,"")</definedName>
    <definedName name="__shared_3_0_0" localSheetId="25">IF((ISNUMBER('5. Sprinkler sustav'!#REF!)),'5. Sprinkler sustav'!#REF!,"")</definedName>
    <definedName name="__shared_3_0_0" localSheetId="5">IF((ISNUMBER(#REF!)),#REF!,"")</definedName>
    <definedName name="__shared_3_0_0" localSheetId="6">IF((ISNUMBER(#REF!)),#REF!,"")</definedName>
    <definedName name="__shared_3_0_0" localSheetId="7">IF((ISNUMBER(#REF!)),#REF!,"")</definedName>
    <definedName name="__shared_3_0_0">IF((ISNUMBER(#REF!)),#REF!,"")</definedName>
    <definedName name="__shared_3_0_1">NA()</definedName>
    <definedName name="__shared_3_0_2">NA()</definedName>
    <definedName name="__shared_3_0_3" localSheetId="23">IF((ISNUMBER(#REF!)),#REF!,"")</definedName>
    <definedName name="__shared_3_0_3" localSheetId="24">IF((ISNUMBER('4. Vodovod i odvodnja'!#REF!)),'4. Vodovod i odvodnja'!#REF!,"")</definedName>
    <definedName name="__shared_3_0_3" localSheetId="25">IF((ISNUMBER('5. Sprinkler sustav'!#REF!)),'5. Sprinkler sustav'!#REF!,"")</definedName>
    <definedName name="__shared_3_0_3" localSheetId="5">IF((ISNUMBER(#REF!)),#REF!,"")</definedName>
    <definedName name="__shared_3_0_3" localSheetId="6">IF((ISNUMBER(#REF!)),#REF!,"")</definedName>
    <definedName name="__shared_3_0_3" localSheetId="7">IF((ISNUMBER(#REF!)),#REF!,"")</definedName>
    <definedName name="__shared_3_0_3">IF((ISNUMBER(#REF!)),#REF!,"")</definedName>
    <definedName name="__shared_3_0_4">NA()</definedName>
    <definedName name="__shared_3_0_5">NA()</definedName>
    <definedName name="__shared_3_0_6">NA()</definedName>
    <definedName name="__shared_4_0_0">NA()</definedName>
    <definedName name="__shared_4_0_1" localSheetId="23">IF((ISNUMBER(#REF!)),#REF!,"")</definedName>
    <definedName name="__shared_4_0_1" localSheetId="24">IF((ISNUMBER('4. Vodovod i odvodnja'!#REF!)),'4. Vodovod i odvodnja'!#REF!,"")</definedName>
    <definedName name="__shared_4_0_1" localSheetId="25">IF((ISNUMBER('5. Sprinkler sustav'!#REF!)),'5. Sprinkler sustav'!#REF!,"")</definedName>
    <definedName name="__shared_4_0_1" localSheetId="5">IF((ISNUMBER(#REF!)),#REF!,"")</definedName>
    <definedName name="__shared_4_0_1" localSheetId="6">IF((ISNUMBER(#REF!)),#REF!,"")</definedName>
    <definedName name="__shared_4_0_1" localSheetId="7">IF((ISNUMBER(#REF!)),#REF!,"")</definedName>
    <definedName name="__shared_4_0_1">IF((ISNUMBER(#REF!)),#REF!,"")</definedName>
    <definedName name="__shared_4_0_10">NA()</definedName>
    <definedName name="__shared_4_0_11">NA()</definedName>
    <definedName name="__shared_4_0_12">NA()</definedName>
    <definedName name="__shared_4_0_13">NA()</definedName>
    <definedName name="__shared_4_0_14">NA()</definedName>
    <definedName name="__shared_4_0_2">NA()</definedName>
    <definedName name="__shared_4_0_3">NA()</definedName>
    <definedName name="__shared_4_0_4" localSheetId="23">IF((ISNUMBER(#REF!)),#REF!,"")</definedName>
    <definedName name="__shared_4_0_4" localSheetId="24">IF((ISNUMBER('4. Vodovod i odvodnja'!#REF!)),'4. Vodovod i odvodnja'!#REF!,"")</definedName>
    <definedName name="__shared_4_0_4" localSheetId="25">IF((ISNUMBER('5. Sprinkler sustav'!#REF!)),'5. Sprinkler sustav'!#REF!,"")</definedName>
    <definedName name="__shared_4_0_4" localSheetId="5">IF((ISNUMBER(#REF!)),#REF!,"")</definedName>
    <definedName name="__shared_4_0_4" localSheetId="6">IF((ISNUMBER(#REF!)),#REF!,"")</definedName>
    <definedName name="__shared_4_0_4" localSheetId="7">IF((ISNUMBER(#REF!)),#REF!,"")</definedName>
    <definedName name="__shared_4_0_4">IF((ISNUMBER(#REF!)),#REF!,"")</definedName>
    <definedName name="__shared_4_0_5">NA()</definedName>
    <definedName name="__shared_4_0_6">NA()</definedName>
    <definedName name="__shared_4_0_7">NA()</definedName>
    <definedName name="__shared_4_0_8">NA()</definedName>
    <definedName name="__shared_4_0_9">NA()</definedName>
    <definedName name="__shared_5_0_0">NA()</definedName>
    <definedName name="__shared_5_0_1" localSheetId="23">IF((ISNUMBER(#REF!)),#REF!,"")</definedName>
    <definedName name="__shared_5_0_1" localSheetId="24">IF((ISNUMBER('4. Vodovod i odvodnja'!#REF!)),'4. Vodovod i odvodnja'!#REF!,"")</definedName>
    <definedName name="__shared_5_0_1" localSheetId="25">IF((ISNUMBER('5. Sprinkler sustav'!#REF!)),'5. Sprinkler sustav'!#REF!,"")</definedName>
    <definedName name="__shared_5_0_1" localSheetId="5">IF((ISNUMBER(#REF!)),#REF!,"")</definedName>
    <definedName name="__shared_5_0_1" localSheetId="6">IF((ISNUMBER(#REF!)),#REF!,"")</definedName>
    <definedName name="__shared_5_0_1" localSheetId="7">IF((ISNUMBER(#REF!)),#REF!,"")</definedName>
    <definedName name="__shared_5_0_1">IF((ISNUMBER(#REF!)),#REF!,"")</definedName>
    <definedName name="__shared_5_0_2">NA()</definedName>
    <definedName name="__shared_5_0_3" localSheetId="23">IF((ISNUMBER(#REF!)),#REF!,"")</definedName>
    <definedName name="__shared_5_0_3" localSheetId="24">IF((ISNUMBER('4. Vodovod i odvodnja'!#REF!)),'4. Vodovod i odvodnja'!#REF!,"")</definedName>
    <definedName name="__shared_5_0_3" localSheetId="25">IF((ISNUMBER('5. Sprinkler sustav'!#REF!)),'5. Sprinkler sustav'!#REF!,"")</definedName>
    <definedName name="__shared_5_0_3" localSheetId="5">IF((ISNUMBER(#REF!)),#REF!,"")</definedName>
    <definedName name="__shared_5_0_3" localSheetId="6">IF((ISNUMBER(#REF!)),#REF!,"")</definedName>
    <definedName name="__shared_5_0_3" localSheetId="7">IF((ISNUMBER(#REF!)),#REF!,"")</definedName>
    <definedName name="__shared_5_0_3">IF((ISNUMBER(#REF!)),#REF!,"")</definedName>
    <definedName name="__shared_5_0_4">NA()</definedName>
    <definedName name="__shared_5_0_5">NA()</definedName>
    <definedName name="__shared_5_0_6">NA()</definedName>
    <definedName name="__shared_5_0_7">NA()</definedName>
    <definedName name="__shared_6_0_0" localSheetId="23">IF((ISNUMBER(#REF!)),#REF!,"")</definedName>
    <definedName name="__shared_6_0_0" localSheetId="24">IF((ISNUMBER('4. Vodovod i odvodnja'!#REF!)),'4. Vodovod i odvodnja'!#REF!,"")</definedName>
    <definedName name="__shared_6_0_0" localSheetId="25">IF((ISNUMBER('5. Sprinkler sustav'!#REF!)),'5. Sprinkler sustav'!#REF!,"")</definedName>
    <definedName name="__shared_6_0_0" localSheetId="5">IF((ISNUMBER(#REF!)),#REF!,"")</definedName>
    <definedName name="__shared_6_0_0" localSheetId="6">IF((ISNUMBER(#REF!)),#REF!,"")</definedName>
    <definedName name="__shared_6_0_0" localSheetId="7">IF((ISNUMBER(#REF!)),#REF!,"")</definedName>
    <definedName name="__shared_6_0_0">IF((ISNUMBER(#REF!)),#REF!,"")</definedName>
    <definedName name="__shared_6_0_1">NA()</definedName>
    <definedName name="__shared_6_0_2">NA()</definedName>
    <definedName name="__shared_7_0_0">NA()</definedName>
    <definedName name="__shared_7_0_1" localSheetId="23">IF((ISNUMBER(#REF!)),#REF!,"")</definedName>
    <definedName name="__shared_7_0_1" localSheetId="24">IF((ISNUMBER('4. Vodovod i odvodnja'!#REF!)),'4. Vodovod i odvodnja'!#REF!,"")</definedName>
    <definedName name="__shared_7_0_1" localSheetId="25">IF((ISNUMBER('5. Sprinkler sustav'!#REF!)),'5. Sprinkler sustav'!#REF!,"")</definedName>
    <definedName name="__shared_7_0_1" localSheetId="5">IF((ISNUMBER(#REF!)),#REF!,"")</definedName>
    <definedName name="__shared_7_0_1" localSheetId="6">IF((ISNUMBER(#REF!)),#REF!,"")</definedName>
    <definedName name="__shared_7_0_1" localSheetId="7">IF((ISNUMBER(#REF!)),#REF!,"")</definedName>
    <definedName name="__shared_7_0_1">IF((ISNUMBER(#REF!)),#REF!,"")</definedName>
    <definedName name="__shared_7_0_2">NA()</definedName>
    <definedName name="__shared_7_0_3" localSheetId="23">IF((ISNUMBER(#REF!)),#REF!,"")</definedName>
    <definedName name="__shared_7_0_3" localSheetId="24">IF((ISNUMBER('4. Vodovod i odvodnja'!#REF!)),'4. Vodovod i odvodnja'!#REF!,"")</definedName>
    <definedName name="__shared_7_0_3" localSheetId="25">IF((ISNUMBER('5. Sprinkler sustav'!#REF!)),'5. Sprinkler sustav'!#REF!,"")</definedName>
    <definedName name="__shared_7_0_3" localSheetId="5">IF((ISNUMBER(#REF!)),#REF!,"")</definedName>
    <definedName name="__shared_7_0_3" localSheetId="6">IF((ISNUMBER(#REF!)),#REF!,"")</definedName>
    <definedName name="__shared_7_0_3" localSheetId="7">IF((ISNUMBER(#REF!)),#REF!,"")</definedName>
    <definedName name="__shared_7_0_3">IF((ISNUMBER(#REF!)),#REF!,"")</definedName>
    <definedName name="__shared_7_0_4">NA()</definedName>
    <definedName name="__shared_7_0_5" localSheetId="23">IF((ISNUMBER(#REF!)),#REF!,"")</definedName>
    <definedName name="__shared_7_0_5" localSheetId="24">IF((ISNUMBER('4. Vodovod i odvodnja'!#REF!)),'4. Vodovod i odvodnja'!#REF!,"")</definedName>
    <definedName name="__shared_7_0_5" localSheetId="25">IF((ISNUMBER('5. Sprinkler sustav'!#REF!)),'5. Sprinkler sustav'!#REF!,"")</definedName>
    <definedName name="__shared_7_0_5" localSheetId="5">IF((ISNUMBER(#REF!)),#REF!,"")</definedName>
    <definedName name="__shared_7_0_5" localSheetId="6">IF((ISNUMBER(#REF!)),#REF!,"")</definedName>
    <definedName name="__shared_7_0_5" localSheetId="7">IF((ISNUMBER(#REF!)),#REF!,"")</definedName>
    <definedName name="__shared_7_0_5">IF((ISNUMBER(#REF!)),#REF!,"")</definedName>
    <definedName name="__shared_8_0_0">NA()</definedName>
    <definedName name="__shared_8_0_1" localSheetId="23">IF((ISNUMBER(#REF!)),#REF!,"")</definedName>
    <definedName name="__shared_8_0_1" localSheetId="24">IF((ISNUMBER('4. Vodovod i odvodnja'!#REF!)),'4. Vodovod i odvodnja'!#REF!,"")</definedName>
    <definedName name="__shared_8_0_1" localSheetId="25">IF((ISNUMBER('5. Sprinkler sustav'!#REF!)),'5. Sprinkler sustav'!#REF!,"")</definedName>
    <definedName name="__shared_8_0_1" localSheetId="5">IF((ISNUMBER(#REF!)),#REF!,"")</definedName>
    <definedName name="__shared_8_0_1" localSheetId="6">IF((ISNUMBER(#REF!)),#REF!,"")</definedName>
    <definedName name="__shared_8_0_1" localSheetId="7">IF((ISNUMBER(#REF!)),#REF!,"")</definedName>
    <definedName name="__shared_8_0_1">IF((ISNUMBER(#REF!)),#REF!,"")</definedName>
    <definedName name="__shared_8_0_2">NA()</definedName>
    <definedName name="__shared_9_0_0">NA()</definedName>
    <definedName name="_1Excel_BuiltIn_Print_Area_1" localSheetId="22">#REF!</definedName>
    <definedName name="_1Excel_BuiltIn_Print_Area_1" localSheetId="23">#REF!</definedName>
    <definedName name="_1Excel_BuiltIn_Print_Area_1" localSheetId="2">#REF!</definedName>
    <definedName name="_1Excel_BuiltIn_Print_Area_1" localSheetId="5">#REF!</definedName>
    <definedName name="_1Excel_BuiltIn_Print_Area_1" localSheetId="0">#REF!</definedName>
    <definedName name="_1Excel_BuiltIn_Print_Area_1" localSheetId="26">#REF!</definedName>
    <definedName name="_1Excel_BuiltIn_Print_Area_1" localSheetId="6">#REF!</definedName>
    <definedName name="_1Excel_BuiltIn_Print_Area_1" localSheetId="7">#REF!</definedName>
    <definedName name="_1Excel_BuiltIn_Print_Area_1">#REF!</definedName>
    <definedName name="_Hlk38358990" localSheetId="12">'XI. Stolarski radovi'!#REF!</definedName>
    <definedName name="_Hlk83023284" localSheetId="0">Naslovnica!$A$3</definedName>
    <definedName name="_Toc219790381_1">0</definedName>
    <definedName name="_Toc219790381_1_1">0</definedName>
    <definedName name="_Toc219790381_2">0</definedName>
    <definedName name="_Toc219790381_2_1">0</definedName>
    <definedName name="_Toc219790381_3">0</definedName>
    <definedName name="_Toc219790381_3_1">0</definedName>
    <definedName name="_Toc219790381_4">0</definedName>
    <definedName name="_Toc219790382_1">0</definedName>
    <definedName name="_Toc219790382_1_1">0</definedName>
    <definedName name="_Toc219790382_2">0</definedName>
    <definedName name="_Toc219790382_2_1">0</definedName>
    <definedName name="_Toc219790382_3">0</definedName>
    <definedName name="_Toc219790382_3_1">0</definedName>
    <definedName name="_Toc219790382_4">0</definedName>
    <definedName name="_Toc219790383_1">0</definedName>
    <definedName name="_Toc219790383_1_1">0</definedName>
    <definedName name="_Toc219790383_2">0</definedName>
    <definedName name="_Toc219790383_2_1">0</definedName>
    <definedName name="_Toc219790383_3">0</definedName>
    <definedName name="_Toc219790383_3_1">0</definedName>
    <definedName name="_Toc219790383_4">0</definedName>
    <definedName name="a" localSheetId="22">#REF!</definedName>
    <definedName name="a" localSheetId="23">#REF!</definedName>
    <definedName name="a" localSheetId="25">#REF!</definedName>
    <definedName name="a" localSheetId="5">#REF!</definedName>
    <definedName name="a" localSheetId="26">#REF!</definedName>
    <definedName name="a" localSheetId="6">#REF!</definedName>
    <definedName name="a" localSheetId="7">#REF!</definedName>
    <definedName name="a">#REF!</definedName>
    <definedName name="AA" localSheetId="22">#REF!</definedName>
    <definedName name="AA" localSheetId="23">#REF!</definedName>
    <definedName name="AA" localSheetId="25">#REF!</definedName>
    <definedName name="AA" localSheetId="26">#REF!</definedName>
    <definedName name="AA">#REF!</definedName>
    <definedName name="AAAAAAAAA" localSheetId="22">#REF!</definedName>
    <definedName name="AAAAAAAAA" localSheetId="23">#REF!</definedName>
    <definedName name="AAAAAAAAA" localSheetId="25">#REF!</definedName>
    <definedName name="AAAAAAAAA" localSheetId="26">#REF!</definedName>
    <definedName name="AAAAAAAAA">#REF!</definedName>
    <definedName name="adsdasdads" localSheetId="22">#REF!</definedName>
    <definedName name="adsdasdads" localSheetId="23">#REF!</definedName>
    <definedName name="adsdasdads" localSheetId="25">#REF!</definedName>
    <definedName name="adsdasdads" localSheetId="26">#REF!</definedName>
    <definedName name="adsdasdads">#REF!</definedName>
    <definedName name="aluminijska" localSheetId="22">#REF!</definedName>
    <definedName name="aluminijska" localSheetId="23">#REF!</definedName>
    <definedName name="aluminijska" localSheetId="25">#REF!</definedName>
    <definedName name="aluminijska" localSheetId="26">#REF!</definedName>
    <definedName name="aluminijska">#REF!</definedName>
    <definedName name="asadasdsd" localSheetId="22">#REF!</definedName>
    <definedName name="asadasdsd" localSheetId="23">#REF!</definedName>
    <definedName name="asadasdsd" localSheetId="25">#REF!</definedName>
    <definedName name="asadasdsd" localSheetId="26">#REF!</definedName>
    <definedName name="asadasdsd">#REF!</definedName>
    <definedName name="ASD" localSheetId="22">#REF!</definedName>
    <definedName name="ASD" localSheetId="23">#REF!</definedName>
    <definedName name="ASD" localSheetId="25">#REF!</definedName>
    <definedName name="ASD" localSheetId="26">#REF!</definedName>
    <definedName name="ASD">#REF!</definedName>
    <definedName name="AVD" localSheetId="22">#REF!</definedName>
    <definedName name="AVD" localSheetId="23">#REF!</definedName>
    <definedName name="AVD" localSheetId="25">#REF!</definedName>
    <definedName name="AVD" localSheetId="26">#REF!</definedName>
    <definedName name="AVD">#REF!</definedName>
    <definedName name="b" localSheetId="22">#REF!</definedName>
    <definedName name="b" localSheetId="23">#REF!</definedName>
    <definedName name="b" localSheetId="25">#REF!</definedName>
    <definedName name="b" localSheetId="26">#REF!</definedName>
    <definedName name="b">#REF!</definedName>
    <definedName name="betonska" localSheetId="22">#REF!</definedName>
    <definedName name="betonska" localSheetId="23">#REF!</definedName>
    <definedName name="betonska" localSheetId="25">#REF!</definedName>
    <definedName name="betonska" localSheetId="26">#REF!</definedName>
    <definedName name="betonska">#REF!</definedName>
    <definedName name="BOD" localSheetId="22">#REF!</definedName>
    <definedName name="BOD" localSheetId="23">#REF!</definedName>
    <definedName name="BOD" localSheetId="25">#REF!</definedName>
    <definedName name="BOD" localSheetId="26">#REF!</definedName>
    <definedName name="BOD">#REF!</definedName>
    <definedName name="BODIC" localSheetId="22">#REF!</definedName>
    <definedName name="BODIC" localSheetId="23">#REF!</definedName>
    <definedName name="BODIC" localSheetId="25">#REF!</definedName>
    <definedName name="BODIC" localSheetId="26">#REF!</definedName>
    <definedName name="BODIC">#REF!</definedName>
    <definedName name="BODICA" localSheetId="22">#REF!</definedName>
    <definedName name="BODICA" localSheetId="23">#REF!</definedName>
    <definedName name="BODICA" localSheetId="25">#REF!</definedName>
    <definedName name="BODICA" localSheetId="26">#REF!</definedName>
    <definedName name="BODICA">#REF!</definedName>
    <definedName name="BROD" localSheetId="22">#REF!</definedName>
    <definedName name="BROD" localSheetId="23">#REF!</definedName>
    <definedName name="BROD" localSheetId="25">#REF!</definedName>
    <definedName name="BROD" localSheetId="26">#REF!</definedName>
    <definedName name="BROD">#REF!</definedName>
    <definedName name="č" localSheetId="22">#REF!</definedName>
    <definedName name="č" localSheetId="23">#REF!</definedName>
    <definedName name="č" localSheetId="25">#REF!</definedName>
    <definedName name="č" localSheetId="26">#REF!</definedName>
    <definedName name="č">#REF!</definedName>
    <definedName name="Copy_of_DA669E372" localSheetId="22">#REF!</definedName>
    <definedName name="Copy_of_DA669E372" localSheetId="23">#REF!</definedName>
    <definedName name="Copy_of_DA669E372" localSheetId="25">#REF!</definedName>
    <definedName name="Copy_of_DA669E372" localSheetId="26">#REF!</definedName>
    <definedName name="Copy_of_DA669E372">#REF!</definedName>
    <definedName name="d" localSheetId="22">#REF!</definedName>
    <definedName name="d" localSheetId="23">#REF!</definedName>
    <definedName name="d" localSheetId="25">#REF!</definedName>
    <definedName name="d" localSheetId="26">#REF!</definedName>
    <definedName name="d">#REF!</definedName>
    <definedName name="dadsasa" localSheetId="22">#REF!</definedName>
    <definedName name="dadsasa" localSheetId="23">#REF!</definedName>
    <definedName name="dadsasa" localSheetId="25">#REF!</definedName>
    <definedName name="dadsasa" localSheetId="26">#REF!</definedName>
    <definedName name="dadsasa">#REF!</definedName>
    <definedName name="DALEKOVOD" localSheetId="22">#REF!</definedName>
    <definedName name="DALEKOVOD" localSheetId="23">#REF!</definedName>
    <definedName name="DALEKOVOD" localSheetId="25">#REF!</definedName>
    <definedName name="DALEKOVOD" localSheetId="26">#REF!</definedName>
    <definedName name="DALEKOVOD">#REF!</definedName>
    <definedName name="DAS" localSheetId="22">#REF!</definedName>
    <definedName name="DAS" localSheetId="23">#REF!</definedName>
    <definedName name="DAS" localSheetId="25">#REF!</definedName>
    <definedName name="DAS" localSheetId="26">#REF!</definedName>
    <definedName name="DAS">#REF!</definedName>
    <definedName name="dd" localSheetId="22">#REF!</definedName>
    <definedName name="dd" localSheetId="23">#REF!</definedName>
    <definedName name="dd" localSheetId="25">#REF!</definedName>
    <definedName name="dd" localSheetId="26">#REF!</definedName>
    <definedName name="dd">#REF!</definedName>
    <definedName name="DFS" localSheetId="22">#REF!</definedName>
    <definedName name="DFS" localSheetId="23">#REF!</definedName>
    <definedName name="DFS" localSheetId="25">#REF!</definedName>
    <definedName name="DFS" localSheetId="26">#REF!</definedName>
    <definedName name="DFS">#REF!</definedName>
    <definedName name="DGF" localSheetId="22">#REF!</definedName>
    <definedName name="DGF" localSheetId="23">#REF!</definedName>
    <definedName name="DGF" localSheetId="25">#REF!</definedName>
    <definedName name="DGF" localSheetId="26">#REF!</definedName>
    <definedName name="DGF">#REF!</definedName>
    <definedName name="DSA" localSheetId="22">#REF!</definedName>
    <definedName name="DSA" localSheetId="23">#REF!</definedName>
    <definedName name="DSA" localSheetId="25">#REF!</definedName>
    <definedName name="DSA" localSheetId="26">#REF!</definedName>
    <definedName name="DSA">#REF!</definedName>
    <definedName name="DSAS" localSheetId="22">#REF!</definedName>
    <definedName name="DSAS" localSheetId="23">#REF!</definedName>
    <definedName name="DSAS" localSheetId="25">#REF!</definedName>
    <definedName name="DSAS" localSheetId="26">#REF!</definedName>
    <definedName name="DSAS">#REF!</definedName>
    <definedName name="EXCEG" localSheetId="22">#REF!</definedName>
    <definedName name="EXCEG" localSheetId="23">#REF!</definedName>
    <definedName name="EXCEG" localSheetId="25">#REF!</definedName>
    <definedName name="EXCEG" localSheetId="26">#REF!</definedName>
    <definedName name="EXCEG">#REF!</definedName>
    <definedName name="Excel_BuiltIn_Print_Area_1" localSheetId="22">#REF!</definedName>
    <definedName name="Excel_BuiltIn_Print_Area_1" localSheetId="23">#REF!</definedName>
    <definedName name="Excel_BuiltIn_Print_Area_1" localSheetId="25">#REF!</definedName>
    <definedName name="Excel_BuiltIn_Print_Area_1" localSheetId="26">#REF!</definedName>
    <definedName name="Excel_BuiltIn_Print_Area_1">#REF!</definedName>
    <definedName name="Excel_BuiltIn_Print_Area_1_1" localSheetId="22">#REF!</definedName>
    <definedName name="Excel_BuiltIn_Print_Area_1_1" localSheetId="23">#REF!</definedName>
    <definedName name="Excel_BuiltIn_Print_Area_1_1" localSheetId="25">#REF!</definedName>
    <definedName name="Excel_BuiltIn_Print_Area_1_1" localSheetId="26">#REF!</definedName>
    <definedName name="Excel_BuiltIn_Print_Area_1_1">#REF!</definedName>
    <definedName name="Excel_BuiltIn_Print_Area_2" localSheetId="22">#REF!</definedName>
    <definedName name="Excel_BuiltIn_Print_Area_2" localSheetId="23">#REF!</definedName>
    <definedName name="Excel_BuiltIn_Print_Area_2" localSheetId="25">#REF!</definedName>
    <definedName name="Excel_BuiltIn_Print_Area_2" localSheetId="26">#REF!</definedName>
    <definedName name="Excel_BuiltIn_Print_Area_2">#REF!</definedName>
    <definedName name="Excel_BuiltIn_Print_Area_3" localSheetId="22">#REF!</definedName>
    <definedName name="Excel_BuiltIn_Print_Area_3" localSheetId="23">#REF!</definedName>
    <definedName name="Excel_BuiltIn_Print_Area_3" localSheetId="25">#REF!</definedName>
    <definedName name="Excel_BuiltIn_Print_Area_3" localSheetId="26">#REF!</definedName>
    <definedName name="Excel_BuiltIn_Print_Area_3">#REF!</definedName>
    <definedName name="Excel_BuiltIn_Print_Area_4" localSheetId="22">#REF!</definedName>
    <definedName name="Excel_BuiltIn_Print_Area_4" localSheetId="23">#REF!</definedName>
    <definedName name="Excel_BuiltIn_Print_Area_4" localSheetId="25">#REF!</definedName>
    <definedName name="Excel_BuiltIn_Print_Area_4" localSheetId="26">#REF!</definedName>
    <definedName name="Excel_BuiltIn_Print_Area_4">#REF!</definedName>
    <definedName name="Excel_BuiltIn_Print_Area_5" localSheetId="22">#REF!</definedName>
    <definedName name="Excel_BuiltIn_Print_Area_5" localSheetId="23">#REF!</definedName>
    <definedName name="Excel_BuiltIn_Print_Area_5" localSheetId="25">#REF!</definedName>
    <definedName name="Excel_BuiltIn_Print_Area_5" localSheetId="26">#REF!</definedName>
    <definedName name="Excel_BuiltIn_Print_Area_5">#REF!</definedName>
    <definedName name="Excel_BuiltIn_Print_Area_7" localSheetId="22">#REF!</definedName>
    <definedName name="Excel_BuiltIn_Print_Area_7" localSheetId="23">#REF!</definedName>
    <definedName name="Excel_BuiltIn_Print_Area_7" localSheetId="25">#REF!</definedName>
    <definedName name="Excel_BuiltIn_Print_Area_7">#REF!</definedName>
    <definedName name="Excel_BuiltIn_Print_Area_7_1" localSheetId="22">#REF!</definedName>
    <definedName name="Excel_BuiltIn_Print_Area_7_1" localSheetId="23">#REF!</definedName>
    <definedName name="Excel_BuiltIn_Print_Area_7_1" localSheetId="25">#REF!</definedName>
    <definedName name="Excel_BuiltIn_Print_Area_7_1">#REF!</definedName>
    <definedName name="Excel_BuiltIn_Print_Titles" localSheetId="22">#REF!</definedName>
    <definedName name="Excel_BuiltIn_Print_Titles" localSheetId="23">#REF!</definedName>
    <definedName name="Excel_BuiltIn_Print_Titles" localSheetId="25">#REF!</definedName>
    <definedName name="Excel_BuiltIn_Print_Titles" localSheetId="26">#REF!</definedName>
    <definedName name="Excel_BuiltIn_Print_Titles">#REF!</definedName>
    <definedName name="Excel_BuiltIn_Print_Titles_1" localSheetId="22">#REF!</definedName>
    <definedName name="Excel_BuiltIn_Print_Titles_1" localSheetId="23">#REF!</definedName>
    <definedName name="Excel_BuiltIn_Print_Titles_1" localSheetId="25">#REF!</definedName>
    <definedName name="Excel_BuiltIn_Print_Titles_1" localSheetId="26">#REF!</definedName>
    <definedName name="Excel_BuiltIn_Print_Titles_1">#REF!</definedName>
    <definedName name="Excel_BuiltIn_Print_Titles_1_1" localSheetId="22">#REF!</definedName>
    <definedName name="Excel_BuiltIn_Print_Titles_1_1" localSheetId="23">#REF!</definedName>
    <definedName name="Excel_BuiltIn_Print_Titles_1_1" localSheetId="25">#REF!</definedName>
    <definedName name="Excel_BuiltIn_Print_Titles_1_1" localSheetId="26">#REF!</definedName>
    <definedName name="Excel_BuiltIn_Print_Titles_1_1">#REF!</definedName>
    <definedName name="Excel_BuiltIn_Print_Titles_10" localSheetId="22">#REF!</definedName>
    <definedName name="Excel_BuiltIn_Print_Titles_10" localSheetId="23">#REF!</definedName>
    <definedName name="Excel_BuiltIn_Print_Titles_10" localSheetId="25">#REF!</definedName>
    <definedName name="Excel_BuiltIn_Print_Titles_10">#REF!</definedName>
    <definedName name="Excel_BuiltIn_Print_Titles_11" localSheetId="22">#REF!</definedName>
    <definedName name="Excel_BuiltIn_Print_Titles_11" localSheetId="23">#REF!</definedName>
    <definedName name="Excel_BuiltIn_Print_Titles_11" localSheetId="25">#REF!</definedName>
    <definedName name="Excel_BuiltIn_Print_Titles_11">#REF!</definedName>
    <definedName name="Excel_BuiltIn_Print_Titles_12" localSheetId="22">#REF!</definedName>
    <definedName name="Excel_BuiltIn_Print_Titles_12" localSheetId="23">#REF!</definedName>
    <definedName name="Excel_BuiltIn_Print_Titles_12" localSheetId="25">#REF!</definedName>
    <definedName name="Excel_BuiltIn_Print_Titles_12">#REF!</definedName>
    <definedName name="Excel_BuiltIn_Print_Titles_13" localSheetId="22">#REF!</definedName>
    <definedName name="Excel_BuiltIn_Print_Titles_13" localSheetId="23">#REF!</definedName>
    <definedName name="Excel_BuiltIn_Print_Titles_13" localSheetId="25">#REF!</definedName>
    <definedName name="Excel_BuiltIn_Print_Titles_13">#REF!</definedName>
    <definedName name="Excel_BuiltIn_Print_Titles_14" localSheetId="22">#REF!</definedName>
    <definedName name="Excel_BuiltIn_Print_Titles_14" localSheetId="23">#REF!</definedName>
    <definedName name="Excel_BuiltIn_Print_Titles_14" localSheetId="25">#REF!</definedName>
    <definedName name="Excel_BuiltIn_Print_Titles_14">#REF!</definedName>
    <definedName name="Excel_BuiltIn_Print_Titles_15" localSheetId="22">#REF!</definedName>
    <definedName name="Excel_BuiltIn_Print_Titles_15" localSheetId="23">#REF!</definedName>
    <definedName name="Excel_BuiltIn_Print_Titles_15" localSheetId="25">#REF!</definedName>
    <definedName name="Excel_BuiltIn_Print_Titles_15">#REF!</definedName>
    <definedName name="Excel_BuiltIn_Print_Titles_16" localSheetId="22">#REF!</definedName>
    <definedName name="Excel_BuiltIn_Print_Titles_16" localSheetId="23">#REF!</definedName>
    <definedName name="Excel_BuiltIn_Print_Titles_16" localSheetId="25">#REF!</definedName>
    <definedName name="Excel_BuiltIn_Print_Titles_16">#REF!</definedName>
    <definedName name="Excel_BuiltIn_Print_Titles_17" localSheetId="22">#REF!</definedName>
    <definedName name="Excel_BuiltIn_Print_Titles_17" localSheetId="23">#REF!</definedName>
    <definedName name="Excel_BuiltIn_Print_Titles_17" localSheetId="25">#REF!</definedName>
    <definedName name="Excel_BuiltIn_Print_Titles_17">#REF!</definedName>
    <definedName name="Excel_BuiltIn_Print_Titles_2" localSheetId="22">#REF!</definedName>
    <definedName name="Excel_BuiltIn_Print_Titles_2" localSheetId="23">#REF!</definedName>
    <definedName name="Excel_BuiltIn_Print_Titles_2" localSheetId="25">#REF!</definedName>
    <definedName name="Excel_BuiltIn_Print_Titles_2" localSheetId="26">#REF!</definedName>
    <definedName name="Excel_BuiltIn_Print_Titles_2">#REF!</definedName>
    <definedName name="Excel_BuiltIn_Print_Titles_3" localSheetId="22">#REF!</definedName>
    <definedName name="Excel_BuiltIn_Print_Titles_3" localSheetId="23">#REF!</definedName>
    <definedName name="Excel_BuiltIn_Print_Titles_3" localSheetId="25">#REF!</definedName>
    <definedName name="Excel_BuiltIn_Print_Titles_3" localSheetId="26">#REF!</definedName>
    <definedName name="Excel_BuiltIn_Print_Titles_3">#REF!</definedName>
    <definedName name="Excel_BuiltIn_Print_Titles_3_1" localSheetId="22">#REF!</definedName>
    <definedName name="Excel_BuiltIn_Print_Titles_3_1" localSheetId="23">#REF!</definedName>
    <definedName name="Excel_BuiltIn_Print_Titles_3_1" localSheetId="25">#REF!</definedName>
    <definedName name="Excel_BuiltIn_Print_Titles_3_1">#REF!</definedName>
    <definedName name="Excel_BuiltIn_Print_Titles_4" localSheetId="22">#REF!</definedName>
    <definedName name="Excel_BuiltIn_Print_Titles_4" localSheetId="23">#REF!</definedName>
    <definedName name="Excel_BuiltIn_Print_Titles_4" localSheetId="25">#REF!</definedName>
    <definedName name="Excel_BuiltIn_Print_Titles_4" localSheetId="26">#REF!</definedName>
    <definedName name="Excel_BuiltIn_Print_Titles_4">#REF!</definedName>
    <definedName name="Excel_BuiltIn_Print_Titles_4_1" localSheetId="22">#REF!</definedName>
    <definedName name="Excel_BuiltIn_Print_Titles_4_1" localSheetId="23">#REF!</definedName>
    <definedName name="Excel_BuiltIn_Print_Titles_4_1" localSheetId="25">#REF!</definedName>
    <definedName name="Excel_BuiltIn_Print_Titles_4_1">#REF!</definedName>
    <definedName name="Excel_BuiltIn_Print_Titles_5" localSheetId="22">#REF!</definedName>
    <definedName name="Excel_BuiltIn_Print_Titles_5" localSheetId="23">#REF!</definedName>
    <definedName name="Excel_BuiltIn_Print_Titles_5" localSheetId="25">#REF!</definedName>
    <definedName name="Excel_BuiltIn_Print_Titles_5" localSheetId="26">#REF!</definedName>
    <definedName name="Excel_BuiltIn_Print_Titles_5">#REF!</definedName>
    <definedName name="Excel_BuiltIn_Print_Titles_5_1" localSheetId="22">#REF!</definedName>
    <definedName name="Excel_BuiltIn_Print_Titles_5_1" localSheetId="23">#REF!</definedName>
    <definedName name="Excel_BuiltIn_Print_Titles_5_1" localSheetId="25">#REF!</definedName>
    <definedName name="Excel_BuiltIn_Print_Titles_5_1">#REF!</definedName>
    <definedName name="Excel_BuiltIn_Print_Titles_6" localSheetId="22">#REF!</definedName>
    <definedName name="Excel_BuiltIn_Print_Titles_6" localSheetId="23">#REF!</definedName>
    <definedName name="Excel_BuiltIn_Print_Titles_6" localSheetId="25">#REF!</definedName>
    <definedName name="Excel_BuiltIn_Print_Titles_6">#REF!</definedName>
    <definedName name="Excel_BuiltIn_Print_Titles_6_1" localSheetId="22">#REF!</definedName>
    <definedName name="Excel_BuiltIn_Print_Titles_6_1" localSheetId="23">#REF!</definedName>
    <definedName name="Excel_BuiltIn_Print_Titles_6_1" localSheetId="25">#REF!</definedName>
    <definedName name="Excel_BuiltIn_Print_Titles_6_1">#REF!</definedName>
    <definedName name="Excel_BuiltIn_Print_Titles_7" localSheetId="22">#REF!</definedName>
    <definedName name="Excel_BuiltIn_Print_Titles_7" localSheetId="23">#REF!</definedName>
    <definedName name="Excel_BuiltIn_Print_Titles_7" localSheetId="25">#REF!</definedName>
    <definedName name="Excel_BuiltIn_Print_Titles_7">#REF!</definedName>
    <definedName name="Excel_BuiltIn_Print_Titles_7_1" localSheetId="22">#REF!</definedName>
    <definedName name="Excel_BuiltIn_Print_Titles_7_1" localSheetId="23">#REF!</definedName>
    <definedName name="Excel_BuiltIn_Print_Titles_7_1" localSheetId="25">#REF!</definedName>
    <definedName name="Excel_BuiltIn_Print_Titles_7_1">#REF!</definedName>
    <definedName name="Excel_BuiltIn_Print_Titles_8" localSheetId="22">#REF!</definedName>
    <definedName name="Excel_BuiltIn_Print_Titles_8" localSheetId="23">#REF!</definedName>
    <definedName name="Excel_BuiltIn_Print_Titles_8" localSheetId="25">#REF!</definedName>
    <definedName name="Excel_BuiltIn_Print_Titles_8">#REF!</definedName>
    <definedName name="Excel_BuiltIn_Print_Titles_9" localSheetId="22">#REF!</definedName>
    <definedName name="Excel_BuiltIn_Print_Titles_9" localSheetId="23">#REF!</definedName>
    <definedName name="Excel_BuiltIn_Print_Titles_9" localSheetId="25">#REF!</definedName>
    <definedName name="Excel_BuiltIn_Print_Titles_9">#REF!</definedName>
    <definedName name="GDF" localSheetId="22">#REF!</definedName>
    <definedName name="GDF" localSheetId="23">#REF!</definedName>
    <definedName name="GDF" localSheetId="25">#REF!</definedName>
    <definedName name="GDF" localSheetId="26">#REF!</definedName>
    <definedName name="GDF">#REF!</definedName>
    <definedName name="gradbena" localSheetId="22">#REF!</definedName>
    <definedName name="gradbena" localSheetId="23">#REF!</definedName>
    <definedName name="gradbena" localSheetId="25">#REF!</definedName>
    <definedName name="gradbena" localSheetId="26">#REF!</definedName>
    <definedName name="gradbena">#REF!</definedName>
    <definedName name="Gradec" localSheetId="22">#REF!</definedName>
    <definedName name="Gradec" localSheetId="23">#REF!</definedName>
    <definedName name="Gradec" localSheetId="25">#REF!</definedName>
    <definedName name="Gradec" localSheetId="26">#REF!</definedName>
    <definedName name="Gradec">#REF!</definedName>
    <definedName name="Gradjevina" localSheetId="22">#REF!</definedName>
    <definedName name="Gradjevina" localSheetId="23">#REF!</definedName>
    <definedName name="Gradjevina" localSheetId="25">#REF!</definedName>
    <definedName name="Gradjevina" localSheetId="26">#REF!</definedName>
    <definedName name="Gradjevina">#REF!</definedName>
    <definedName name="GRANIT" localSheetId="22">[1]FAKTORI!$B$4</definedName>
    <definedName name="GRANIT" localSheetId="23">[1]FAKTORI!$B$4</definedName>
    <definedName name="GRANIT" localSheetId="24">'4. Vodovod i odvodnja'!#REF!</definedName>
    <definedName name="GRANIT" localSheetId="25">#REF!</definedName>
    <definedName name="GRANIT">[1]FAKTORI!$B$4</definedName>
    <definedName name="GRANIT1" localSheetId="22">[1]FAKTORI!$B$5</definedName>
    <definedName name="GRANIT1" localSheetId="23">[1]FAKTORI!$B$5</definedName>
    <definedName name="GRANIT1" localSheetId="24">'4. Vodovod i odvodnja'!#REF!</definedName>
    <definedName name="GRANIT1" localSheetId="25">#REF!</definedName>
    <definedName name="GRANIT1">[1]FAKTORI!$B$5</definedName>
    <definedName name="HD" localSheetId="22">#REF!</definedName>
    <definedName name="HD" localSheetId="23">#REF!</definedName>
    <definedName name="HD" localSheetId="25">#REF!</definedName>
    <definedName name="HD" localSheetId="5">#REF!</definedName>
    <definedName name="HD" localSheetId="26">#REF!</definedName>
    <definedName name="HD" localSheetId="6">#REF!</definedName>
    <definedName name="HD" localSheetId="7">#REF!</definedName>
    <definedName name="HD">#REF!</definedName>
    <definedName name="HIDRA" localSheetId="22">[2]FAKTORI!$B$4</definedName>
    <definedName name="HIDRA" localSheetId="23">[3]FAKTORI!$B$4</definedName>
    <definedName name="HIDRA" localSheetId="24">'4. Vodovod i odvodnja'!#REF!</definedName>
    <definedName name="HIDRA" localSheetId="25">#REF!</definedName>
    <definedName name="HIDRA">[3]FAKTORI!$B$4</definedName>
    <definedName name="i" localSheetId="22">#REF!</definedName>
    <definedName name="i" localSheetId="23">#REF!</definedName>
    <definedName name="i" localSheetId="25">#REF!</definedName>
    <definedName name="i" localSheetId="5">#REF!</definedName>
    <definedName name="i" localSheetId="26">#REF!</definedName>
    <definedName name="i" localSheetId="6">#REF!</definedName>
    <definedName name="i" localSheetId="7">#REF!</definedName>
    <definedName name="i">#REF!</definedName>
    <definedName name="ii" localSheetId="22">#REF!</definedName>
    <definedName name="ii" localSheetId="23">#REF!</definedName>
    <definedName name="ii" localSheetId="25">#REF!</definedName>
    <definedName name="ii" localSheetId="5">#REF!</definedName>
    <definedName name="ii" localSheetId="26">#REF!</definedName>
    <definedName name="ii" localSheetId="6">#REF!</definedName>
    <definedName name="ii" localSheetId="7">#REF!</definedName>
    <definedName name="ii">#REF!</definedName>
    <definedName name="instalacijska" localSheetId="22">#REF!</definedName>
    <definedName name="instalacijska" localSheetId="23">#REF!</definedName>
    <definedName name="instalacijska" localSheetId="25">#REF!</definedName>
    <definedName name="instalacijska" localSheetId="5">#REF!</definedName>
    <definedName name="instalacijska" localSheetId="26">#REF!</definedName>
    <definedName name="instalacijska" localSheetId="6">#REF!</definedName>
    <definedName name="instalacijska" localSheetId="7">#REF!</definedName>
    <definedName name="instalacijska">#REF!</definedName>
    <definedName name="is" localSheetId="22">#REF!</definedName>
    <definedName name="is" localSheetId="23">#REF!</definedName>
    <definedName name="is" localSheetId="25">#REF!</definedName>
    <definedName name="is" localSheetId="26">#REF!</definedName>
    <definedName name="is">#REF!</definedName>
    <definedName name="jm" localSheetId="22">#REF!</definedName>
    <definedName name="jm" localSheetId="23">#REF!</definedName>
    <definedName name="jm" localSheetId="25">#REF!</definedName>
    <definedName name="jm" localSheetId="26">#REF!</definedName>
    <definedName name="jm">#REF!</definedName>
    <definedName name="k" localSheetId="22">#REF!</definedName>
    <definedName name="k" localSheetId="23">#REF!</definedName>
    <definedName name="k" localSheetId="25">#REF!</definedName>
    <definedName name="k" localSheetId="26">#REF!</definedName>
    <definedName name="k">#REF!</definedName>
    <definedName name="keramicarska" localSheetId="22">#REF!</definedName>
    <definedName name="keramicarska" localSheetId="23">#REF!</definedName>
    <definedName name="keramicarska" localSheetId="25">#REF!</definedName>
    <definedName name="keramicarska" localSheetId="26">#REF!</definedName>
    <definedName name="keramicarska">#REF!</definedName>
    <definedName name="kljucavnicarska" localSheetId="22">#REF!</definedName>
    <definedName name="kljucavnicarska" localSheetId="23">#REF!</definedName>
    <definedName name="kljucavnicarska" localSheetId="25">#REF!</definedName>
    <definedName name="kljucavnicarska" localSheetId="26">#REF!</definedName>
    <definedName name="kljucavnicarska">#REF!</definedName>
    <definedName name="krizanje" localSheetId="22">#REF!</definedName>
    <definedName name="krizanje" localSheetId="23">#REF!</definedName>
    <definedName name="krizanje" localSheetId="25">#REF!</definedName>
    <definedName name="krizanje" localSheetId="26">#REF!</definedName>
    <definedName name="krizanje">#REF!</definedName>
    <definedName name="krovskokleparska" localSheetId="22">#REF!</definedName>
    <definedName name="krovskokleparska" localSheetId="23">#REF!</definedName>
    <definedName name="krovskokleparska" localSheetId="25">#REF!</definedName>
    <definedName name="krovskokleparska" localSheetId="26">#REF!</definedName>
    <definedName name="krovskokleparska">#REF!</definedName>
    <definedName name="l" localSheetId="22">#REF!</definedName>
    <definedName name="l" localSheetId="23">#REF!</definedName>
    <definedName name="l" localSheetId="25">#REF!</definedName>
    <definedName name="l" localSheetId="26">#REF!</definedName>
    <definedName name="l">#REF!</definedName>
    <definedName name="m" localSheetId="22">#REF!</definedName>
    <definedName name="m" localSheetId="23">#REF!</definedName>
    <definedName name="m" localSheetId="25">#REF!</definedName>
    <definedName name="m" localSheetId="26">#REF!</definedName>
    <definedName name="m">#REF!</definedName>
    <definedName name="mavcnokartonska" localSheetId="22">#REF!</definedName>
    <definedName name="mavcnokartonska" localSheetId="23">#REF!</definedName>
    <definedName name="mavcnokartonska" localSheetId="25">#REF!</definedName>
    <definedName name="mavcnokartonska" localSheetId="26">#REF!</definedName>
    <definedName name="mavcnokartonska">#REF!</definedName>
    <definedName name="mizarska" localSheetId="22">#REF!</definedName>
    <definedName name="mizarska" localSheetId="23">#REF!</definedName>
    <definedName name="mizarska" localSheetId="25">#REF!</definedName>
    <definedName name="mizarska" localSheetId="26">#REF!</definedName>
    <definedName name="mizarska">#REF!</definedName>
    <definedName name="MMMMMMMM" localSheetId="22">#REF!</definedName>
    <definedName name="MMMMMMMM" localSheetId="23">#REF!</definedName>
    <definedName name="MMMMMMMM" localSheetId="25">#REF!</definedName>
    <definedName name="MMMMMMMM" localSheetId="26">#REF!</definedName>
    <definedName name="MMMMMMMM">#REF!</definedName>
    <definedName name="n" localSheetId="22">#REF!</definedName>
    <definedName name="n" localSheetId="23">#REF!</definedName>
    <definedName name="n" localSheetId="25">#REF!</definedName>
    <definedName name="n" localSheetId="26">#REF!</definedName>
    <definedName name="n">#REF!</definedName>
    <definedName name="nnm" localSheetId="22">#REF!</definedName>
    <definedName name="nnm" localSheetId="23">#REF!</definedName>
    <definedName name="nnm" localSheetId="25">#REF!</definedName>
    <definedName name="nnm" localSheetId="26">#REF!</definedName>
    <definedName name="nnm">#REF!</definedName>
    <definedName name="o" localSheetId="22">#REF!</definedName>
    <definedName name="o" localSheetId="23">#REF!</definedName>
    <definedName name="o" localSheetId="25">#REF!</definedName>
    <definedName name="o" localSheetId="26">#REF!</definedName>
    <definedName name="o">#REF!</definedName>
    <definedName name="obrtniska" localSheetId="22">#REF!</definedName>
    <definedName name="obrtniska" localSheetId="23">#REF!</definedName>
    <definedName name="obrtniska" localSheetId="25">#REF!</definedName>
    <definedName name="obrtniska" localSheetId="26">#REF!</definedName>
    <definedName name="obrtniska">#REF!</definedName>
    <definedName name="odvodnavanje" localSheetId="22">#REF!</definedName>
    <definedName name="odvodnavanje" localSheetId="23">#REF!</definedName>
    <definedName name="odvodnavanje" localSheetId="25">#REF!</definedName>
    <definedName name="odvodnavanje" localSheetId="26">#REF!</definedName>
    <definedName name="odvodnavanje">#REF!</definedName>
    <definedName name="OLE_LINK2" localSheetId="22">#REF!</definedName>
    <definedName name="OLE_LINK2" localSheetId="23">#REF!</definedName>
    <definedName name="OLE_LINK2" localSheetId="25">#REF!</definedName>
    <definedName name="OLE_LINK2" localSheetId="26">#REF!</definedName>
    <definedName name="OLE_LINK2">#REF!</definedName>
    <definedName name="penobetonerska" localSheetId="22">#REF!</definedName>
    <definedName name="penobetonerska" localSheetId="23">#REF!</definedName>
    <definedName name="penobetonerska" localSheetId="25">#REF!</definedName>
    <definedName name="penobetonerska" localSheetId="26">#REF!</definedName>
    <definedName name="penobetonerska">#REF!</definedName>
    <definedName name="po" localSheetId="22">#REF!</definedName>
    <definedName name="po" localSheetId="23">#REF!</definedName>
    <definedName name="po" localSheetId="25">#REF!</definedName>
    <definedName name="po" localSheetId="26">#REF!</definedName>
    <definedName name="po">#REF!</definedName>
    <definedName name="Ponudjac" localSheetId="22">#REF!</definedName>
    <definedName name="Ponudjac" localSheetId="23">#REF!</definedName>
    <definedName name="Ponudjac" localSheetId="25">#REF!</definedName>
    <definedName name="Ponudjac" localSheetId="5">#REF!</definedName>
    <definedName name="Ponudjac" localSheetId="26">#REF!</definedName>
    <definedName name="Ponudjac" localSheetId="6">#REF!</definedName>
    <definedName name="Ponudjac" localSheetId="7">#REF!</definedName>
    <definedName name="Ponudjac">#REF!</definedName>
    <definedName name="pop" localSheetId="22">#REF!</definedName>
    <definedName name="pop" localSheetId="23">#REF!</definedName>
    <definedName name="pop" localSheetId="25">#REF!</definedName>
    <definedName name="pop" localSheetId="5">#REF!</definedName>
    <definedName name="pop" localSheetId="26">#REF!</definedName>
    <definedName name="pop" localSheetId="6">#REF!</definedName>
    <definedName name="pop" localSheetId="7">#REF!</definedName>
    <definedName name="pop">#REF!</definedName>
    <definedName name="POPUST" localSheetId="22">[4]FAKTORI!$B$2</definedName>
    <definedName name="POPUST" localSheetId="23">[4]FAKTORI!$B$2</definedName>
    <definedName name="POPUST" localSheetId="24">'4. Vodovod i odvodnja'!#REF!</definedName>
    <definedName name="POPUST" localSheetId="25">#REF!</definedName>
    <definedName name="POPUST">[4]FAKTORI!$B$2</definedName>
    <definedName name="POPUST_2" localSheetId="22">[5]FAKTORI!$B$3</definedName>
    <definedName name="POPUST_2" localSheetId="23">[5]FAKTORI!$B$3</definedName>
    <definedName name="POPUST_2" localSheetId="24">'4. Vodovod i odvodnja'!#REF!</definedName>
    <definedName name="POPUST_2" localSheetId="25">#REF!</definedName>
    <definedName name="POPUST_2">[5]FAKTORI!$B$3</definedName>
    <definedName name="POSTO" localSheetId="22">[6]Rekapitulacija!$C$52</definedName>
    <definedName name="POSTO" localSheetId="23">[6]Rekapitulacija!$C$52</definedName>
    <definedName name="POSTO" localSheetId="24">'4. Vodovod i odvodnja'!#REF!</definedName>
    <definedName name="POSTO" localSheetId="25">#REF!</definedName>
    <definedName name="POSTO">[6]Rekapitulacija!$C$52</definedName>
    <definedName name="_xlnm.Print_Area" localSheetId="21">'1. Rekapitulacija GO radova'!$A$1:$F$25</definedName>
    <definedName name="_xlnm.Print_Area" localSheetId="22">'2. Elektroinstalacije'!$A$1:$F$522</definedName>
    <definedName name="_xlnm.Print_Area" localSheetId="23">'3. Strojarske instalacije'!$A$1:$F$1537</definedName>
    <definedName name="_xlnm.Print_Area" localSheetId="24">'4. Vodovod i odvodnja'!$A$1:$F$236</definedName>
    <definedName name="_xlnm.Print_Area" localSheetId="25">'5. Sprinkler sustav'!$A$1:$F$142</definedName>
    <definedName name="_xlnm.Print_Area" localSheetId="2">'I. Pripremni radovi'!$A$1:$F$145</definedName>
    <definedName name="_xlnm.Print_Area" localSheetId="3">'II. Demontaže i rušenja'!$A$1:$F$423</definedName>
    <definedName name="_xlnm.Print_Area" localSheetId="4">'III. Zemljani radovi'!$A$1:$F$102</definedName>
    <definedName name="_xlnm.Print_Area" localSheetId="5">'IV. Betonski radovi'!$A$1:$F$302</definedName>
    <definedName name="_xlnm.Print_Area" localSheetId="10">'IX. Staklarski radovi'!$A$1:$F$45</definedName>
    <definedName name="_xlnm.Print_Area" localSheetId="0">Naslovnica!$A$1:$B$43</definedName>
    <definedName name="_xlnm.Print_Area" localSheetId="1">'Opći uvjeti uz troškovnik'!$A$1:$B$27</definedName>
    <definedName name="_xlnm.Print_Area" localSheetId="26">'Rekapitulacija_cjelovita obnova'!$A$1:$F$12</definedName>
    <definedName name="_xlnm.Print_Area" localSheetId="6">'V. Armirački radovi'!$A$1:$F$42</definedName>
    <definedName name="_xlnm.Print_Area" localSheetId="7">'VI. Posebni radovi'!$A$1:$F$139</definedName>
    <definedName name="_xlnm.Print_Area" localSheetId="8">'VII. Izolaterski radovi'!$A$1:$F$237</definedName>
    <definedName name="_xlnm.Print_Area" localSheetId="9">'VIII. Zidarski radovi'!$A$1:$F$197</definedName>
    <definedName name="_xlnm.Print_Area" localSheetId="11">'X. Limarski radovi'!$A$1:$F$74</definedName>
    <definedName name="_xlnm.Print_Area" localSheetId="12">'XI. Stolarski radovi'!$A$1:$F$409</definedName>
    <definedName name="_xlnm.Print_Area" localSheetId="13">'XII. Bravarski radovi'!$A$1:$F$759</definedName>
    <definedName name="_xlnm.Print_Area" localSheetId="14">'XIII. Restauratorski radovi'!$A$1:$F$257</definedName>
    <definedName name="_xlnm.Print_Area" localSheetId="15">'XIV. Podopolagački radovi'!$A$1:$F$137</definedName>
    <definedName name="_xlnm.Print_Area" localSheetId="20">'XIX. Oprema i ugradnje'!$A$1:$F$208</definedName>
    <definedName name="_xlnm.Print_Area" localSheetId="16">'XV. Keramičarski radovi'!$A$1:$F$64</definedName>
    <definedName name="_xlnm.Print_Area" localSheetId="17">'XVI. Gipsarski radovi'!$A$1:$F$470</definedName>
    <definedName name="_xlnm.Print_Area" localSheetId="18">'XVII. Soboslikarski radovi'!$A$1:$F$83</definedName>
    <definedName name="_xlnm.Print_Area" localSheetId="19">'XVIII. Dizalo i platforme'!$A$1:$F$44</definedName>
    <definedName name="_xlnm.Print_Titles" localSheetId="23">'3. Strojarske instalacije'!$4:$4</definedName>
    <definedName name="_xlnm.Print_Titles" localSheetId="24">'4. Vodovod i odvodnja'!$3:$3</definedName>
    <definedName name="_xlnm.Print_Titles" localSheetId="25">'5. Sprinkler sustav'!$3:$3</definedName>
    <definedName name="rbr" localSheetId="22">#REF!</definedName>
    <definedName name="rbr" localSheetId="23">#REF!</definedName>
    <definedName name="rbr" localSheetId="2">#REF!</definedName>
    <definedName name="rbr" localSheetId="5">#REF!</definedName>
    <definedName name="rbr" localSheetId="0">#REF!</definedName>
    <definedName name="rbr" localSheetId="26">#REF!</definedName>
    <definedName name="rbr" localSheetId="6">#REF!</definedName>
    <definedName name="rbr" localSheetId="7">#REF!</definedName>
    <definedName name="rbr">#REF!</definedName>
    <definedName name="s" localSheetId="22">#REF!</definedName>
    <definedName name="s" localSheetId="23">#REF!</definedName>
    <definedName name="s" localSheetId="25">#REF!</definedName>
    <definedName name="s" localSheetId="5">#REF!</definedName>
    <definedName name="s" localSheetId="0">#REF!</definedName>
    <definedName name="s" localSheetId="26">#REF!</definedName>
    <definedName name="s" localSheetId="6">#REF!</definedName>
    <definedName name="s" localSheetId="7">#REF!</definedName>
    <definedName name="s">#REF!</definedName>
    <definedName name="sdada" localSheetId="22">#REF!</definedName>
    <definedName name="sdada" localSheetId="23">#REF!</definedName>
    <definedName name="sdada" localSheetId="25">#REF!</definedName>
    <definedName name="sdada" localSheetId="5">#REF!</definedName>
    <definedName name="sdada" localSheetId="26">#REF!</definedName>
    <definedName name="sdada" localSheetId="6">#REF!</definedName>
    <definedName name="sdada" localSheetId="7">#REF!</definedName>
    <definedName name="sdada">#REF!</definedName>
    <definedName name="sdadsad" localSheetId="22">#REF!</definedName>
    <definedName name="sdadsad" localSheetId="23">#REF!</definedName>
    <definedName name="sdadsad" localSheetId="25">#REF!</definedName>
    <definedName name="sdadsad" localSheetId="26">#REF!</definedName>
    <definedName name="sdadsad">#REF!</definedName>
    <definedName name="se" localSheetId="22">#REF!</definedName>
    <definedName name="se" localSheetId="23">#REF!</definedName>
    <definedName name="se" localSheetId="25">#REF!</definedName>
    <definedName name="se" localSheetId="26">#REF!</definedName>
    <definedName name="se">#REF!</definedName>
    <definedName name="slikopleskarska" localSheetId="22">#REF!</definedName>
    <definedName name="slikopleskarska" localSheetId="23">#REF!</definedName>
    <definedName name="slikopleskarska" localSheetId="25">#REF!</definedName>
    <definedName name="slikopleskarska" localSheetId="26">#REF!</definedName>
    <definedName name="slikopleskarska">#REF!</definedName>
    <definedName name="ssdasdad" localSheetId="22">#REF!</definedName>
    <definedName name="ssdasdad" localSheetId="23">#REF!</definedName>
    <definedName name="ssdasdad" localSheetId="25">#REF!</definedName>
    <definedName name="ssdasdad" localSheetId="26">#REF!</definedName>
    <definedName name="ssdasdad">#REF!</definedName>
    <definedName name="st" localSheetId="22">#REF!</definedName>
    <definedName name="st" localSheetId="23">#REF!</definedName>
    <definedName name="st" localSheetId="25">#REF!</definedName>
    <definedName name="st" localSheetId="0">#REF!</definedName>
    <definedName name="st" localSheetId="26">#REF!</definedName>
    <definedName name="st">#REF!</definedName>
    <definedName name="STROJ" localSheetId="5">IF((ISNUMBER(#REF!)),#REF!,"")</definedName>
    <definedName name="STROJ" localSheetId="6">IF((ISNUMBER(#REF!)),#REF!,"")</definedName>
    <definedName name="STROJ" localSheetId="7">IF((ISNUMBER(#REF!)),#REF!,"")</definedName>
    <definedName name="STROJ">IF((ISNUMBER(#REF!)),#REF!,"")</definedName>
    <definedName name="SWIETELSKY" localSheetId="22">[7]FAKTORI!$B$3</definedName>
    <definedName name="SWIETELSKY" localSheetId="23">[7]FAKTORI!$B$3</definedName>
    <definedName name="SWIETELSKY" localSheetId="24">'4. Vodovod i odvodnja'!#REF!</definedName>
    <definedName name="SWIETELSKY" localSheetId="25">#REF!</definedName>
    <definedName name="SWIETELSKY">[7]FAKTORI!$B$3</definedName>
    <definedName name="tehnologija" localSheetId="22">#REF!</definedName>
    <definedName name="tehnologija" localSheetId="23">#REF!</definedName>
    <definedName name="tehnologija" localSheetId="25">#REF!</definedName>
    <definedName name="tehnologija" localSheetId="5">#REF!</definedName>
    <definedName name="tehnologija" localSheetId="26">#REF!</definedName>
    <definedName name="tehnologija" localSheetId="6">#REF!</definedName>
    <definedName name="tehnologija" localSheetId="7">#REF!</definedName>
    <definedName name="tehnologija">#REF!</definedName>
    <definedName name="tesarska" localSheetId="22">#REF!</definedName>
    <definedName name="tesarska" localSheetId="23">#REF!</definedName>
    <definedName name="tesarska" localSheetId="25">#REF!</definedName>
    <definedName name="tesarska" localSheetId="5">#REF!</definedName>
    <definedName name="tesarska" localSheetId="26">#REF!</definedName>
    <definedName name="tesarska" localSheetId="6">#REF!</definedName>
    <definedName name="tesarska" localSheetId="7">#REF!</definedName>
    <definedName name="tesarska">#REF!</definedName>
    <definedName name="TZ" localSheetId="22">#REF!</definedName>
    <definedName name="TZ" localSheetId="23">#REF!</definedName>
    <definedName name="TZ" localSheetId="25">#REF!</definedName>
    <definedName name="TZ" localSheetId="5">#REF!</definedName>
    <definedName name="TZ" localSheetId="26">#REF!</definedName>
    <definedName name="TZ" localSheetId="6">#REF!</definedName>
    <definedName name="TZ" localSheetId="7">#REF!</definedName>
    <definedName name="TZ">#REF!</definedName>
    <definedName name="yx" localSheetId="22">#REF!</definedName>
    <definedName name="yx" localSheetId="23">#REF!</definedName>
    <definedName name="yx" localSheetId="2">#REF!</definedName>
    <definedName name="yx" localSheetId="0">#REF!</definedName>
    <definedName name="yx" localSheetId="26">#REF!</definedName>
    <definedName name="yx">#REF!</definedName>
    <definedName name="z" localSheetId="22">#REF!</definedName>
    <definedName name="z" localSheetId="23">#REF!</definedName>
    <definedName name="z" localSheetId="25">#REF!</definedName>
    <definedName name="z" localSheetId="0">#REF!</definedName>
    <definedName name="z" localSheetId="26">#REF!</definedName>
    <definedName name="z">#REF!</definedName>
    <definedName name="zemeljska" localSheetId="22">#REF!</definedName>
    <definedName name="zemeljska" localSheetId="23">#REF!</definedName>
    <definedName name="zemeljska" localSheetId="25">#REF!</definedName>
    <definedName name="zemeljska" localSheetId="26">#REF!</definedName>
    <definedName name="zemeljska">#REF!</definedName>
    <definedName name="zidarska" localSheetId="22">#REF!</definedName>
    <definedName name="zidarska" localSheetId="23">#REF!</definedName>
    <definedName name="zidarska" localSheetId="25">#REF!</definedName>
    <definedName name="zidarska" localSheetId="26">#REF!</definedName>
    <definedName name="zidarsk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2" i="70" l="1"/>
  <c r="F21" i="4"/>
  <c r="F129" i="70"/>
  <c r="F128" i="70"/>
  <c r="F127" i="70"/>
  <c r="F102" i="70"/>
  <c r="F101" i="70"/>
  <c r="F80" i="70"/>
  <c r="F81" i="70"/>
  <c r="F82" i="70"/>
  <c r="F19" i="70"/>
  <c r="F20" i="70"/>
  <c r="F21" i="70"/>
  <c r="F22" i="70"/>
  <c r="F23" i="70"/>
  <c r="F24" i="70"/>
  <c r="F25" i="70"/>
  <c r="F8" i="37"/>
  <c r="F596" i="72"/>
  <c r="F594" i="72"/>
  <c r="F592" i="72"/>
  <c r="F589" i="72"/>
  <c r="F564" i="72"/>
  <c r="F562" i="72"/>
  <c r="F560" i="72"/>
  <c r="F557" i="72"/>
  <c r="E10" i="37"/>
  <c r="D10" i="37"/>
  <c r="E9" i="37"/>
  <c r="F23" i="73"/>
  <c r="F24" i="73"/>
  <c r="F25" i="73"/>
  <c r="F26" i="73"/>
  <c r="F27" i="73"/>
  <c r="F30" i="73"/>
  <c r="F33" i="73"/>
  <c r="F77" i="73"/>
  <c r="F98" i="73"/>
  <c r="F118" i="73"/>
  <c r="F139" i="73"/>
  <c r="F145" i="73"/>
  <c r="F146" i="73"/>
  <c r="F147" i="73"/>
  <c r="F148" i="73"/>
  <c r="F149" i="73"/>
  <c r="F150" i="73"/>
  <c r="F151" i="73"/>
  <c r="F152" i="73"/>
  <c r="F153" i="73"/>
  <c r="F154" i="73"/>
  <c r="F155" i="73"/>
  <c r="F158" i="73"/>
  <c r="F159" i="73"/>
  <c r="F162" i="73"/>
  <c r="F163" i="73"/>
  <c r="F164" i="73"/>
  <c r="F165" i="73"/>
  <c r="F166" i="73"/>
  <c r="F167" i="73"/>
  <c r="F168" i="73"/>
  <c r="F169" i="73"/>
  <c r="F170" i="73"/>
  <c r="D171" i="73"/>
  <c r="F171" i="73" s="1"/>
  <c r="F172" i="73"/>
  <c r="F173" i="73"/>
  <c r="F174" i="73"/>
  <c r="F175" i="73"/>
  <c r="F176" i="73"/>
  <c r="F177" i="73"/>
  <c r="F178" i="73"/>
  <c r="F179" i="73"/>
  <c r="F180" i="73"/>
  <c r="F181" i="73"/>
  <c r="F182" i="73"/>
  <c r="F183" i="73"/>
  <c r="F184" i="73"/>
  <c r="F185" i="73"/>
  <c r="F186" i="73"/>
  <c r="F189" i="73"/>
  <c r="F190" i="73"/>
  <c r="F191" i="73"/>
  <c r="F192" i="73"/>
  <c r="F193" i="73"/>
  <c r="F195" i="73"/>
  <c r="F196" i="73"/>
  <c r="F197" i="73"/>
  <c r="F198" i="73"/>
  <c r="F199" i="73"/>
  <c r="F200" i="73"/>
  <c r="F201" i="73"/>
  <c r="F202" i="73"/>
  <c r="F203" i="73"/>
  <c r="F205" i="73"/>
  <c r="F206" i="73"/>
  <c r="F207" i="73"/>
  <c r="F209" i="73"/>
  <c r="F213" i="73"/>
  <c r="F214" i="73"/>
  <c r="F215" i="73"/>
  <c r="F216" i="73"/>
  <c r="F217" i="73"/>
  <c r="F218" i="73"/>
  <c r="F219" i="73"/>
  <c r="F220" i="73"/>
  <c r="F221" i="73"/>
  <c r="F222" i="73"/>
  <c r="F223" i="73"/>
  <c r="F227" i="73"/>
  <c r="F229" i="73"/>
  <c r="F230" i="73"/>
  <c r="F231" i="73"/>
  <c r="F233" i="73"/>
  <c r="F234" i="73"/>
  <c r="F235" i="73"/>
  <c r="F236" i="73"/>
  <c r="F237" i="73"/>
  <c r="F238" i="73"/>
  <c r="F240" i="73"/>
  <c r="F241" i="73"/>
  <c r="F242" i="73"/>
  <c r="F243" i="73"/>
  <c r="F244" i="73"/>
  <c r="F245" i="73"/>
  <c r="F249" i="73"/>
  <c r="F252" i="73"/>
  <c r="F253" i="73"/>
  <c r="F254" i="73"/>
  <c r="F255" i="73"/>
  <c r="F256" i="73"/>
  <c r="F257" i="73"/>
  <c r="F258" i="73"/>
  <c r="F259" i="73"/>
  <c r="F260" i="73"/>
  <c r="F261" i="73"/>
  <c r="F262" i="73"/>
  <c r="F263" i="73"/>
  <c r="F264" i="73"/>
  <c r="F265" i="73"/>
  <c r="F266" i="73"/>
  <c r="F267" i="73"/>
  <c r="F268" i="73"/>
  <c r="F271" i="73"/>
  <c r="F272" i="73"/>
  <c r="F273" i="73"/>
  <c r="F274" i="73"/>
  <c r="F275" i="73"/>
  <c r="F276" i="73"/>
  <c r="F277" i="73"/>
  <c r="F278" i="73"/>
  <c r="F279" i="73"/>
  <c r="F280" i="73"/>
  <c r="F281" i="73"/>
  <c r="F284" i="73"/>
  <c r="F285" i="73"/>
  <c r="F287" i="73"/>
  <c r="F288" i="73"/>
  <c r="F289" i="73"/>
  <c r="F291" i="73"/>
  <c r="F292" i="73"/>
  <c r="F293" i="73"/>
  <c r="F294" i="73"/>
  <c r="F295" i="73"/>
  <c r="F296" i="73"/>
  <c r="F297" i="73"/>
  <c r="F301" i="73"/>
  <c r="F304" i="73"/>
  <c r="F305" i="73"/>
  <c r="F306" i="73"/>
  <c r="F307" i="73"/>
  <c r="F308" i="73"/>
  <c r="F309" i="73"/>
  <c r="F310" i="73"/>
  <c r="F311" i="73"/>
  <c r="F312" i="73"/>
  <c r="F313" i="73"/>
  <c r="F316" i="73"/>
  <c r="F317" i="73"/>
  <c r="F318" i="73"/>
  <c r="F319" i="73"/>
  <c r="F320" i="73"/>
  <c r="F323" i="73"/>
  <c r="F325" i="73"/>
  <c r="F329" i="73"/>
  <c r="F332" i="73"/>
  <c r="F333" i="73"/>
  <c r="F334" i="73"/>
  <c r="F335" i="73"/>
  <c r="F336" i="73"/>
  <c r="F337" i="73"/>
  <c r="F338" i="73"/>
  <c r="F339" i="73"/>
  <c r="D340" i="73"/>
  <c r="F340" i="73" s="1"/>
  <c r="F341" i="73"/>
  <c r="F342" i="73"/>
  <c r="F343" i="73"/>
  <c r="F344" i="73"/>
  <c r="F345" i="73"/>
  <c r="F346" i="73"/>
  <c r="F347" i="73"/>
  <c r="F348" i="73"/>
  <c r="F349" i="73"/>
  <c r="D350" i="73"/>
  <c r="F350" i="73" s="1"/>
  <c r="D351" i="73"/>
  <c r="F351" i="73" s="1"/>
  <c r="F352" i="73"/>
  <c r="F353" i="73"/>
  <c r="F354" i="73"/>
  <c r="F355" i="73"/>
  <c r="F359" i="73"/>
  <c r="F360" i="73"/>
  <c r="F361" i="73"/>
  <c r="D362" i="73"/>
  <c r="F362" i="73" s="1"/>
  <c r="F364" i="73"/>
  <c r="F365" i="73"/>
  <c r="F366" i="73"/>
  <c r="F367" i="73"/>
  <c r="F368" i="73"/>
  <c r="F369" i="73"/>
  <c r="F370" i="73"/>
  <c r="F371" i="73"/>
  <c r="F373" i="73"/>
  <c r="F374" i="73"/>
  <c r="F375" i="73"/>
  <c r="F376" i="73"/>
  <c r="D377" i="73"/>
  <c r="F377" i="73" s="1"/>
  <c r="D378" i="73"/>
  <c r="F378" i="73" s="1"/>
  <c r="F379" i="73"/>
  <c r="D380" i="73"/>
  <c r="F380" i="73" s="1"/>
  <c r="F381" i="73"/>
  <c r="F382" i="73"/>
  <c r="F383" i="73"/>
  <c r="F384" i="73"/>
  <c r="F385" i="73"/>
  <c r="F386" i="73"/>
  <c r="F387" i="73"/>
  <c r="F388" i="73"/>
  <c r="F392" i="73"/>
  <c r="F395" i="73"/>
  <c r="F396" i="73"/>
  <c r="F397" i="73"/>
  <c r="F398" i="73"/>
  <c r="F399" i="73"/>
  <c r="F400" i="73"/>
  <c r="F401" i="73"/>
  <c r="F402" i="73"/>
  <c r="F403" i="73"/>
  <c r="F404" i="73"/>
  <c r="F405" i="73"/>
  <c r="F406" i="73"/>
  <c r="F407" i="73"/>
  <c r="F408" i="73"/>
  <c r="F409" i="73"/>
  <c r="F410" i="73"/>
  <c r="F411" i="73"/>
  <c r="F412" i="73"/>
  <c r="F413" i="73"/>
  <c r="F416" i="73"/>
  <c r="F417" i="73"/>
  <c r="F418" i="73"/>
  <c r="F419" i="73"/>
  <c r="F420" i="73"/>
  <c r="F421" i="73"/>
  <c r="F422" i="73"/>
  <c r="F423" i="73"/>
  <c r="F424" i="73"/>
  <c r="F425" i="73"/>
  <c r="F426" i="73"/>
  <c r="F427" i="73"/>
  <c r="F428" i="73"/>
  <c r="F429" i="73"/>
  <c r="F430" i="73"/>
  <c r="F431" i="73"/>
  <c r="F432" i="73"/>
  <c r="F433" i="73"/>
  <c r="F434" i="73"/>
  <c r="F435" i="73"/>
  <c r="F438" i="73"/>
  <c r="F439" i="73"/>
  <c r="F440" i="73"/>
  <c r="F441" i="73"/>
  <c r="F442" i="73"/>
  <c r="F445" i="73"/>
  <c r="F446" i="73"/>
  <c r="F447" i="73"/>
  <c r="F448" i="73"/>
  <c r="F449" i="73"/>
  <c r="F450" i="73"/>
  <c r="F451" i="73"/>
  <c r="F452" i="73"/>
  <c r="F453" i="73"/>
  <c r="F454" i="73"/>
  <c r="F455" i="73"/>
  <c r="F456" i="73"/>
  <c r="F457" i="73"/>
  <c r="F458" i="73"/>
  <c r="F459" i="73"/>
  <c r="F460" i="73"/>
  <c r="F461" i="73"/>
  <c r="D23" i="20"/>
  <c r="E22" i="20"/>
  <c r="D22" i="20"/>
  <c r="D21" i="20"/>
  <c r="D20" i="20"/>
  <c r="E19" i="20"/>
  <c r="D19" i="20"/>
  <c r="E18" i="20"/>
  <c r="D18" i="20"/>
  <c r="D17" i="20"/>
  <c r="D15" i="20"/>
  <c r="E13" i="20"/>
  <c r="D13" i="20"/>
  <c r="F10" i="20"/>
  <c r="E10" i="20"/>
  <c r="F9" i="20"/>
  <c r="E9" i="20"/>
  <c r="E8" i="20"/>
  <c r="E7" i="20"/>
  <c r="F506" i="73" l="1"/>
  <c r="F141" i="73"/>
  <c r="F467" i="73" s="1"/>
  <c r="F507" i="73"/>
  <c r="F480" i="73"/>
  <c r="F511" i="73"/>
  <c r="F211" i="73"/>
  <c r="F468" i="73" s="1"/>
  <c r="F486" i="73"/>
  <c r="F508" i="73"/>
  <c r="F327" i="73"/>
  <c r="F472" i="73" s="1"/>
  <c r="F299" i="73"/>
  <c r="F471" i="73" s="1"/>
  <c r="F509" i="73"/>
  <c r="F463" i="73"/>
  <c r="F474" i="73" s="1"/>
  <c r="F487" i="73"/>
  <c r="F483" i="73"/>
  <c r="F225" i="73"/>
  <c r="F469" i="73" s="1"/>
  <c r="F505" i="73"/>
  <c r="F513" i="73" s="1"/>
  <c r="F520" i="73" s="1"/>
  <c r="F7" i="37" s="1"/>
  <c r="F35" i="73"/>
  <c r="F466" i="73" s="1"/>
  <c r="F390" i="73"/>
  <c r="F473" i="73" s="1"/>
  <c r="F247" i="73"/>
  <c r="F470" i="73" s="1"/>
  <c r="F510" i="73"/>
  <c r="F485" i="73"/>
  <c r="F500" i="73"/>
  <c r="F501" i="73" s="1"/>
  <c r="F518" i="73" s="1"/>
  <c r="E7" i="37" s="1"/>
  <c r="F482" i="73"/>
  <c r="F436" i="55"/>
  <c r="F371" i="55"/>
  <c r="F321" i="55"/>
  <c r="F111" i="51"/>
  <c r="F104" i="51"/>
  <c r="F100" i="51"/>
  <c r="F88" i="51"/>
  <c r="F78" i="51"/>
  <c r="A406" i="3"/>
  <c r="F476" i="73" l="1"/>
  <c r="C7" i="37" s="1"/>
  <c r="F489" i="73"/>
  <c r="F516" i="73" s="1"/>
  <c r="D7" i="37" s="1"/>
  <c r="F38" i="4"/>
  <c r="F451" i="55"/>
  <c r="F450" i="55" l="1"/>
  <c r="F443" i="55"/>
  <c r="F160" i="3" l="1"/>
  <c r="F159" i="3"/>
  <c r="F117" i="3"/>
  <c r="F116" i="3"/>
  <c r="F134" i="55" l="1"/>
  <c r="F122" i="55"/>
  <c r="F334" i="55"/>
  <c r="F218" i="19" l="1"/>
  <c r="F211" i="19"/>
  <c r="F212" i="19"/>
  <c r="F148" i="4"/>
  <c r="F64" i="60"/>
  <c r="F55" i="60"/>
  <c r="F54" i="60"/>
  <c r="F53" i="60"/>
  <c r="F52" i="60"/>
  <c r="F351" i="55"/>
  <c r="F73" i="4"/>
  <c r="F147" i="3" l="1"/>
  <c r="F186" i="4" l="1"/>
  <c r="F185" i="4"/>
  <c r="F184" i="4"/>
  <c r="F62" i="66" l="1"/>
  <c r="F54" i="66"/>
  <c r="F58" i="51"/>
  <c r="F55" i="72"/>
  <c r="F58" i="72"/>
  <c r="F61" i="72"/>
  <c r="F64" i="72"/>
  <c r="F68" i="72"/>
  <c r="F73" i="72"/>
  <c r="F77" i="72"/>
  <c r="F81" i="72"/>
  <c r="F85" i="72"/>
  <c r="F89" i="72"/>
  <c r="F93" i="72"/>
  <c r="F97" i="72"/>
  <c r="F101" i="72"/>
  <c r="F105" i="72"/>
  <c r="F108" i="72"/>
  <c r="F111" i="72"/>
  <c r="F114" i="72"/>
  <c r="F117" i="72"/>
  <c r="A119" i="72"/>
  <c r="F129" i="72"/>
  <c r="F132" i="72"/>
  <c r="F136" i="72"/>
  <c r="F140" i="72"/>
  <c r="F144" i="72"/>
  <c r="F148" i="72"/>
  <c r="F151" i="72"/>
  <c r="F154" i="72"/>
  <c r="F157" i="72"/>
  <c r="F160" i="72"/>
  <c r="F163" i="72"/>
  <c r="F166" i="72"/>
  <c r="F169" i="72"/>
  <c r="F238" i="72"/>
  <c r="F240" i="72"/>
  <c r="F277" i="72"/>
  <c r="F280" i="72"/>
  <c r="F283" i="72"/>
  <c r="F311" i="72"/>
  <c r="F344" i="72"/>
  <c r="F347" i="72"/>
  <c r="F355" i="72"/>
  <c r="F362" i="72"/>
  <c r="F369" i="72"/>
  <c r="F376" i="72"/>
  <c r="F383" i="72"/>
  <c r="F390" i="72"/>
  <c r="F397" i="72"/>
  <c r="F404" i="72"/>
  <c r="F411" i="72"/>
  <c r="F414" i="72"/>
  <c r="F417" i="72"/>
  <c r="F445" i="72"/>
  <c r="F457" i="72"/>
  <c r="F459" i="72"/>
  <c r="F462" i="72"/>
  <c r="F465" i="72"/>
  <c r="F474" i="72"/>
  <c r="F475" i="72"/>
  <c r="F476" i="72"/>
  <c r="F477" i="72"/>
  <c r="F480" i="72"/>
  <c r="F481" i="72"/>
  <c r="F482" i="72"/>
  <c r="F483" i="72"/>
  <c r="F486" i="72"/>
  <c r="F487" i="72"/>
  <c r="F488" i="72"/>
  <c r="F491" i="72"/>
  <c r="F492" i="72"/>
  <c r="F496" i="72"/>
  <c r="F497" i="72"/>
  <c r="F498" i="72"/>
  <c r="F499" i="72"/>
  <c r="F502" i="72"/>
  <c r="F503" i="72"/>
  <c r="F504" i="72"/>
  <c r="F505" i="72"/>
  <c r="F508" i="72"/>
  <c r="F509" i="72"/>
  <c r="F510" i="72"/>
  <c r="F511" i="72"/>
  <c r="F516" i="72"/>
  <c r="F519" i="72"/>
  <c r="D522" i="72"/>
  <c r="F522" i="72" s="1"/>
  <c r="F525" i="72"/>
  <c r="F526" i="72"/>
  <c r="F527" i="72"/>
  <c r="F528" i="72"/>
  <c r="F529" i="72"/>
  <c r="F532" i="72"/>
  <c r="F533" i="72"/>
  <c r="F534" i="72"/>
  <c r="F537" i="72"/>
  <c r="F540" i="72"/>
  <c r="F543" i="72"/>
  <c r="F546" i="72"/>
  <c r="F549" i="72"/>
  <c r="F551" i="72"/>
  <c r="F554" i="72"/>
  <c r="F555" i="72"/>
  <c r="F556" i="72"/>
  <c r="F558" i="72"/>
  <c r="F559" i="72"/>
  <c r="F561" i="72"/>
  <c r="F563" i="72"/>
  <c r="F565" i="72"/>
  <c r="F566" i="72"/>
  <c r="F567" i="72"/>
  <c r="F568" i="72"/>
  <c r="F571" i="72"/>
  <c r="F574" i="72"/>
  <c r="F575" i="72"/>
  <c r="F578" i="72"/>
  <c r="F579" i="72"/>
  <c r="F582" i="72"/>
  <c r="F586" i="72"/>
  <c r="F587" i="72"/>
  <c r="F588" i="72"/>
  <c r="F590" i="72"/>
  <c r="F591" i="72"/>
  <c r="F593" i="72"/>
  <c r="F595" i="72"/>
  <c r="F597" i="72"/>
  <c r="F598" i="72"/>
  <c r="F599" i="72"/>
  <c r="F600" i="72"/>
  <c r="F602" i="72"/>
  <c r="F605" i="72"/>
  <c r="F608" i="72"/>
  <c r="F619" i="72"/>
  <c r="F622" i="72"/>
  <c r="F625" i="72"/>
  <c r="F628" i="72"/>
  <c r="F631" i="72"/>
  <c r="F634" i="72"/>
  <c r="F638" i="72"/>
  <c r="F639" i="72"/>
  <c r="F640" i="72"/>
  <c r="F641" i="72"/>
  <c r="F642" i="72"/>
  <c r="F643" i="72"/>
  <c r="F644" i="72"/>
  <c r="F645" i="72"/>
  <c r="F649" i="72"/>
  <c r="F650" i="72"/>
  <c r="F651" i="72"/>
  <c r="F652" i="72"/>
  <c r="F655" i="72"/>
  <c r="F658" i="72"/>
  <c r="F661" i="72"/>
  <c r="F664" i="72"/>
  <c r="F671" i="72"/>
  <c r="F674" i="72"/>
  <c r="F698" i="72"/>
  <c r="F702" i="72"/>
  <c r="F705" i="72"/>
  <c r="F849" i="72"/>
  <c r="F944" i="72"/>
  <c r="F963" i="72"/>
  <c r="F965" i="72"/>
  <c r="F991" i="72"/>
  <c r="F1011" i="72"/>
  <c r="F1031" i="72"/>
  <c r="F1051" i="72"/>
  <c r="F1071" i="72"/>
  <c r="F1091" i="72"/>
  <c r="F1113" i="72"/>
  <c r="F1137" i="72"/>
  <c r="F1139" i="72"/>
  <c r="F1142" i="72"/>
  <c r="F1145" i="72"/>
  <c r="F1153" i="72"/>
  <c r="F1154" i="72"/>
  <c r="F1155" i="72"/>
  <c r="F1156" i="72"/>
  <c r="F1157" i="72"/>
  <c r="F1158" i="72"/>
  <c r="F1159" i="72"/>
  <c r="F1160" i="72"/>
  <c r="F1161" i="72"/>
  <c r="F1162" i="72"/>
  <c r="F1163" i="72"/>
  <c r="F1164" i="72"/>
  <c r="F1165" i="72"/>
  <c r="F1166" i="72"/>
  <c r="F1167" i="72"/>
  <c r="F1168" i="72"/>
  <c r="F1171" i="72"/>
  <c r="F1172" i="72"/>
  <c r="F1173" i="72"/>
  <c r="F1177" i="72"/>
  <c r="F1181" i="72"/>
  <c r="F1182" i="72"/>
  <c r="F1187" i="72"/>
  <c r="F1188" i="72"/>
  <c r="F1193" i="72"/>
  <c r="F1198" i="72"/>
  <c r="F1203" i="72"/>
  <c r="F1207" i="72"/>
  <c r="F1208" i="72"/>
  <c r="F1209" i="72"/>
  <c r="F1213" i="72"/>
  <c r="F1214" i="72"/>
  <c r="F1215" i="72"/>
  <c r="F1216" i="72"/>
  <c r="F1217" i="72"/>
  <c r="F1221" i="72"/>
  <c r="F1222" i="72"/>
  <c r="F1223" i="72"/>
  <c r="F1227" i="72"/>
  <c r="F1230" i="72"/>
  <c r="F1233" i="72"/>
  <c r="F1234" i="72"/>
  <c r="F1235" i="72"/>
  <c r="F1236" i="72"/>
  <c r="F1237" i="72"/>
  <c r="F1238" i="72"/>
  <c r="F1239" i="72"/>
  <c r="F1240" i="72"/>
  <c r="F1241" i="72"/>
  <c r="F1244" i="72"/>
  <c r="F1247" i="72"/>
  <c r="F1259" i="72"/>
  <c r="F1262" i="72"/>
  <c r="F1265" i="72"/>
  <c r="F1267" i="72"/>
  <c r="F1269" i="72"/>
  <c r="F1273" i="72"/>
  <c r="F1285" i="72"/>
  <c r="F1286" i="72"/>
  <c r="F1287" i="72"/>
  <c r="F1288" i="72"/>
  <c r="F1289" i="72"/>
  <c r="F1290" i="72"/>
  <c r="F1291" i="72"/>
  <c r="F1292" i="72"/>
  <c r="F1296" i="72"/>
  <c r="F1297" i="72"/>
  <c r="F1298" i="72"/>
  <c r="F1299" i="72"/>
  <c r="F1300" i="72"/>
  <c r="F1301" i="72"/>
  <c r="F1302" i="72"/>
  <c r="F1305" i="72"/>
  <c r="F1306" i="72"/>
  <c r="F1307" i="72"/>
  <c r="F1308" i="72"/>
  <c r="F1311" i="72"/>
  <c r="F1335" i="72"/>
  <c r="F1353" i="72"/>
  <c r="F1371" i="72"/>
  <c r="F1381" i="72"/>
  <c r="F1393" i="72"/>
  <c r="F1404" i="72"/>
  <c r="F1410" i="72"/>
  <c r="F1415" i="72"/>
  <c r="F1419" i="72"/>
  <c r="F1421" i="72"/>
  <c r="F1426" i="72"/>
  <c r="F1429" i="72"/>
  <c r="F1437" i="72"/>
  <c r="F1444" i="72"/>
  <c r="F1454" i="72"/>
  <c r="F1456" i="72"/>
  <c r="F1458" i="72"/>
  <c r="F1460" i="72"/>
  <c r="F1467" i="72"/>
  <c r="F1470" i="72"/>
  <c r="F1473" i="72"/>
  <c r="F1474" i="72"/>
  <c r="F1476" i="72"/>
  <c r="F1478" i="72"/>
  <c r="F1481" i="72"/>
  <c r="F1492" i="72"/>
  <c r="F1495" i="72"/>
  <c r="F1497" i="72"/>
  <c r="F1499" i="72"/>
  <c r="F128" i="51"/>
  <c r="F127" i="51"/>
  <c r="F126" i="51"/>
  <c r="F125" i="51"/>
  <c r="F124" i="51"/>
  <c r="F123" i="51"/>
  <c r="F122" i="51"/>
  <c r="F121" i="51"/>
  <c r="A30" i="58"/>
  <c r="F1531" i="72" l="1"/>
  <c r="D8" i="37" s="1"/>
  <c r="F1533" i="72"/>
  <c r="E8" i="37" s="1"/>
  <c r="F1501" i="72"/>
  <c r="F1525" i="72" s="1"/>
  <c r="F468" i="72"/>
  <c r="F1513" i="72" s="1"/>
  <c r="F610" i="72"/>
  <c r="F1515" i="72" s="1"/>
  <c r="F707" i="72"/>
  <c r="F1275" i="72"/>
  <c r="F1521" i="72" s="1"/>
  <c r="F666" i="72"/>
  <c r="F171" i="72"/>
  <c r="F1147" i="72"/>
  <c r="F1519" i="72" s="1"/>
  <c r="F119" i="72"/>
  <c r="F710" i="72"/>
  <c r="F1517" i="72" s="1"/>
  <c r="F1462" i="72"/>
  <c r="F1523" i="72" s="1"/>
  <c r="F174" i="72" l="1"/>
  <c r="F1511" i="72" s="1"/>
  <c r="F1528" i="72" s="1"/>
  <c r="C8" i="37" s="1"/>
  <c r="F89" i="19" l="1"/>
  <c r="F377" i="3" l="1"/>
  <c r="F34" i="19" l="1"/>
  <c r="F128" i="19"/>
  <c r="F121" i="19"/>
  <c r="F114" i="19" l="1"/>
  <c r="F30" i="69" l="1"/>
  <c r="F95" i="4" l="1"/>
  <c r="F740" i="10" l="1"/>
  <c r="F164" i="9"/>
  <c r="F121" i="9"/>
  <c r="F328" i="55" l="1"/>
  <c r="F314" i="55"/>
  <c r="F247" i="55"/>
  <c r="F248" i="55"/>
  <c r="F229" i="55"/>
  <c r="F198" i="55"/>
  <c r="F190" i="56" l="1"/>
  <c r="F55" i="36"/>
  <c r="F70" i="36" s="1"/>
  <c r="E14" i="20" s="1"/>
  <c r="A14" i="56"/>
  <c r="A23" i="56" s="1"/>
  <c r="A36" i="56" s="1"/>
  <c r="A54" i="56" s="1"/>
  <c r="A65" i="56" s="1"/>
  <c r="A78" i="56" s="1"/>
  <c r="A95" i="56" s="1"/>
  <c r="A112" i="56" s="1"/>
  <c r="A125" i="56" s="1"/>
  <c r="A140" i="56" s="1"/>
  <c r="A151" i="56" s="1"/>
  <c r="A164" i="56" s="1"/>
  <c r="A169" i="56" s="1"/>
  <c r="A175" i="56" s="1"/>
  <c r="A181" i="56" s="1"/>
  <c r="A35" i="60"/>
  <c r="A45" i="60" s="1"/>
  <c r="A57" i="60" s="1"/>
  <c r="A66" i="60" s="1"/>
  <c r="A95" i="55"/>
  <c r="A137" i="55" s="1"/>
  <c r="A208" i="55" s="1"/>
  <c r="A337" i="55" s="1"/>
  <c r="A359" i="55" s="1"/>
  <c r="A376" i="55" s="1"/>
  <c r="A385" i="55" s="1"/>
  <c r="A393" i="55" s="1"/>
  <c r="A415" i="55" s="1"/>
  <c r="A425" i="55" s="1"/>
  <c r="A438" i="55" s="1"/>
  <c r="A445" i="55" s="1"/>
  <c r="A453" i="55" s="1"/>
  <c r="A42" i="53"/>
  <c r="A53" i="53" s="1"/>
  <c r="A187" i="56" l="1"/>
  <c r="A192" i="56" s="1"/>
  <c r="F151" i="9"/>
  <c r="F222" i="61" l="1"/>
  <c r="F220" i="61"/>
  <c r="F218" i="61"/>
  <c r="F216" i="61"/>
  <c r="F214" i="61"/>
  <c r="F210" i="61"/>
  <c r="F208" i="61"/>
  <c r="F206" i="61"/>
  <c r="F199" i="61"/>
  <c r="F197" i="61"/>
  <c r="F195" i="61"/>
  <c r="F193" i="61"/>
  <c r="F191" i="61"/>
  <c r="F189" i="61"/>
  <c r="F188" i="61"/>
  <c r="F187" i="61"/>
  <c r="F186" i="61"/>
  <c r="F178" i="61"/>
  <c r="F176" i="61"/>
  <c r="F174" i="61"/>
  <c r="F172" i="61"/>
  <c r="F170" i="61"/>
  <c r="F168" i="61"/>
  <c r="F166" i="61"/>
  <c r="F165" i="61"/>
  <c r="F162" i="61"/>
  <c r="F159" i="61"/>
  <c r="F158" i="61"/>
  <c r="F157" i="61"/>
  <c r="F154" i="61"/>
  <c r="F153" i="61"/>
  <c r="F152" i="61"/>
  <c r="F151" i="61"/>
  <c r="F147" i="61"/>
  <c r="F140" i="61"/>
  <c r="F138" i="61"/>
  <c r="F136" i="61"/>
  <c r="F134" i="61"/>
  <c r="F132" i="61"/>
  <c r="F131" i="61"/>
  <c r="F128" i="61"/>
  <c r="F125" i="61"/>
  <c r="F123" i="61"/>
  <c r="F121" i="61"/>
  <c r="F119" i="61"/>
  <c r="F118" i="61"/>
  <c r="F115" i="61"/>
  <c r="F112" i="61"/>
  <c r="F109" i="61"/>
  <c r="F107" i="61"/>
  <c r="F105" i="61"/>
  <c r="F102" i="61"/>
  <c r="F101" i="61"/>
  <c r="F98" i="61"/>
  <c r="F97" i="61"/>
  <c r="F96" i="61"/>
  <c r="F88" i="61"/>
  <c r="F87" i="61"/>
  <c r="F84" i="61"/>
  <c r="F82" i="61"/>
  <c r="F230" i="61" l="1"/>
  <c r="D9" i="37" s="1"/>
  <c r="F234" i="61"/>
  <c r="F9" i="37" s="1"/>
  <c r="F224" i="61"/>
  <c r="F90" i="61"/>
  <c r="F142" i="61"/>
  <c r="F180" i="61"/>
  <c r="F201" i="61"/>
  <c r="F227" i="61" l="1"/>
  <c r="C9" i="37" s="1"/>
  <c r="F71" i="19" l="1"/>
  <c r="F68" i="19"/>
  <c r="F632" i="10" l="1"/>
  <c r="F713" i="10"/>
  <c r="F68" i="51" l="1"/>
  <c r="F142" i="51" s="1"/>
  <c r="E5" i="20" s="1"/>
  <c r="F732" i="10"/>
  <c r="F110" i="56"/>
  <c r="F93" i="56"/>
  <c r="A11" i="70" l="1"/>
  <c r="A29" i="70" s="1"/>
  <c r="A35" i="70" s="1"/>
  <c r="A44" i="70" s="1"/>
  <c r="A53" i="70" s="1"/>
  <c r="F18" i="70"/>
  <c r="F33" i="70"/>
  <c r="F42" i="70"/>
  <c r="F51" i="70"/>
  <c r="F61" i="70"/>
  <c r="F71" i="70"/>
  <c r="F91" i="70"/>
  <c r="F92" i="70"/>
  <c r="F116" i="70"/>
  <c r="A14" i="69"/>
  <c r="A22" i="69" s="1"/>
  <c r="F17" i="69"/>
  <c r="F18" i="69"/>
  <c r="F24" i="69"/>
  <c r="A31" i="68"/>
  <c r="A34" i="68" s="1"/>
  <c r="A40" i="68" s="1"/>
  <c r="F32" i="68"/>
  <c r="F36" i="68"/>
  <c r="F46" i="68"/>
  <c r="F55" i="68"/>
  <c r="F56" i="68"/>
  <c r="F65" i="68"/>
  <c r="F66" i="68"/>
  <c r="F75" i="68"/>
  <c r="F76" i="68"/>
  <c r="F85" i="68"/>
  <c r="F86" i="68"/>
  <c r="F95" i="68"/>
  <c r="F96" i="68"/>
  <c r="F105" i="68"/>
  <c r="F106" i="68"/>
  <c r="F115" i="68"/>
  <c r="F116" i="68"/>
  <c r="F125" i="68"/>
  <c r="F126" i="68"/>
  <c r="F135" i="68"/>
  <c r="F136" i="68"/>
  <c r="F146" i="68"/>
  <c r="F147" i="68"/>
  <c r="F156" i="68"/>
  <c r="F157" i="68"/>
  <c r="F166" i="68"/>
  <c r="F167" i="68"/>
  <c r="F178" i="68"/>
  <c r="F179" i="68"/>
  <c r="F192" i="68"/>
  <c r="F193" i="68"/>
  <c r="F203" i="68"/>
  <c r="F204" i="68"/>
  <c r="F215" i="68"/>
  <c r="F216" i="68"/>
  <c r="F228" i="68"/>
  <c r="F229" i="68"/>
  <c r="F230" i="68"/>
  <c r="F242" i="68"/>
  <c r="F243" i="68"/>
  <c r="F244" i="68"/>
  <c r="F253" i="68"/>
  <c r="F260" i="68"/>
  <c r="F270" i="68"/>
  <c r="F271" i="68"/>
  <c r="F284" i="68"/>
  <c r="F289" i="68"/>
  <c r="F300" i="68" s="1"/>
  <c r="F8" i="20" s="1"/>
  <c r="F290" i="68"/>
  <c r="F291" i="68"/>
  <c r="F73" i="66"/>
  <c r="F69" i="66"/>
  <c r="F45" i="66"/>
  <c r="F37" i="66"/>
  <c r="F32" i="66"/>
  <c r="F27" i="66"/>
  <c r="A24" i="66"/>
  <c r="A29" i="66" s="1"/>
  <c r="A34" i="66" s="1"/>
  <c r="F22" i="66"/>
  <c r="F96" i="66" s="1"/>
  <c r="D7" i="20" s="1"/>
  <c r="F131" i="70" l="1"/>
  <c r="C10" i="20" s="1"/>
  <c r="F134" i="70"/>
  <c r="D10" i="20" s="1"/>
  <c r="F33" i="69"/>
  <c r="F36" i="69"/>
  <c r="D9" i="20" s="1"/>
  <c r="F296" i="68"/>
  <c r="D8" i="20" s="1"/>
  <c r="A27" i="69"/>
  <c r="C9" i="20"/>
  <c r="A48" i="68"/>
  <c r="A58" i="68" s="1"/>
  <c r="A68" i="68" s="1"/>
  <c r="A78" i="68" s="1"/>
  <c r="A88" i="68" s="1"/>
  <c r="A98" i="68" s="1"/>
  <c r="A41" i="66"/>
  <c r="A63" i="70"/>
  <c r="F293" i="68"/>
  <c r="C8" i="20" s="1"/>
  <c r="A73" i="70" l="1"/>
  <c r="A49" i="66"/>
  <c r="A56" i="66" s="1"/>
  <c r="A66" i="66" s="1"/>
  <c r="A71" i="66" s="1"/>
  <c r="A75" i="66" s="1"/>
  <c r="A81" i="66" s="1"/>
  <c r="A85" i="66" s="1"/>
  <c r="A108" i="68"/>
  <c r="A84" i="70"/>
  <c r="A94" i="70" l="1"/>
  <c r="A106" i="70" s="1"/>
  <c r="A118" i="68"/>
  <c r="A128" i="68" s="1"/>
  <c r="A138" i="68" s="1"/>
  <c r="A149" i="68" s="1"/>
  <c r="F608" i="10"/>
  <c r="F596" i="10"/>
  <c r="F583" i="10"/>
  <c r="F753" i="10" s="1"/>
  <c r="D16" i="20" s="1"/>
  <c r="F79" i="10"/>
  <c r="F64" i="10"/>
  <c r="F55" i="10"/>
  <c r="F46" i="10"/>
  <c r="A120" i="70" l="1"/>
  <c r="A124" i="70" s="1"/>
  <c r="A159" i="68"/>
  <c r="A171" i="68" s="1"/>
  <c r="A183" i="68" s="1"/>
  <c r="A195" i="68" s="1"/>
  <c r="A206" i="68" s="1"/>
  <c r="A218" i="68" s="1"/>
  <c r="A232" i="68" s="1"/>
  <c r="A246" i="68" s="1"/>
  <c r="A255" i="68" s="1"/>
  <c r="A264" i="68" s="1"/>
  <c r="A273" i="68" s="1"/>
  <c r="A286" i="68" s="1"/>
  <c r="F409" i="55"/>
  <c r="F408" i="55"/>
  <c r="F413" i="55"/>
  <c r="F412" i="55"/>
  <c r="F411" i="55"/>
  <c r="F403" i="55"/>
  <c r="F402" i="55"/>
  <c r="F410" i="55"/>
  <c r="F407" i="55"/>
  <c r="F406" i="55"/>
  <c r="F405" i="55"/>
  <c r="F404" i="55"/>
  <c r="F401" i="55"/>
  <c r="F400" i="55" l="1"/>
  <c r="F20" i="67" l="1"/>
  <c r="F21" i="67"/>
  <c r="F22" i="67"/>
  <c r="F23" i="67"/>
  <c r="F24" i="67"/>
  <c r="F25" i="67"/>
  <c r="F26" i="67"/>
  <c r="F27" i="67"/>
  <c r="F28" i="67"/>
  <c r="F29" i="67"/>
  <c r="F30" i="67"/>
  <c r="F31" i="67"/>
  <c r="F32" i="67"/>
  <c r="F33" i="67"/>
  <c r="F34" i="67"/>
  <c r="F35" i="67"/>
  <c r="F36" i="67"/>
  <c r="F37" i="67"/>
  <c r="F38" i="67"/>
  <c r="F39" i="67"/>
  <c r="F40" i="67"/>
  <c r="F41" i="67"/>
  <c r="F42" i="67"/>
  <c r="F43" i="67"/>
  <c r="F44" i="67"/>
  <c r="F45" i="67"/>
  <c r="F46" i="67"/>
  <c r="F47" i="67"/>
  <c r="F48" i="67"/>
  <c r="F49" i="67"/>
  <c r="F50" i="67"/>
  <c r="F51" i="67"/>
  <c r="F52" i="67"/>
  <c r="F53" i="67"/>
  <c r="F54" i="67"/>
  <c r="F55" i="67"/>
  <c r="F56" i="67"/>
  <c r="F57" i="67"/>
  <c r="F58" i="67"/>
  <c r="F59" i="67"/>
  <c r="F60" i="67"/>
  <c r="F61" i="67"/>
  <c r="F62" i="67"/>
  <c r="F63" i="67"/>
  <c r="F64" i="67"/>
  <c r="F65" i="67"/>
  <c r="F66" i="67"/>
  <c r="F67" i="67"/>
  <c r="F68" i="67"/>
  <c r="F69" i="67"/>
  <c r="F70" i="67"/>
  <c r="F71" i="67"/>
  <c r="F76" i="67"/>
  <c r="F77" i="67"/>
  <c r="F78" i="67"/>
  <c r="F79" i="67"/>
  <c r="F80" i="67"/>
  <c r="F81" i="67"/>
  <c r="F82" i="67"/>
  <c r="F83" i="67"/>
  <c r="F84" i="67"/>
  <c r="F85" i="67"/>
  <c r="F86" i="67"/>
  <c r="F87" i="67"/>
  <c r="F88" i="67"/>
  <c r="F89" i="67"/>
  <c r="F90" i="67"/>
  <c r="F91" i="67"/>
  <c r="F92" i="67"/>
  <c r="F93" i="67"/>
  <c r="F94" i="67"/>
  <c r="F95" i="67"/>
  <c r="F96" i="67"/>
  <c r="F97" i="67"/>
  <c r="F98" i="67"/>
  <c r="F99" i="67"/>
  <c r="F100" i="67"/>
  <c r="F101" i="67"/>
  <c r="F102" i="67"/>
  <c r="F103" i="67"/>
  <c r="F104" i="67"/>
  <c r="F105" i="67"/>
  <c r="F106" i="67"/>
  <c r="F107" i="67"/>
  <c r="F112" i="67"/>
  <c r="F113" i="67"/>
  <c r="F114" i="67"/>
  <c r="F115" i="67"/>
  <c r="F116" i="67"/>
  <c r="F117" i="67"/>
  <c r="F118" i="67"/>
  <c r="F119" i="67"/>
  <c r="F120" i="67"/>
  <c r="F121" i="67"/>
  <c r="F122" i="67"/>
  <c r="F123" i="67"/>
  <c r="F124" i="67"/>
  <c r="F125" i="67"/>
  <c r="F126" i="67"/>
  <c r="F127" i="67"/>
  <c r="F128" i="67"/>
  <c r="F108" i="67" l="1"/>
  <c r="F72" i="67"/>
  <c r="F129" i="67"/>
  <c r="F133" i="67" l="1"/>
  <c r="F387" i="3"/>
  <c r="F391" i="3"/>
  <c r="F384" i="3"/>
  <c r="F386" i="3"/>
  <c r="F390" i="3"/>
  <c r="F389" i="3"/>
  <c r="F388" i="3"/>
  <c r="F385" i="3"/>
  <c r="F383" i="3"/>
  <c r="F46" i="4"/>
  <c r="F44" i="4"/>
  <c r="F42" i="4"/>
  <c r="C10" i="37" l="1"/>
  <c r="F140" i="67"/>
  <c r="F10" i="37" s="1"/>
  <c r="F203" i="19"/>
  <c r="F201" i="19"/>
  <c r="F397" i="3"/>
  <c r="F419" i="3" s="1"/>
  <c r="E6" i="20" s="1"/>
  <c r="F46" i="36"/>
  <c r="F81" i="19" l="1"/>
  <c r="F237" i="3"/>
  <c r="F100" i="53"/>
  <c r="F176" i="9"/>
  <c r="F165" i="4"/>
  <c r="F164" i="4"/>
  <c r="F163" i="4"/>
  <c r="F162" i="4"/>
  <c r="F83" i="66" l="1"/>
  <c r="F79" i="66" l="1"/>
  <c r="F91" i="66"/>
  <c r="F90" i="66"/>
  <c r="F89" i="66"/>
  <c r="F100" i="66" l="1"/>
  <c r="F7" i="20" s="1"/>
  <c r="F93" i="66"/>
  <c r="C7" i="20" s="1"/>
  <c r="F42" i="60" l="1"/>
  <c r="F79" i="60" s="1"/>
  <c r="E21" i="20" s="1"/>
  <c r="F43" i="60"/>
  <c r="F382" i="3"/>
  <c r="A34" i="51" l="1"/>
  <c r="A39" i="51" s="1"/>
  <c r="A42" i="51" s="1"/>
  <c r="A56" i="51" s="1"/>
  <c r="A60" i="51" s="1"/>
  <c r="A66" i="51" s="1"/>
  <c r="F66" i="4" l="1"/>
  <c r="F67" i="4"/>
  <c r="F68" i="4"/>
  <c r="F69" i="4"/>
  <c r="F33" i="60" l="1"/>
  <c r="F126" i="9"/>
  <c r="F723" i="10"/>
  <c r="F12" i="56"/>
  <c r="F53" i="54" l="1"/>
  <c r="F52" i="54"/>
  <c r="F51" i="54"/>
  <c r="F45" i="54"/>
  <c r="F44" i="54"/>
  <c r="F62" i="54" s="1"/>
  <c r="F19" i="20" s="1"/>
  <c r="F126" i="53"/>
  <c r="F125" i="53"/>
  <c r="F124" i="53"/>
  <c r="F55" i="54" l="1"/>
  <c r="C19" i="20" s="1"/>
  <c r="F167" i="56"/>
  <c r="F217" i="9"/>
  <c r="F116" i="53"/>
  <c r="F91" i="53" l="1"/>
  <c r="F81" i="53"/>
  <c r="F80" i="53"/>
  <c r="F114" i="9" l="1"/>
  <c r="F107" i="9"/>
  <c r="F84" i="9"/>
  <c r="F241" i="3"/>
  <c r="F80" i="9"/>
  <c r="F73" i="9"/>
  <c r="F83" i="3" l="1"/>
  <c r="F77" i="3"/>
  <c r="F78" i="3"/>
  <c r="F104" i="19" l="1"/>
  <c r="F64" i="19"/>
  <c r="F59" i="19"/>
  <c r="F56" i="19"/>
  <c r="F383" i="55"/>
  <c r="F53" i="19"/>
  <c r="F48" i="19"/>
  <c r="F231" i="19" s="1"/>
  <c r="D11" i="20" s="1"/>
  <c r="F374" i="55"/>
  <c r="F174" i="55"/>
  <c r="F112" i="55"/>
  <c r="F28" i="60"/>
  <c r="F197" i="56"/>
  <c r="F27" i="4"/>
  <c r="F193" i="4" s="1"/>
  <c r="E12" i="20" s="1"/>
  <c r="F204" i="9"/>
  <c r="F135" i="10"/>
  <c r="F694" i="10"/>
  <c r="F700" i="10"/>
  <c r="F390" i="8"/>
  <c r="F339" i="3"/>
  <c r="F334" i="3"/>
  <c r="F328" i="3"/>
  <c r="F323" i="3"/>
  <c r="F319" i="3"/>
  <c r="F311" i="3"/>
  <c r="F302" i="3"/>
  <c r="F131" i="51"/>
  <c r="F118" i="51"/>
  <c r="F61" i="4"/>
  <c r="F40" i="51"/>
  <c r="F37" i="51"/>
  <c r="F36" i="51"/>
  <c r="F35" i="51"/>
  <c r="F354" i="55"/>
  <c r="F357" i="55"/>
  <c r="F29" i="60"/>
  <c r="F686" i="10"/>
  <c r="F173" i="55"/>
  <c r="F206" i="55"/>
  <c r="F313" i="55"/>
  <c r="F165" i="55"/>
  <c r="F189" i="55"/>
  <c r="F197" i="55"/>
  <c r="F75" i="55"/>
  <c r="F305" i="55"/>
  <c r="F31" i="60"/>
  <c r="F39" i="36"/>
  <c r="F38" i="36"/>
  <c r="F271" i="55"/>
  <c r="A47" i="54"/>
  <c r="F117" i="53"/>
  <c r="F115" i="53"/>
  <c r="A64" i="53"/>
  <c r="A84" i="53" s="1"/>
  <c r="A94" i="53" s="1"/>
  <c r="A103" i="53" s="1"/>
  <c r="A120" i="53" s="1"/>
  <c r="F28" i="58"/>
  <c r="F185" i="56"/>
  <c r="F34" i="56"/>
  <c r="F10" i="56"/>
  <c r="F173" i="56"/>
  <c r="F39" i="53"/>
  <c r="F521" i="10"/>
  <c r="F179" i="56"/>
  <c r="F381" i="8"/>
  <c r="F361" i="8"/>
  <c r="F344" i="8"/>
  <c r="F328" i="8"/>
  <c r="F311" i="8"/>
  <c r="F293" i="8"/>
  <c r="F274" i="8"/>
  <c r="F261" i="8"/>
  <c r="F243" i="8"/>
  <c r="F224" i="8"/>
  <c r="F205" i="8"/>
  <c r="F184" i="8"/>
  <c r="F170" i="8"/>
  <c r="F155" i="8"/>
  <c r="F141" i="8"/>
  <c r="F128" i="8"/>
  <c r="F110" i="8"/>
  <c r="F109" i="8"/>
  <c r="F407" i="8" s="1"/>
  <c r="F15" i="20" s="1"/>
  <c r="F92" i="8"/>
  <c r="F73" i="8"/>
  <c r="F405" i="8" s="1"/>
  <c r="E15" i="20" s="1"/>
  <c r="A29" i="36"/>
  <c r="A41" i="36" s="1"/>
  <c r="A48" i="36" s="1"/>
  <c r="A57" i="36" s="1"/>
  <c r="F26" i="14"/>
  <c r="F33" i="56"/>
  <c r="F32" i="60"/>
  <c r="F226" i="19"/>
  <c r="F225" i="19"/>
  <c r="F224" i="19"/>
  <c r="F171" i="4"/>
  <c r="F105" i="4"/>
  <c r="F128" i="4"/>
  <c r="F158" i="4"/>
  <c r="F138" i="4"/>
  <c r="F55" i="4"/>
  <c r="F103" i="19"/>
  <c r="A16" i="14"/>
  <c r="A29" i="14" s="1"/>
  <c r="F294" i="3"/>
  <c r="F197" i="19"/>
  <c r="F189" i="19"/>
  <c r="F176" i="19"/>
  <c r="F173" i="19"/>
  <c r="F157" i="19"/>
  <c r="F151" i="19"/>
  <c r="F145" i="19"/>
  <c r="F138" i="19"/>
  <c r="F284" i="10"/>
  <c r="A17" i="10"/>
  <c r="A75" i="8"/>
  <c r="A94" i="8" s="1"/>
  <c r="F101" i="10"/>
  <c r="F118" i="10"/>
  <c r="F306" i="10"/>
  <c r="F162" i="56"/>
  <c r="F149" i="56"/>
  <c r="F138" i="56"/>
  <c r="F137" i="56"/>
  <c r="F123" i="56"/>
  <c r="F660" i="10"/>
  <c r="F620" i="10"/>
  <c r="F651" i="10"/>
  <c r="F511" i="10"/>
  <c r="F502" i="10"/>
  <c r="F641" i="10"/>
  <c r="F430" i="55"/>
  <c r="F196" i="9"/>
  <c r="F189" i="9"/>
  <c r="F182" i="9"/>
  <c r="F253" i="9" s="1"/>
  <c r="E17" i="20" s="1"/>
  <c r="F46" i="9"/>
  <c r="F238" i="9"/>
  <c r="A64" i="3"/>
  <c r="A69" i="3" s="1"/>
  <c r="A74" i="3" s="1"/>
  <c r="F153" i="3"/>
  <c r="F219" i="10"/>
  <c r="F268" i="10"/>
  <c r="F252" i="10"/>
  <c r="F235" i="10"/>
  <c r="F490" i="10"/>
  <c r="F465" i="10"/>
  <c r="F440" i="10"/>
  <c r="F351" i="3"/>
  <c r="A36" i="19"/>
  <c r="A44" i="19" s="1"/>
  <c r="A73" i="19" s="1"/>
  <c r="A83" i="19" s="1"/>
  <c r="A91" i="19" s="1"/>
  <c r="F204" i="3"/>
  <c r="F182" i="3"/>
  <c r="F173" i="3"/>
  <c r="F245" i="3"/>
  <c r="F87" i="3"/>
  <c r="F421" i="3" s="1"/>
  <c r="F6" i="20" s="1"/>
  <c r="F195" i="3"/>
  <c r="F188" i="3"/>
  <c r="F368" i="3"/>
  <c r="F360" i="3"/>
  <c r="F262" i="3"/>
  <c r="F263" i="3"/>
  <c r="F264" i="3"/>
  <c r="F250" i="3"/>
  <c r="F255" i="3"/>
  <c r="F62" i="3"/>
  <c r="F72" i="3"/>
  <c r="F67" i="3"/>
  <c r="F138" i="9"/>
  <c r="F19" i="9"/>
  <c r="F284" i="3"/>
  <c r="F132" i="3"/>
  <c r="F126" i="3"/>
  <c r="F404" i="3"/>
  <c r="F62" i="9"/>
  <c r="F142" i="3"/>
  <c r="F137" i="3"/>
  <c r="F103" i="3"/>
  <c r="F96" i="3"/>
  <c r="F90" i="3"/>
  <c r="F54" i="9"/>
  <c r="F66" i="9"/>
  <c r="F22" i="9"/>
  <c r="F36" i="9"/>
  <c r="F32" i="9"/>
  <c r="F27" i="9"/>
  <c r="F233" i="3"/>
  <c r="F296" i="55"/>
  <c r="F203" i="10"/>
  <c r="F186" i="10"/>
  <c r="F170" i="10"/>
  <c r="F151" i="10"/>
  <c r="F393" i="10"/>
  <c r="F371" i="10"/>
  <c r="F349" i="10"/>
  <c r="F415" i="10"/>
  <c r="F328" i="10"/>
  <c r="F183" i="55"/>
  <c r="F711" i="10"/>
  <c r="F33" i="58"/>
  <c r="F30" i="60"/>
  <c r="F27" i="60"/>
  <c r="F70" i="60"/>
  <c r="F72" i="60"/>
  <c r="F71" i="60"/>
  <c r="F459" i="55"/>
  <c r="F458" i="55"/>
  <c r="F457" i="55"/>
  <c r="F423" i="55"/>
  <c r="F399" i="55"/>
  <c r="F76" i="56"/>
  <c r="F52" i="56"/>
  <c r="F63" i="56"/>
  <c r="F62" i="56"/>
  <c r="F51" i="56"/>
  <c r="F32" i="56"/>
  <c r="F21" i="56"/>
  <c r="F20" i="56"/>
  <c r="F11" i="56"/>
  <c r="F671" i="10"/>
  <c r="F565" i="10"/>
  <c r="F554" i="10"/>
  <c r="F536" i="10"/>
  <c r="F545" i="10"/>
  <c r="F111" i="55"/>
  <c r="F35" i="53"/>
  <c r="F50" i="53"/>
  <c r="F33" i="19"/>
  <c r="F42" i="19"/>
  <c r="F79" i="19"/>
  <c r="F96" i="19"/>
  <c r="F88" i="19"/>
  <c r="F61" i="53"/>
  <c r="F36" i="53"/>
  <c r="F33" i="53"/>
  <c r="F31" i="53"/>
  <c r="F135" i="53" s="1"/>
  <c r="F18" i="20" s="1"/>
  <c r="F178" i="4"/>
  <c r="F27" i="36"/>
  <c r="F391" i="55"/>
  <c r="F101" i="9"/>
  <c r="F246" i="55"/>
  <c r="F67" i="55"/>
  <c r="F56" i="55"/>
  <c r="F93" i="55"/>
  <c r="F85" i="55"/>
  <c r="F66" i="55"/>
  <c r="F55" i="55"/>
  <c r="F289" i="55"/>
  <c r="F280" i="55"/>
  <c r="F260" i="55"/>
  <c r="F245" i="55"/>
  <c r="F237" i="55"/>
  <c r="F228" i="55"/>
  <c r="F158" i="55"/>
  <c r="F151" i="55"/>
  <c r="F116" i="4"/>
  <c r="F20" i="4"/>
  <c r="F224" i="3"/>
  <c r="F214" i="3"/>
  <c r="F134" i="51"/>
  <c r="F73" i="51"/>
  <c r="F64" i="51"/>
  <c r="F54" i="51"/>
  <c r="F53" i="51"/>
  <c r="F52" i="51"/>
  <c r="F51" i="51"/>
  <c r="F50" i="51"/>
  <c r="F32" i="51"/>
  <c r="F95" i="9"/>
  <c r="F19" i="4"/>
  <c r="F246" i="9"/>
  <c r="F245" i="9"/>
  <c r="F244" i="9"/>
  <c r="F224" i="9"/>
  <c r="F223" i="9"/>
  <c r="F748" i="10"/>
  <c r="F747" i="10"/>
  <c r="F746" i="10"/>
  <c r="F30" i="10"/>
  <c r="F755" i="10" s="1"/>
  <c r="E16" i="20" s="1"/>
  <c r="F398" i="8"/>
  <c r="F397" i="8"/>
  <c r="F396" i="8"/>
  <c r="F63" i="36"/>
  <c r="F62" i="36"/>
  <c r="F61" i="36"/>
  <c r="F34" i="14"/>
  <c r="F33" i="14"/>
  <c r="F32" i="14"/>
  <c r="F37" i="4"/>
  <c r="F412" i="3"/>
  <c r="F411" i="3"/>
  <c r="F410" i="3"/>
  <c r="F401" i="3"/>
  <c r="F345" i="3"/>
  <c r="F274" i="3"/>
  <c r="F84" i="4"/>
  <c r="A14" i="4"/>
  <c r="A23" i="4" s="1"/>
  <c r="A29" i="4" s="1"/>
  <c r="F140" i="51" l="1"/>
  <c r="D5" i="20" s="1"/>
  <c r="F206" i="56"/>
  <c r="F23" i="20" s="1"/>
  <c r="F204" i="56"/>
  <c r="E23" i="20" s="1"/>
  <c r="F42" i="58"/>
  <c r="F22" i="20" s="1"/>
  <c r="F81" i="60"/>
  <c r="F21" i="20" s="1"/>
  <c r="F468" i="55"/>
  <c r="F20" i="20" s="1"/>
  <c r="F466" i="55"/>
  <c r="E20" i="20" s="1"/>
  <c r="F255" i="9"/>
  <c r="F17" i="20" s="1"/>
  <c r="F757" i="10"/>
  <c r="F16" i="20" s="1"/>
  <c r="F68" i="36"/>
  <c r="D14" i="20" s="1"/>
  <c r="F72" i="36"/>
  <c r="F14" i="20" s="1"/>
  <c r="F43" i="14"/>
  <c r="F13" i="20" s="1"/>
  <c r="F195" i="4"/>
  <c r="F12" i="20" s="1"/>
  <c r="F191" i="4"/>
  <c r="D12" i="20" s="1"/>
  <c r="F235" i="19"/>
  <c r="F11" i="20" s="1"/>
  <c r="F233" i="19"/>
  <c r="E11" i="20" s="1"/>
  <c r="F417" i="3"/>
  <c r="D6" i="20" s="1"/>
  <c r="F144" i="51"/>
  <c r="F5" i="20" s="1"/>
  <c r="A40" i="4"/>
  <c r="F188" i="4"/>
  <c r="C12" i="20" s="1"/>
  <c r="F74" i="60"/>
  <c r="C21" i="20" s="1"/>
  <c r="A32" i="10"/>
  <c r="A48" i="10" s="1"/>
  <c r="A57" i="10" s="1"/>
  <c r="A66" i="10" s="1"/>
  <c r="A84" i="10" s="1"/>
  <c r="A103" i="10" s="1"/>
  <c r="F461" i="55"/>
  <c r="C20" i="20" s="1"/>
  <c r="F750" i="10"/>
  <c r="C16" i="20" s="1"/>
  <c r="F36" i="14"/>
  <c r="C13" i="20" s="1"/>
  <c r="F128" i="53"/>
  <c r="C18" i="20" s="1"/>
  <c r="F414" i="3"/>
  <c r="C6" i="20" s="1"/>
  <c r="F199" i="56"/>
  <c r="C23" i="20" s="1"/>
  <c r="F65" i="36"/>
  <c r="C14" i="20" s="1"/>
  <c r="F137" i="51"/>
  <c r="C5" i="20" s="1"/>
  <c r="F35" i="58"/>
  <c r="C22" i="20" s="1"/>
  <c r="F248" i="9"/>
  <c r="C17" i="20" s="1"/>
  <c r="F400" i="8"/>
  <c r="C15" i="20" s="1"/>
  <c r="F228" i="19"/>
  <c r="C11" i="20" s="1"/>
  <c r="A112" i="8"/>
  <c r="A130" i="8" s="1"/>
  <c r="A143" i="8" s="1"/>
  <c r="A80" i="3"/>
  <c r="A85" i="3" s="1"/>
  <c r="A89" i="3" s="1"/>
  <c r="A92" i="3" s="1"/>
  <c r="A98" i="3" s="1"/>
  <c r="A98" i="19"/>
  <c r="E24" i="20" l="1"/>
  <c r="E6" i="37" s="1"/>
  <c r="E11" i="37" s="1"/>
  <c r="D24" i="20"/>
  <c r="D6" i="37" s="1"/>
  <c r="D11" i="37" s="1"/>
  <c r="F24" i="20"/>
  <c r="F6" i="37" s="1"/>
  <c r="F11" i="37" s="1"/>
  <c r="A48" i="4"/>
  <c r="A105" i="3"/>
  <c r="A119" i="3" s="1"/>
  <c r="A128" i="3" s="1"/>
  <c r="A134" i="3" s="1"/>
  <c r="A106" i="19"/>
  <c r="A70" i="51"/>
  <c r="A120" i="10"/>
  <c r="A157" i="8"/>
  <c r="C24" i="20"/>
  <c r="A57" i="4" l="1"/>
  <c r="A139" i="3"/>
  <c r="A144" i="3"/>
  <c r="A116" i="19"/>
  <c r="A75" i="51"/>
  <c r="C6" i="37"/>
  <c r="C11" i="37" s="1"/>
  <c r="A137" i="10"/>
  <c r="A172" i="8"/>
  <c r="A149" i="3" l="1"/>
  <c r="A155" i="3" s="1"/>
  <c r="A162" i="3" s="1"/>
  <c r="A175" i="3" s="1"/>
  <c r="A184" i="3" s="1"/>
  <c r="A190" i="3" s="1"/>
  <c r="A197" i="3" s="1"/>
  <c r="A206" i="3" s="1"/>
  <c r="A216" i="3" s="1"/>
  <c r="A226" i="3" s="1"/>
  <c r="A235" i="3" s="1"/>
  <c r="A239" i="3" s="1"/>
  <c r="A243" i="3" s="1"/>
  <c r="A247" i="3" s="1"/>
  <c r="A252" i="3" s="1"/>
  <c r="A257" i="3" s="1"/>
  <c r="A266" i="3" s="1"/>
  <c r="A276" i="3" s="1"/>
  <c r="A286" i="3" s="1"/>
  <c r="A296" i="3" s="1"/>
  <c r="A304" i="3" s="1"/>
  <c r="A313" i="3" s="1"/>
  <c r="A321" i="3" s="1"/>
  <c r="A325" i="3" s="1"/>
  <c r="A330" i="3" s="1"/>
  <c r="A336" i="3" s="1"/>
  <c r="A123" i="19"/>
  <c r="A134" i="19" s="1"/>
  <c r="A140" i="19" s="1"/>
  <c r="A147" i="19" s="1"/>
  <c r="A153" i="19" s="1"/>
  <c r="A160" i="19" s="1"/>
  <c r="A175" i="19" s="1"/>
  <c r="A178" i="19" s="1"/>
  <c r="A191" i="19" s="1"/>
  <c r="A199" i="19" s="1"/>
  <c r="A205" i="19" s="1"/>
  <c r="A214" i="19" s="1"/>
  <c r="A220" i="19" s="1"/>
  <c r="A80" i="51"/>
  <c r="A90" i="51" s="1"/>
  <c r="A102" i="51" s="1"/>
  <c r="A153" i="10"/>
  <c r="A188" i="8"/>
  <c r="A207" i="8" s="1"/>
  <c r="A341" i="3" l="1"/>
  <c r="A347" i="3" s="1"/>
  <c r="A353" i="3" s="1"/>
  <c r="A362" i="3" s="1"/>
  <c r="A370" i="3" s="1"/>
  <c r="A379" i="3" s="1"/>
  <c r="A393" i="3" s="1"/>
  <c r="A399" i="3" s="1"/>
  <c r="A403" i="3" s="1"/>
  <c r="A71" i="4"/>
  <c r="A106" i="51"/>
  <c r="A113" i="51" s="1"/>
  <c r="A120" i="51" s="1"/>
  <c r="A130" i="51" s="1"/>
  <c r="A172" i="10"/>
  <c r="A188" i="10" s="1"/>
  <c r="A226" i="8"/>
  <c r="A75" i="4" l="1"/>
  <c r="A86" i="4" s="1"/>
  <c r="A97" i="4" s="1"/>
  <c r="A107" i="4" s="1"/>
  <c r="A118" i="4" s="1"/>
  <c r="A130" i="4" s="1"/>
  <c r="A133" i="51"/>
  <c r="A205" i="10"/>
  <c r="A245" i="8"/>
  <c r="A140" i="4" l="1"/>
  <c r="A150" i="4" s="1"/>
  <c r="A160" i="4" s="1"/>
  <c r="A167" i="4" s="1"/>
  <c r="A173" i="4" s="1"/>
  <c r="A180" i="4" s="1"/>
  <c r="A221" i="10"/>
  <c r="A263" i="8"/>
  <c r="A276" i="8" s="1"/>
  <c r="A237" i="10" l="1"/>
  <c r="A295" i="8"/>
  <c r="A313" i="8" s="1"/>
  <c r="A254" i="10" l="1"/>
  <c r="A270" i="10" s="1"/>
  <c r="A286" i="10" s="1"/>
  <c r="A330" i="8"/>
  <c r="A308" i="10" l="1"/>
  <c r="A330" i="10" s="1"/>
  <c r="A351" i="10" s="1"/>
  <c r="A373" i="10" s="1"/>
  <c r="A395" i="10" s="1"/>
  <c r="A417" i="10" s="1"/>
  <c r="A442" i="10" s="1"/>
  <c r="A467" i="10" s="1"/>
  <c r="A495" i="10" s="1"/>
  <c r="A504" i="10" s="1"/>
  <c r="A513" i="10" s="1"/>
  <c r="A526" i="10" s="1"/>
  <c r="A346" i="8"/>
  <c r="A363" i="8" l="1"/>
  <c r="A383" i="8" s="1"/>
  <c r="A392" i="8" s="1"/>
  <c r="A538" i="10"/>
  <c r="A547" i="10" s="1"/>
  <c r="A557" i="10" s="1"/>
  <c r="A570" i="10" l="1"/>
  <c r="A585" i="10" s="1"/>
  <c r="A598" i="10" s="1"/>
  <c r="A610" i="10" s="1"/>
  <c r="A622" i="10" s="1"/>
  <c r="A634" i="10" l="1"/>
  <c r="A643" i="10" l="1"/>
  <c r="A21" i="9"/>
  <c r="A653" i="10" l="1"/>
  <c r="A24" i="9"/>
  <c r="A662" i="10" l="1"/>
  <c r="A673" i="10" s="1"/>
  <c r="A689" i="10" s="1"/>
  <c r="A697" i="10" s="1"/>
  <c r="A702" i="10" s="1"/>
  <c r="A715" i="10" s="1"/>
  <c r="A29" i="9"/>
  <c r="A725" i="10" l="1"/>
  <c r="A34" i="9"/>
  <c r="A734" i="10" l="1"/>
  <c r="A742" i="10" s="1"/>
  <c r="A38" i="9"/>
  <c r="A48" i="9" l="1"/>
  <c r="A56" i="9" l="1"/>
  <c r="A64" i="9" l="1"/>
  <c r="A68" i="9" l="1"/>
  <c r="A75" i="9" l="1"/>
  <c r="A82" i="9" l="1"/>
  <c r="A89" i="9" s="1"/>
  <c r="A97" i="9" s="1"/>
  <c r="A103" i="9" s="1"/>
  <c r="A109" i="9" s="1"/>
  <c r="A116" i="9" s="1"/>
  <c r="A123" i="9" s="1"/>
  <c r="A128" i="9" l="1"/>
  <c r="A140" i="9" s="1"/>
  <c r="A153" i="9" s="1"/>
  <c r="A166" i="9" s="1"/>
  <c r="A178" i="9" l="1"/>
  <c r="A184" i="9" s="1"/>
  <c r="A191" i="9" s="1"/>
  <c r="A198" i="9" s="1"/>
  <c r="A209" i="9" s="1"/>
  <c r="A219" i="9" s="1"/>
  <c r="A226" i="9" s="1"/>
  <c r="A240" i="9" s="1"/>
</calcChain>
</file>

<file path=xl/sharedStrings.xml><?xml version="1.0" encoding="utf-8"?>
<sst xmlns="http://schemas.openxmlformats.org/spreadsheetml/2006/main" count="8211" uniqueCount="4429">
  <si>
    <t>Investitor:</t>
  </si>
  <si>
    <t>Hrvatsko društvo likovnih umjetnika</t>
  </si>
  <si>
    <t>Trg žrtava fašizma 16, 10000 Zagreb</t>
  </si>
  <si>
    <t>OIB:89246742324</t>
  </si>
  <si>
    <t>Naziv projekta:</t>
  </si>
  <si>
    <t>PROJEKT OBNOVE ZGRADE ZA CJELOVITU OBNOVU ZGRADE</t>
  </si>
  <si>
    <t>Građevina i lokacija građevine:</t>
  </si>
  <si>
    <t>Dom hrvatskog društva likovnih umjetnika - Meštrovićev paviljon</t>
  </si>
  <si>
    <t>k.č.br. 6118 i dio 6119/1, k.o. Centar</t>
  </si>
  <si>
    <t>Trg žrtava fašizma 16, Zagreb</t>
  </si>
  <si>
    <t>Projektantski ured:</t>
  </si>
  <si>
    <t>Randić i suradnici d.o.o.</t>
  </si>
  <si>
    <t>Franje Brentinija 5, HR -51000 Rijeka</t>
  </si>
  <si>
    <t>OIB: 86757663498</t>
  </si>
  <si>
    <t>Zajednička oznaka projekta:</t>
  </si>
  <si>
    <t>Z-644/13-04/2023</t>
  </si>
  <si>
    <t xml:space="preserve">Oznaka mape:	</t>
  </si>
  <si>
    <t>CO_205-2023_A_2</t>
  </si>
  <si>
    <t xml:space="preserve">Redni broj mape:	</t>
  </si>
  <si>
    <t>Mapa 2_knjiga 5 - TROŠKOVNIK</t>
  </si>
  <si>
    <t xml:space="preserve">Projekt obnove: 	</t>
  </si>
  <si>
    <t>Projekt obnove zgrade za cjelovitu obnovu zgrade</t>
  </si>
  <si>
    <t>Strukovna odrednica projekta:</t>
  </si>
  <si>
    <t>Arhitektonski projekt</t>
  </si>
  <si>
    <t>Projektant:
ovl.arh. mr.sc. Saša Randić, dipl.ing.arh.
br.ovl. A 449</t>
  </si>
  <si>
    <t xml:space="preserve">Glavni projektant:
ovl.arh. mr.sc. Saša Randić, dipl.ing.arh.
br.ovl. A 449 </t>
  </si>
  <si>
    <t>U Zagrebu, 11/2023</t>
  </si>
  <si>
    <t>Direktor: Saša Randić</t>
  </si>
  <si>
    <t>OPĆI UVJETI</t>
  </si>
  <si>
    <t>Cijene upisane u ovaj troškovnik sadrže svu odštetu za pojedine radove i dobave u odnosnim stavkama troškovnika i to u potpuno dogotovljenom stanju, tj. sav rad, naknadu za alat, materijal, sve pripremne, sporedne i završne radove, horizontalne i vertikalne prijenose i prijevoze, postavu i skidanje potrebnih skela i razupora, sve sigurnosne mjere po odredbama HTZ mjera i slično.</t>
  </si>
  <si>
    <t>Pod unesenim cijenama podrazumijevaju se također i sva zakonska davanja, kao i pripomoć kod izvedbe obrtničkih radova (zaštita obrtničkih proizvoda: stolarije, bravarije, limarije, restauratorskih elemenata i slično), sva potrebna ispitivanja građevinskog i drugih ugrađenih materijala zbog podizanja kvalitete i čvrstoće pojedinih proizvoda.</t>
  </si>
  <si>
    <t>Sav materijal koji se upotrebljava mora odgovarati postojećim tehničkim propisima i normama.
Ukoliko se upotrebljava materijal za koji ne postoji odgovarajući standard, njegovu kvalitetu treba dokazati atestima.</t>
  </si>
  <si>
    <t>Davanjem ponude izvoditelj se obvezuje da će pravovremeno nabaviti sav materijal opisan u pojedinim stavkama troškovnika. U slučaju nemogućnosti nabave opisanog materijala tijekom izvođenja radova, za svaku će se izmjenu prikupiti ponude i u prisutnosti naručitelja i nadzornog inženjera odabrati najpovoljnija.</t>
  </si>
  <si>
    <t>Ukoliko opis pojedine stavke dovodi izvoditelja u nedoumicu o načinu izvedbe ili kalkulacije cijena, treba pravovremeno tražiti objašnjenje od naručitelja i projektanta.</t>
  </si>
  <si>
    <t>Ako tijekom gradnje dođe do promjena, treba prije početka rada tražiti suglasnost nadzornog inženjera, predstavnika Gradskog zavoda za zaštitu spomenika kulture i prirode, također treba ugovoriti jediničnu cijenu nove stavke na temelju elemenata datih u ponudi i sve to unijeti u građevinski dnevnik uz ovjeru nadzornog inženjera. Sve više radnje do kojih dođe uslijed promjene načina ili opsega izvedbe, a nisu na spomenuti način utvrđene, upisane i ovjerene, neće se priznati u obračunu.</t>
  </si>
  <si>
    <t>Prije izrade ponude preporuka je da izvoditelj obiđe i pregleda građevinu zbog ocjene njezinog građevinskog stanja, radova obuhvaćenih troškovnikom, uvjeta organizacije gradilišta, načina i mogućnosti pristupa građevini, mogućnosti zauzimanja javne površine, postave skele, osiguranja ulaza u građevinu i sl.</t>
  </si>
  <si>
    <t>Prema tome, ponuđena cijena je konačna cijena za realizaciju pojedine troškovničke stavke i ne može se mijenjati.</t>
  </si>
  <si>
    <t>Prilikom davanja ponude izvoditelj je obvezan dostaviti detaljan dinamičko-financijski plan izvođenja radova i shemu organizacije gradilišta.</t>
  </si>
  <si>
    <t>Bez obzira na vrstu pogodbe, izvoditelj je obvezan svakodnevno voditi građevinski dnevnik u dva primjerka, a također i građevinsku knjigu, koje će redovito kontrolirati i ovjeravati nadzorni inženjer, kako bi se uvijek mogle ustanoviti stvarne količine izvedenih radova.</t>
  </si>
  <si>
    <t>R.br.</t>
  </si>
  <si>
    <t>Opis stavke troškovnika</t>
  </si>
  <si>
    <t>Jedinica
mjere</t>
  </si>
  <si>
    <t>Količina</t>
  </si>
  <si>
    <t>Jedinična cijena</t>
  </si>
  <si>
    <t>Cijena</t>
  </si>
  <si>
    <t>I.</t>
  </si>
  <si>
    <t>PRIPREMNI RADOVI</t>
  </si>
  <si>
    <t>NAPOMENE:</t>
  </si>
  <si>
    <t xml:space="preserve">Investitor stavlja, sukladno projektnoj dokumentaciji i PRIPADNIM SUGLASNOSTIMA glavnom izvođaču radova bez naknade privremeno na raspolaganje teren za uređenje gradilišta u potrebnom obimu ili shodno lokalnim uvjetima, čije uređenje izvođač provodi u svemu prema istom, odnosno prema stavkama u nastavku. </t>
  </si>
  <si>
    <t>Sve radove obavezno izvesti u svemu prema važećem pravilniku ZNR i ZOP, uz obavezno poštivanje svih mjera propisanih istim.</t>
  </si>
  <si>
    <t>Ovo se posebno odnosi na adekvatno obilježavanje i zaštitu skele, dijela pješačkog prolaza i tunela u fazi izvođenja radova sanacije pročelja i sl., odnosno na održavanje i odgovarajuću signalizaciju svih privremenih transportnih i komunikacijskih pravaca gradilišta, kao i spoja na javno-prometnu površinu, uključivo i sve komunikacijske pravce pješaka, odvojene odgovarajućim pješačkim ogradama, tunelima i sl.</t>
  </si>
  <si>
    <t>Također svi djelatnici se moraju pridržavati svih gore navedenih mjera, uz zadovoljenje svih traženih mjera prema KOORDINATORU 2 u fazi izvođenja radova.</t>
  </si>
  <si>
    <t>Prije početka radova, izvođač je obavezan postaviti i instalirati sve privremene objekte, zaštitne ograde, opremu i instalacije potrebne za normalno izvođenje radova te iste ukloniti s gradilišta nakon završetka radova.</t>
  </si>
  <si>
    <t>Privremeni objekti, ograde, zaštita i oprema pored ostalog obuhvaća uređenje pristupa, privremeno ograđivanje prostora koji mogu poslužiti za odlaganje materijala, doprema i postava građevinskih dizala, ljestvi i penjalica, ograde, zaštitne ograde, skele, platforme, oznake, protupožarnu opremu i sve ostalo potrebno za brzo i sigurno odvijanje radova rušenja i demontaža, odnosno svih drugih grupa radova.</t>
  </si>
  <si>
    <t>Ove napomene mijenjaju se ili nadopunjuju opisom pojedine stavke troškovnika, te zajedno uz POSEBNE - OPĆE NAPOMENE čine sastavni dio troškovnika i osnovu formiranja svake jedinične cijene.</t>
  </si>
  <si>
    <t xml:space="preserve">Sva  rušenja,  probijanja,  bušenja  i  dubljenja  treba  u  pravilu  izvoditi  ručnim  alatom,  s  osobitom pažnjom. </t>
  </si>
  <si>
    <t xml:space="preserve">Nakon  provedenih  pripremnih  radova,  rušenja  na  građevini  vrše  se  prema  unaprijed  utvrđenom redosljedu dogovorenim s nadzornim inženjerom investitora. </t>
  </si>
  <si>
    <t xml:space="preserve">Demontaže i rušenja izvode se u pravilu od krova prema podrumu. Skidanje  –  obijanje  žbuke  vrši  se  do  nosivog  dijela  zida,  uključujući čišćenje  sljubnica  skobama i uz stalno kvašenje vodom zbog manjeg prašenja. </t>
  </si>
  <si>
    <t>Prilikom izvođenja radova rušenja na konstruktivnim i nekonstruktivnim elementima ili elementima koji su u izravnoj vezi sa konstruktivnim elementima potrebno je mjestimično vršiti privremena podupiranja konstrukcije, a što je uključeno u cijenu stavke.</t>
  </si>
  <si>
    <t xml:space="preserve">Svi prijenosi materijala dobiveni rušenjem i demontažom, odvoz na privremeni gradilišni deponij  ili  odgovarajuće reciklažno dvorište udaljenosti do 20 km s  čišćenjem  gradilišta  i  dovođenjem  javne  površine  u  prvobitno  stanje, trebaju biti uključeni u jediničnoj cijeni radova i neće se posebno priznavati. Prije početka  radova  treba  ispitati  sve  instalacije  koje  se  nalaze  na  pročelju  ili  krovu  građevine, te ih po stručnoj osobi zaštititi u skladu s propisima. </t>
  </si>
  <si>
    <t>Prilikom demontaže i odlaganja pokretne opreme, izvođač je dužan zaštiti podne obloge koje se zadržavaju prema uputama Konzervatorskog odjela. Štite se od oštećenja prilikom manipulacije namještajem, korištenja radnih ljestvi, pokretnih skela i platformi te od padanja dijelova žbuke sa stropova i zidova.</t>
  </si>
  <si>
    <t xml:space="preserve">Sve stavke koje se obnavljaju i vraćaju tj transportiraju na pohranu na  odgovarajući suhi depo udaljenosti do 20 km ili na odgovarajućem prostoru na gradlištu, moraju biti pohranjene na mjestu primjerenom navedenoj svrsi i raspoloživom na uvid Naručitelju, Gradskom zavodu i nadzornom inženjeru. </t>
  </si>
  <si>
    <t>Priključak na električnu energiju i vodovod osigurava investitor.</t>
  </si>
  <si>
    <t>Radovi se odvijaju u otprilike 60 prostorija (uredi, spremišta, hodnici, sanitarije,...) u kojima se nalaze stolovi, stolci, ormari, komode s ladicama, uredska oprema i uređaji). Obračun je po kompletu provedenih svih pripremnih radova, uključujući uklanjanje namještaja i odlaganje na odgovarajuće reciklažno dvorište udaljenosti do 20 km.</t>
  </si>
  <si>
    <t>OPĆE STAVKE - ORGANIZACIJA I PRIPREMA GRADILIŠTA</t>
  </si>
  <si>
    <t>Natpisna ploča s podacima o građevini.</t>
  </si>
  <si>
    <r>
      <t xml:space="preserve">Montirati ploču s podacima o građevini, investitoru, odobrenju za građenje, projektantu, nadzoru i izvoditeljima radova. Uklanjanje ploče po dovršetku radova uključeno u cijenu. </t>
    </r>
    <r>
      <rPr>
        <b/>
        <sz val="8"/>
        <rFont val="Arial"/>
        <family val="2"/>
      </rPr>
      <t/>
    </r>
  </si>
  <si>
    <t>Natpisna ploče mora sadržavati sve podatke propisane Pravilnikom o sadržaju i izgledu ploče kojom se označava gradilište (NN 42/2014).</t>
  </si>
  <si>
    <t>komplet</t>
  </si>
  <si>
    <t>Regulacija prometa.</t>
  </si>
  <si>
    <t>Izraditi Elaborat privremene regulacije prometa prije početka radova. Komplet.</t>
  </si>
  <si>
    <t>Ishoditi dozvole za korištenje kolnog prilaza zgrade (opločenog prstena s prometnim trakom uz fontanu) u svrhu organizacije gradilišta, a prije početka radova i do završetka radova. Komplet.</t>
  </si>
  <si>
    <t>Dobava, postavljanje, održavanje, demontaža i otprema prometne signalizacije (prometnih znakova) na javno prometnim površinama prema zahtjevima iz Elaborata privremene prometne regulacije, ako će biti potrebno. Komplet.</t>
  </si>
  <si>
    <t>Izrada istražne sonde u podu kata na mjestu radne reške podne ploče.</t>
  </si>
  <si>
    <t>Sonda se otvara u cilju analize stvarnog stanja međukatne konstrukcije i definicije tehnologije obnove/pojačanja. Izrada sonde podrazumijeva pažljivo uklanjanje svih slojeva poda do razine međukatne konstrukcije u polju tlocrtnih dimenzija 100/100 cm. Pozicija sonde definira se u dogovoru sa statičarom i Investitorom. Nakon izvršene analize stanja, slojeve poda potrebno je vratiti u početno stanje. Komplet.</t>
  </si>
  <si>
    <t>Izvedba pripremnih radova - elaborat organizacije gradilišta.</t>
  </si>
  <si>
    <t>Prije uređenja gradilišta treba  napraviti nacrt (plan) uređenja gradilišta i predočiti investitoru na odobrenje. Pri tom treba uzeti u obzir da se ne sprečavaju eventualni radovi izmjere, posebice iskolčenja i provjere granica ulica, puteva i građevine.</t>
  </si>
  <si>
    <t>U nacrtu uređenja treba uzeti u obzir i skladištenje zemljane mase. Površine, skladišne površine, slobodne površine i slično, koje će se koristiti za uređenje gradilišta, trebaju se umetnuti u nacrt uređenja gradilišta s podatkom svrhe korištenja. Uređenje gradilišta na tratini ili humusu nije dopušteno.</t>
  </si>
  <si>
    <t>Prije početka radova izvođač se mora informirati o prolazu vodova, kablove itd. (nadzemno i podzemno), te pravodobno zatražiti sva potrebna premještanja. U slučaju dvojbe izvođač je u obvezi zatražiti utvrđivanje točnih trasa instalacija.</t>
  </si>
  <si>
    <t>Nastavno na sve radove transporta i mobilizacije opreme (a posebno izvedbe i ugradnje građ. krana, kao i transporta dijela elemenata opreme u fazi rušenja i ugradnje za koje će se nužno koristiti autokranovi), obavezno voditi računa o otežanom pristupu i manipulativnim mogućnostima i specifičnoj lokaciji projekta.</t>
  </si>
  <si>
    <t>Radove je obvezan izvršiti izvoditelj radova prije nego pristupi izvođenju, a isti mora imati posebno istaknute pozicije kranova i kranskih uređaja (osim mobilnih kranova), miješalica i silosa, odnosno transportnih uređaja, uključivo i tehničke parametre vezane uz iste - maksimalnu visinu, istak (krak) i potporno opterećenje.</t>
  </si>
  <si>
    <t>Također nevezano na terminski plan izvođenja radova, izvođač je u obvezi pravovremeno informirati investitora o namjeravanom micanju uređenja gradilišta ili bitnih dijelova istog.</t>
  </si>
  <si>
    <t>Gradilište mora biti uređeno sukladno odredbama Zakona o zaštiti na radu sukladno elaboratu uređenja gradilišta.</t>
  </si>
  <si>
    <t>a</t>
  </si>
  <si>
    <t>ELABORAT ORGANIZACIJE GRADILIŠTA SA PRIPADNIM SHEMAMA</t>
  </si>
  <si>
    <t>b</t>
  </si>
  <si>
    <t>TERMINSKI PLAN IZVOĐENJA RADOVA USKLAĐEN SA PROJEKTOM, IZVIDOM "IN SITU", TROŠKOVNIKOM I PONUDOM, TE TEHNOLOŠKO-ORGANIZACIJSKIM CIKLUSIMA I FAZNOSTI IZVOĐENJA RADOVA</t>
  </si>
  <si>
    <t>c</t>
  </si>
  <si>
    <t>d</t>
  </si>
  <si>
    <t>PROSTORI PRIVREMENIH DEPONIJA</t>
  </si>
  <si>
    <t>e</t>
  </si>
  <si>
    <t>DOBAVA, ODRŽAVANJE I ODVOZ KEMIJSKOG WC-a</t>
  </si>
  <si>
    <t>Izrada fotodokumentacijskog elaborata.</t>
  </si>
  <si>
    <t>Stavku izvodi ovlašteni projektant, odnosno tvrtka ovlaštena za rad na zaštićenom kulturnom dobru.</t>
  </si>
  <si>
    <t>Obračun po kompletu</t>
  </si>
  <si>
    <t>Dodatni istražni radovi.</t>
  </si>
  <si>
    <t>Stavka se izvodi isključivo po nalogu konzervatorske službe, a obuhvaća dodatne istražne radove.</t>
  </si>
  <si>
    <t>O potrebi za istima odlučuju projektant i nadležni konzervator, a potvrđuje ih nadzorni inženjer</t>
  </si>
  <si>
    <t>Snimka izvedenog stanja</t>
  </si>
  <si>
    <t>Stavka obuhvaća izradu snimka izvedenog stanja.</t>
  </si>
  <si>
    <t>Sva oprema mora biti odobrena prije demontaže od strane nadzornog inženjera i GZZZSKIP-a., kako se ne bi uništili vrijedni dijelovi interijerske opreme iz doba Richtera.</t>
  </si>
  <si>
    <t>Uključivo i sva potrebna pomagala pri radu.</t>
  </si>
  <si>
    <t>kpl</t>
  </si>
  <si>
    <t>Nabava, doprema, montaža i demontaža lake cijevne skele na vanjskom pročelju zgrade za potrebe provedbe sanacijskih radova.</t>
  </si>
  <si>
    <t>Obračun po m2.</t>
  </si>
  <si>
    <t>m2</t>
  </si>
  <si>
    <t>Nabava, doprema, montaža i demontaža lake cijevne skele na unutarnjem pročelju zgrade za potrebe provedbe sanacijskih radova.</t>
  </si>
  <si>
    <t>Stavka obuhvaća nabavu, dopremu, montažu, demontažu i otpremu te sva eventualna premještanja radnih i pomoćnih skela  za potrebe izvođenja radova na sanaciji u dijelu trijema, uključivo sav spojni pribor i pomoćne elemente te ukrućenja i sidrenja. Obračun po m2 tlocrtne projekcije skele za cijeli opseg dijela trijema. Skela visine do 8 m. Platforma radne skele u minimalnoj širini od 240 cm. Potrebna nosivost skele 3 kN/m2. Oskeljuju se površine unutarnjeg pročelja (unutar dijela trijema). Oslanjanje skele izvesti na čvrstoj podlozi, sa svim potrebnim ukrućenjima, podnicama, ljestvama za prelazak na radnu etažu, zaštitom podnica od pada materijala i alata, leđobranima i slično. Skela treba biti ograđena zaštitnim mrežama za osiguranje od pada predmeta čitavom visinom postavljanja. Skela obavezno mora imati tkaninu s personaliziranim dijelom za komunikaciju. Zaštitne jutene ili plastificirane trake međusobno vezati te pričvrstiti za nosivu konstrukciju skele. Prije izvedbe skele Izvođač je dužan osigurat certifikat za skelu, sa svim mjerama zaštite radnika. U cijenu uključiti sav rad, materijal, alate, strojeve i opremu potrebnu za potpuno dovršenje stavke te izradu projekta skele.</t>
  </si>
  <si>
    <t xml:space="preserve">Skela ujedno služi kao pridržanje zidova uz koje se postavlja za vrijeme radova na prstenastom svodu. Skelu projektirati u dogovoru sa statičarem i nadzornim inženjerom. </t>
  </si>
  <si>
    <t>Obračun po satu rada VKV radnika.</t>
  </si>
  <si>
    <t>sat</t>
  </si>
  <si>
    <t>PRIPREMNI RADOVI UKUPNO:</t>
  </si>
  <si>
    <t>II.</t>
  </si>
  <si>
    <t>DEMONTAŽE I RUŠENJA</t>
  </si>
  <si>
    <t>Sva rušenja, probijanja, bušenja i dubljenja treba u pravilu izvoditi ručnim alatom, s osobitom pažnjom.</t>
  </si>
  <si>
    <t>Sve otvore na pročelju treba odmah nakon postave skele zaštititi PVC folijom debljine 0,20 mm, kako prilikom obijanja žbuke ne bi došlo do oštećenja.</t>
  </si>
  <si>
    <t xml:space="preserve">Nakon provedenih pripremnih radova, rušenja na građevini vrše se prema unaprijed utvrđenom redosljedu dogovorenim s nadzornim inženjerom investitora.
</t>
  </si>
  <si>
    <t>Demontaže i rušenja izvode se u pravilu od krova prema podrumu.</t>
  </si>
  <si>
    <t>Skidanje – obijanje žbuke vrši se do nosivog dijela zida, uključujući čišćenje sljubnica skobama i uz stalno kvašenje vodom zbog manjeg prašenja.
Eventualna demontaža kamenih elemenata predviđena je restauratorskim radovima.</t>
  </si>
  <si>
    <t>Jedinična cijena iz ponude izvoditelja treba obuhvatiti kompletno rušenje, uključivo sve pripremnozavršne radove sadržane u faktorskim troškovima.</t>
  </si>
  <si>
    <t>Svi prijenosi materijala dobiveni rušenjem i demontažom, odvoz na privremeni gradilišni deponij ili odgovarajuće reciklažno dvorište na udaljenosti do 20 km, s čišćenjem gradilišta i dovođenjem javne površine u prvobitno stanje, trebaju biti uključeni u jediničnoj cijeni radova i neće se posebno priznavati.</t>
  </si>
  <si>
    <t>Prije početka radova treba ispitati sve instalacije koje se nalaze na pročelju ili krovu građevine, te ih po stručnoj osobi zaštititi u skladu s propisima.</t>
  </si>
  <si>
    <t>Rušenju građevine ne smije se pristupiti dok nisu izvršene sve pripreme, eventualna podupiranja i osiguranja na potrebnim mjestima. Za eventualna podupiranja se u pravilu koristi otpadna građa. Materijal za podupiranje mora uvijek biti pri ruci tj. pored građevine.</t>
  </si>
  <si>
    <t>Sve elemente s pročelja (tablice s kućnim brojem, reklame i sl.) treba skinuti i privremeno – do završetka radova kada će se ponovno postaviti – pohraniti na gradilištu ili mjestu koje se dogovori s nadzornim inženjerom investitora. Izvoditelj će snositi troškove ukoliko se navedeni elementi oštete ili otuđe.</t>
  </si>
  <si>
    <t>Jediničnom cijenom treba obuhvatiti:
- sav rad i materijal za izvedbu radova iz pojedine stavke,
- sav transport,
- sve društvene obveze vezane za radnu snagu i materijal,
- pripremno – završne radove
- sva poduhvatanja, podupiranja i osiguranja konstruktivnih dijelova građevine kao i zaštita okolnih konstrukcija od radova koji se vrše</t>
  </si>
  <si>
    <t>U postupku rušenja – uklanjanja postojećih materijala, dijelova građevine i sl. rad mora biti organiziran tako da se poštuju svi propisi zaštite na radu, a izvršioci – djelatnici moraju biti upoznati s njima i primjenjivati ih u potpunost.</t>
  </si>
  <si>
    <t>Sav materijal nastao kao posljedica rušenja sortirat će se na parceli prema vrsti materijala, i odvoziti na dnevnoj bazi sa gradilišta.</t>
  </si>
  <si>
    <t>Posebno će se odvojiti ambalažni otpad (papir, plastika, staklo, drvo i sl.) od šute i otpada građevinskog materijala (cigla, beton, crijep, ker. pločice i sl.). Sav otpadni materijal će se učestalo odvoziti sa lokacije na mjesta predviđena za odlaganje pojedine vrste otpada i u reciklažna dvorišta.</t>
  </si>
  <si>
    <t>Zabranjeno je odvoziti otpad na mjesta koja za to nisu dozvoljena ili koja nisu zakonski pokrivena ("divlje deponije").</t>
  </si>
  <si>
    <t>Nakon rušenja i odvoza otpada i građevinske šute, parcela i zemljište se mora dovesti u uredno stanje, a s ulične strane javna prometna površina se mora očistiti i dovesti u prvobitno stanje.</t>
  </si>
  <si>
    <t>Sav otpad prevozi se i odlaže sukladno propisima o otpadu i komunalnom redu.</t>
  </si>
  <si>
    <t>Investitor i nadzorna služba imaju pravo zahtijevati dokaz o urednom zbrinjavanju odvezenog otpada.</t>
  </si>
  <si>
    <t>U cijenu uključiti i strojni utovar, te potpuno otklanjanje viška materijala i odvoz na odgovarajuće reciklažno dvorište, uključivo i plaćanje svih zakonskih pristojbi.</t>
  </si>
  <si>
    <t>Sva rušenja, probijanja, bušenja, dubljenja i sl. treba izvoditi sa osobitom pozornošću i pri tome, u pravilu, treba koristiti ručni alat. Žbuka se otucava ručno do zdrave podloge, a podloga se čisti od prašine uz stalno kvašenje vodom zbog manjeg prašenja. Sljubnice je potrebno očistiti skobama, što je uračunato u cijenu stavke.</t>
  </si>
  <si>
    <t xml:space="preserve">Prije početka radova rušenja i demontaže, treba ispitati sve instalacije koje se nalaze na pročelju te ih, po stručnoj osobi, treba zaštititi u skladu sa propisima.
</t>
  </si>
  <si>
    <t xml:space="preserve">Radove razgradnje i demontaže potrebno je izvoditi pažljivo, da ne dođe do oštećenja konstrukcija koje nisu predmet radova ovog troškovnika. </t>
  </si>
  <si>
    <t>U cijenu svih radova uključeno je  odvoz šute i materijala na odgovarajuće reciklažno dvorište, te čišćenje nakon završetka rada pažljive razgradnje i demontaže.</t>
  </si>
  <si>
    <t>Posebnu pažnju obratiti na izvođenje radova na visini, koji moraju biti izvedeni da se u potpunosti provede zaštita radnika, kao i zaštita tereta i materijala koji se uklanja od padanja i sl., uz posebno pažnju na osiguranje i provođenje svih mjera ZNR.</t>
  </si>
  <si>
    <t>SVA RUŠENJA I DEMONTAŽA OBUHVAĆAJU TROŠAK ODVOZA SVIH TRANSPORTA I MATERIJALA NA ODGOVARAJUĆE RECIKLAŽNO DVORIŠTE, UKLJUČUJUĆI SVE TAKSE.</t>
  </si>
  <si>
    <t>Jedinična cijena radova rušenja i demontaža treba obuhvatiti:</t>
  </si>
  <si>
    <t xml:space="preserve"> - sav potrebni rad i materijal,</t>
  </si>
  <si>
    <t xml:space="preserve"> - sve transporte i pomoćnu radnu opremu i sl., uključivo sve vertikalne i horizontalne gradilišne transporte, ručnu pripomoć, kombinirani ručni (70%) i strojni utovar (30%), te odvoz kompletnog viška materijala na odgovarajuće reciklažno dvorište.</t>
  </si>
  <si>
    <t xml:space="preserve"> - troškove koordinacije i ZNR (posebno izrade privremenih podupiranja i zaštite slobodnih otvora po završetku radova rušenja i demontaža).</t>
  </si>
  <si>
    <t>Točne količine radova obračunat će se prema građevinskoj knjizi koju ovjerava nadzorni inženjer.</t>
  </si>
  <si>
    <r>
      <t xml:space="preserve">Za SVE STAVKE RUŠENJA PREDVIĐENO deponiranje, odnosno odvoz i vraćanje deponiranih stavaka na gradilište po završetku sanacije; sve ostale stavke podrazumijevaju odvoz na odgovarajuće reciklažno dvorište, sa sortiranjem i plaćanjem svih pristojbi, uz napomenu, kako je nužno ponuditi cijenu za kompletan odvoz i zbrinjavanje kompletnog viška materijala i materijala koji se odvozi </t>
    </r>
    <r>
      <rPr>
        <u/>
        <sz val="10"/>
        <rFont val="Arial"/>
        <family val="2"/>
      </rPr>
      <t>u sraslom stanju</t>
    </r>
    <r>
      <rPr>
        <sz val="10"/>
        <rFont val="Arial"/>
        <family val="2"/>
      </rPr>
      <t xml:space="preserve"> (ne rastresitom) i u skladu sa time formirati jediničnu cijenu. </t>
    </r>
    <r>
      <rPr>
        <u/>
        <sz val="10"/>
        <rFont val="Arial"/>
        <family val="2"/>
      </rPr>
      <t>Naknadnim dokazivanjem količina putem obračuna u vidu građevinske knjige nije moguće dodavanje i uvećavanje količina za koeficijente!</t>
    </r>
  </si>
  <si>
    <t>Razgradnja i demontaža instalacija, interijerske i ugrađene opreme te preostale građe</t>
  </si>
  <si>
    <t>Stavka uključuje demontažu i razgradnju:</t>
  </si>
  <si>
    <t>▪ ugrađenih ormara i zidnih obloga</t>
  </si>
  <si>
    <t>▪ preostale građe</t>
  </si>
  <si>
    <r>
      <rPr>
        <sz val="10"/>
        <rFont val="Calibri"/>
        <family val="2"/>
      </rPr>
      <t xml:space="preserve">▪ </t>
    </r>
    <r>
      <rPr>
        <sz val="10"/>
        <rFont val="Arial"/>
        <family val="2"/>
        <charset val="238"/>
      </rPr>
      <t>opreme sanitarnih čvorova</t>
    </r>
  </si>
  <si>
    <t>▪ radijatora i rashladnih uređaja</t>
  </si>
  <si>
    <t>▪ cijevnog razvoda sustava grijanja i hlađenja i ventilacije</t>
  </si>
  <si>
    <t>▪ instalacija dovoda vode i fekalne kanalizacije</t>
  </si>
  <si>
    <t>▪ elektroinstalacija: razvodnih ploča i kabelskog razvoda.</t>
  </si>
  <si>
    <t>▪ rasvjetnih tijela</t>
  </si>
  <si>
    <t xml:space="preserve">Rad se treba obavljati pažljivo - posebnu pozornost treba obratiti zaštiti građevine od eventualnog nekontroliranog pada dijelova koji se ruše. </t>
  </si>
  <si>
    <t xml:space="preserve">Razgradnja će se vršiti uz upotrebu odgovarajućeg alata i zaštitne opreme. </t>
  </si>
  <si>
    <t>Prije davanja ponude potrebno je izvršiti obilazak zgrade.</t>
  </si>
  <si>
    <t xml:space="preserve">Ponuda se daje za kompletne radove. </t>
  </si>
  <si>
    <t>Demontaža i odlaganje kućice za prodaju karata</t>
  </si>
  <si>
    <t>Stavka uključuje sve radnje na demontaži kućice za prodaju karata, smještene u predvorju prizemlja kraj vjetrobrana, te odvoz na odgovarajuće reciklažno dvorište udaljenosti do 20 km.</t>
  </si>
  <si>
    <t>Demontaža vjetrobrana na glavnom ulazu prizemlja</t>
  </si>
  <si>
    <t>Stavka obuhvaća  i  sav rad, materijal i transport, odnosno sve pripremno-završne radove kao i sve prijenose materijala dobivenog rušenjem i demontažom, odvoz otpadnog materijala na odgovarajuće reciklažno dvorište. Uključivo i sva potrebna pomagala pri radu (skela i sl.).</t>
  </si>
  <si>
    <t>Obračun po komadu</t>
  </si>
  <si>
    <t>kom</t>
  </si>
  <si>
    <t>Demontaža unutarnje stolarije, koja se ne zadržava, prema oznakama u nacrtima projekta</t>
  </si>
  <si>
    <t>Cijena je iskazana u komadima</t>
  </si>
  <si>
    <t>-podrum</t>
  </si>
  <si>
    <t>-prizemlje</t>
  </si>
  <si>
    <t>Demontaža unutarnje bravarije, koja se ne zadržava, prema oznakama u nacrtima projekta</t>
  </si>
  <si>
    <t>Uklanjanje postojećih parketa i laminata</t>
  </si>
  <si>
    <t>Sav parket, laminat i rubne lajsne se uklanjaju. U cijenu uključen sav rad materijal alati i strojevi potrebni za potpuno dovršenje stavke. U cijenu uključiti  utovar i odvoz parketa i laminata na odgovarajuće reciklažno dvorište udaljenosti do 20 km.</t>
  </si>
  <si>
    <t>Cijena je iskazana u m2.</t>
  </si>
  <si>
    <t xml:space="preserve">Uklanjanje postojećih keramičkih obloga zidova i podova </t>
  </si>
  <si>
    <t>Postojeće zidne i podne obloge potrebno je ukloniti do nosive podloge. Uklanjanje se vrši mehaničkim alatima. U cijenu uključen utovar i odvoz na odgovarajuće reciklažno dvorište udaljenosti do 20 km. U cijenu uključen sav rad, materijal, alati i strojevi potrebni za potpuno dovršenje stavke. obračun po m2 uklonjenih i zbrinute keramičke obloge.</t>
  </si>
  <si>
    <t xml:space="preserve">Uklanjanje slojeva poda </t>
  </si>
  <si>
    <t>Potrebno je ukloniti slojeve podne obloge na međukatnim konstrukcijama (etaža prizemlja, međukata i 1.kata), osim dijelova koji se zadržavaju prema nacrtima u projektu. Uklanja se obloga do nosive AB ploče.  Obračun je po m2 uklonjenih svih slojeva poda izuzev nosive konstrukcije. U cijenu je potrebno uračunati sav rad, materijal, alate i strojeve potrebne za potpuno dovršenje stavke.</t>
  </si>
  <si>
    <t>Sve površine koje ulaze u zahvat provjeriti u dogovoru sa nadzornim inženjerom koji će na licu mjesta potvrditi površine sa kojih se vrši uklanjanje slojeva poda.</t>
  </si>
  <si>
    <t>Stavka obuhvaća transport, odnosno sve pripremno-završne radove kao i sve prijenose materijala dobivenog rušenjem i demontažom, odvoz materijala na odgovarajuće reciklažno dvorište udaljenosti do 20 km te čišćenje prostora nakon rušenja i demontaže.</t>
  </si>
  <si>
    <t>Uklanjanje žbuke podgleda međukatnih konstrukcija</t>
  </si>
  <si>
    <t xml:space="preserve">Potrebno je ukloniti slojeve stropne obloge na međukatnim konstrukcijama (etaža prizemlja, međukata i 1.kata). Uklanja se sloj podgled žbuka do nosive AB ploče. Uklanjanje i demontažu izvesti pažljivo, kako se ne bi oštetila nosiva međukatna konstrukcija te je potrebno zaštititi građevine od eventualnog nekontroliranog pada dijelova koji se ruše, ali i drugih mogućih oštećenja konstrukcija koje se zadržavaju, a u kontaku su sa konstrukcijom koja se uklanja. Obračun je po m2 uklonjenih svih slojeva stropa izuzev nosive konstrukcije. </t>
  </si>
  <si>
    <t>Žbuka se skida na svim postojećim međukatnim konstrukcijama koje se zadržavaju.</t>
  </si>
  <si>
    <t xml:space="preserve">Sve površine koje ulaze u zahvat provjeriti u dogovoru sa nadzornim inženjerom koji će na licu mjesta potvrditi površine sa kojih se vrši skidanje žbuke. </t>
  </si>
  <si>
    <t>Daljnja obrada međukatnih konstrukcija obračunata u zidarskim radovima.</t>
  </si>
  <si>
    <t>Stavka obuhvaća radnu skelu  i  sav rad, materijal i transport, odnosno sve pripremno-završne radove kao i sve prijenose materijala dobivenog rušenjem i demontažom, odvoz materijala na odgovarajuće reciklažno dvorište udaljenosti do 20 km te čišćenje prostora nakon rušenja i demontaže.</t>
  </si>
  <si>
    <t xml:space="preserve">Uklanjanje obloge zidova (unutarnja žbuka). </t>
  </si>
  <si>
    <t>Potrebno je ukloniti sve slojeve obloge zidova.  Prema rezultatima vizualnog pregleda i istražnih radova na zidovima je ugrađeno 2-3 cm žbuke. Ista se uklanja u potpunosti do zdravih dijelova AB ili zidanog zida.
Kod zidanih zidova se sljubnice čiste od morta do dubine 1 cm skobama, a podloga završno čisti od prašine, ostataka morta i sl. žičanim četkama,  te ispuhati komprimiranim zrakom.
Potom je potrebno detaljno pregledati ziđe radi postojanja eventualnih oštećenja odnosno pukotina.</t>
  </si>
  <si>
    <t>Žbuka se skida na svim postojećim zidovima (zidani zidovi i AB zidovi) koji se zadržavaju.</t>
  </si>
  <si>
    <t>Ukoliko se na pojedinim zidovima nakon uklanjanja žbuke ustanovi postojanje ranijih otvora ili dekoracija obavezno konzultirati konzervatorski nadzor.</t>
  </si>
  <si>
    <t>Stavka uključuje i korištenje građevinskih usisavača kako bi se smanjila količina štetne prašine.</t>
  </si>
  <si>
    <t>Stavka uključuje sve vertikalne i horizontalne transporte, utovar i odvoz otpadnog materijala na odlagalište.</t>
  </si>
  <si>
    <t>Stavka uključuje privremeno odlaganje na gradilišnu deponiju, sortiranje materijala, pripremu za transport i druge radnje prije odvoza i zbrinjavanja otpadnog materijala kao i sam odvoz na deponiju udaljenosti do 20km.</t>
  </si>
  <si>
    <t>Obračun po m2 svih zidova bez odbijenih otvora.</t>
  </si>
  <si>
    <t>Uklanjanje unutarnjih pregradnih  zidova, debljine=10-30 cm.</t>
  </si>
  <si>
    <t>Pregradni zidovi su uglavnom izvedeni kao zidani.</t>
  </si>
  <si>
    <t>Uklanjanje pojedinog zida vršiti pažljivo, u segmentima, odozgo prema dole, nakon što su uklonjene konstrukcije na koje se zid veže iznad njega i nakon što se na odgovarajući način osigurala stabilnost konstrukcije ispod zida.</t>
  </si>
  <si>
    <t xml:space="preserve">U cijenu stavke uključiti privremeno podupiranje međukatne konstrukcije ukoliko je potrebno. Najveća visina podupiranja 4,5m. </t>
  </si>
  <si>
    <t>Stavkom obuhvaćena razgradnja svih slojeva (opeka, žbuka, keramičko opločenje,parket i sl.) navedenih nosivih zidova predviđenih za rušenje, uključivo i nadvoje nad otvorima, serklaže i sl. kao i uklanjanje stolarije ili bravarije u zidu.</t>
  </si>
  <si>
    <t>Obračun po m3 materijala bez dodatka na rastresitost, računato prema idealnom profilu ili mjerama iz projekta.</t>
  </si>
  <si>
    <t>m3</t>
  </si>
  <si>
    <t>Razgradnja dijela zida za prezentaciju niša u prizemlju u maloj dvorani i radnom prostoru umjetnika/ izložbi na poziciji nasuprotnoj sporednim vratima.</t>
  </si>
  <si>
    <t>Zid debljine 20cm, pretpostavljena dubina niša 25cm.</t>
  </si>
  <si>
    <t>Stavka uključuje razgradnju vanjskog dijela zida za instalacije između galerije bačva i sporednih dvorana na mjestu gdje su bila vrata u originalnom stanju i potpuno zadržavanje unutarnjeg zida, kako bi se formirala niša na poziciji nasuprot novih ulaznih sporednih vrata.</t>
  </si>
  <si>
    <t>Radove izvoditi u dogovoru sa statičarem i nadzornim inženjerom. Stavka obuhvaća i sav rad, materijal i transport, odnosno sve pripremno-završne radove kao i sve prijenose materijala dobivenog rušenjem i demontažom, odvoz na odgovarajuće reciklažno dvorište. Uključivo i sva potrebna pomagala pri radu (teška skela i sl.).</t>
  </si>
  <si>
    <t>Obračun po m3 razgrađenog materijala.</t>
  </si>
  <si>
    <t xml:space="preserve">Obračun po m2 svih zidova </t>
  </si>
  <si>
    <t>Demontaža postojećeg spuštenog stropa u prstenu - 1.kat</t>
  </si>
  <si>
    <t>Demontaža postojećih profila i ostakljenja spuštenog stropa u izložbenoj dvorani prstena na 1.katu.</t>
  </si>
  <si>
    <t>Stavka uključuje:
- snimanje zatečenog stanja, izradu foto materijala i nacrta, kojima se evidentira zatečena struktura radi izrade novog spuštenog stropa prema postojećem.
Tijekom izvođenja radova potrebno je konzultirati i tražiti odobrenje nadležnog predstavnika GZZZSKIP.</t>
  </si>
  <si>
    <t>Radove izvoditi u dogovoru sa statičarem i nadzornim inženjerom. Rad se treba obavljati pažljivo  - posebnu pozornost treba obratiti zaštiti građevine od eventualnog nekontroliranog pada dijelova koji se ruše, ali i drugih mogućih oštećenja konstrukcija koje se zadržavaju, a u kontaku su sa konstrukcijom koja se uklanja. Razgradnja će se vršiti uz upotrebu odgovarajućeg alata i zaštitne opreme. Stavka obuhvaća  i  sav rad, materijal i transport, odnosno sve pripremno-završne radove kao i sve prijenose materijala dobivenog rušenjem i demontažom, odvoz na odgovarajuće reciklažno dvorište. Uključivo i sva potrebna pomagala pri radu  (skela i sl.).</t>
  </si>
  <si>
    <t>Cijena se iskazuje po m2 i uključuje sav pripremni i pomoćni materijal, kao i radne skele.</t>
  </si>
  <si>
    <t>Razgradnja dijela unutrašnjih zidova za nove otvore</t>
  </si>
  <si>
    <t>Radove izvoditi u dogovoru sa statičarem i nadzornim inženjerom. Rad se treba obavljati pažljivo  - posebnu pozornost treba obratiti zaštiti građevine od eventualnog nekontroliranog pada dijelova koji se ruše, ali i drugih mogućih oštećenja konstrukcija koje se zadržavaju, a u kontaku su sa konstrukcijom koja se uklanja. Razgradnja će se vršiti uz upotrebu odgovarajućeg alata i zaštitne opreme. Stavka obuhvaća  i  sav rad, materijal i transport, odnosno sve pripremno-završne radove kao i sve prijenose materijala dobivenog rušenjem i demontažom, odvoz na odgovarajuće reciklažno dvorište. Uključivo i sva potrebna pomagala pri radu (teška skela i sl.).</t>
  </si>
  <si>
    <t>Obračun po m3 otvora.</t>
  </si>
  <si>
    <t>Razgradnja i uklanjanje pomoćnog stubišta.</t>
  </si>
  <si>
    <t>Razgradnja i uklanjanje pomoćnog stubišta. Na mjestu postojećeg pomoćnog stubišta, predviđa se izgradnja novog armirano-betonskog stubišta, u svemu prema projektu.</t>
  </si>
  <si>
    <t>Stubište je dvokrako, AB konstrukcije s terrazzo oblogom i dekorativnom željeznom ogradom.</t>
  </si>
  <si>
    <t>Stavkom obuhvaćena razgradnja svih slojeva (kompletna  konstrukcija kraka, stuba i međupodesta, pričvrsna sredstva, završni pod, opšavi, ograda i sl.) navedene  konstrukcije predviđene za rušenje, a točan sastav konstrukcije utvrdit će se uvidom na licu mjesta.</t>
  </si>
  <si>
    <t>Stavka uključuje bušenje i rezanje, te pažljivu razgradnju stepenica.</t>
  </si>
  <si>
    <t>Stepenice se razgrađuju piljenjem, u segmentima širine 50 cm, kako se ne bi oštetila ostala konstrukcija.</t>
  </si>
  <si>
    <t>Prije uklanjanja nosivih konstrukcija, potrebno je posavjetovati se sa statičarem i nadzornim inženjerom te izvesti sve  potrebne  predradnje  prema  njihovim uputama.  Uklanjanje vršiti tek nakon što su uklonjene konstrukcije iznad i nakon što se na odgovarajući način osigurala stabilnost konstrukcije ispod.</t>
  </si>
  <si>
    <t>Rad se treba obavljati pažljivo, u segmentima - posebnu pozornost treba obratiti zaštiti građevine od eventualnog nekontroliranog pada dijelova koji se ruše, ali i drugih mogućih oštećenja konstrukcija koje se zadržavaju, a u kontaku su sa konstrukcijom koja se uklanja (zidovi pročelja i međukatna konstrukcija).</t>
  </si>
  <si>
    <t>Stavka obuhvaća  i  sav rad, materijal i transport, odnosno sve pripremno-završne radove kao i sve prijenose materijala dobivenog rušenjem i demontažom, odvoz na odgovarajuće reciklažno dvorište. Uključivo i sva potrebna pomagala pri radu (teška skela i sl.)</t>
  </si>
  <si>
    <t>Razgradnja i uklanjanje međukatne konstrukcije - zona unutarnjeg dizala</t>
  </si>
  <si>
    <t>Međukatna konstrukcija se sastoji od AB konstrukcije, slojeva plivajućeg poda i završne obloge parketom ili keramikom.</t>
  </si>
  <si>
    <t>Stavkom obuhvaćeno skidanje svih završnih slojeva slojeva poda uključujući i nosivu konstrukciju.</t>
  </si>
  <si>
    <t>Prije uklanjanja potrebno je posavjetovati se sa statičarom i nadzornim inženjerom te izvesti sve  potrebne  predradnje  prema  njihovim uputama. Uklanjanje na nižim etažama vršiti tek nakon što su uklonjene konstrukcije iznad.</t>
  </si>
  <si>
    <t>Rad se treba obavljati pažljivo, u segmentima - posebnu pozornost treba obratiti zaštiti građevine od eventualnog nekontroliranog pada dijelova koji se ruše, ali i drugih mogućih oštećenja konstrukcija koje se zadržavaju, a u kontaku su sa konstrukcijom koja se uklanja.</t>
  </si>
  <si>
    <t>Obračun prema m2 tlocrtne površine kompletno uklonjene podne konstrukcije.</t>
  </si>
  <si>
    <t>Demontaža i uklanjanje naknadno izvedenih vertikalnih i horizontalnih pregrada u unutrašnjem instalacijskom zidu između centralnog dijela i prstena</t>
  </si>
  <si>
    <t>Rad se treba obavljati pažljivo  - posebnu pozornost treba obratiti zaštiti građevine od eventualnog nekontroliranog pada dijelova koji se ruše, ali i drugih mogućih oštećenja konstrukcija koje se zadržavaju, a u kontaku su sa konstrukcijom koja se uklanja.</t>
  </si>
  <si>
    <t>Demontaža i uklanjanje limenih kanala u dvoetažnom ophodu podruma te kompletno čišćenje ophoda od zaostale šute i demontiranih dijelova</t>
  </si>
  <si>
    <t xml:space="preserve">Rad se treba obavljati pažljivo  - posebnu pozornost treba obratiti zaštiti građevine od eventualnog nekontroliranog pada dijelova koji se ruše, ali i drugih mogućih oštećenja konstrukcija koje se zadržavaju, a u kontaku su sa elementima koji se uklanjaju. </t>
  </si>
  <si>
    <t>Uklanjanje limenih kanala između ophoda i zida - 34 kom</t>
  </si>
  <si>
    <t>Obračun po m2 ophoda.</t>
  </si>
  <si>
    <t>Stavkom obuhvaćena razgradnja svih slojeva (kompletna nosiva konstrukcija, završni pod sa sokl elementima, te  izolacije i sl.) navedene  konstrukcije (ploča i zidovi poluetaže) predviđene za rušenje.</t>
  </si>
  <si>
    <t>Stavka uključuje i razgradnju i demontažu postojećih šahti instalacija.</t>
  </si>
  <si>
    <t>Prije uklanjanja potrebno je posavjetovati se sa statičarem i nadzornim inženjerom te izvesti sve  potrebne  predradnje  prema  njihovim uputama. Uklanjanje vršiti tek nakon što su uklonjene konstrukcije iznad.</t>
  </si>
  <si>
    <t>Rad se treba obavljati pažljivo, u segmentima - posebnu pozornost treba obratiti zaštiti građevine od eventualnog nekontroliranog pada dijelova koji se ruše, ali i drugih mogućih oštećenja konstrukcija koje se zadržavaju, a u kontaku su sa konstrukcijom koja se uklanja (ostala konstrukcija podruma i zidovi pročelja)</t>
  </si>
  <si>
    <t>Obračun prema m3  kompletno uklonjene poluetaže (ploča i zidovi)</t>
  </si>
  <si>
    <t>Stavkom obuhvaćena razgradnja svih slojeva (kompletna nosiva konstrukcija, završni pod sa sokl elementima, te  izolacije i sl.) navedene podne konstrukcije predviđene za rušenje.</t>
  </si>
  <si>
    <t>Rad se treba obavljati pažljivo, u segmentima - posebnu pozornost treba obratiti zaštiti građevine od eventualnog nekontroliranog pada dijelova koji se ruše, ali i drugih mogućih oštećenja konstrukcija koje se zadržavaju, a u kontaku su sa konstrukcijom koja se uklanja (temelji i zidovi pročelja)</t>
  </si>
  <si>
    <t>Stavka obuhvaća  i  sav rad, materijal i transport, odnosno sve pripremno-završne radove kao i sve prijenose materijala dobivenog rušenjem i demontažom, odvoz na odgovarajuće reciklažno dvorište. Uključivo i sva potrebna pomagala pri radu.</t>
  </si>
  <si>
    <t>Razgradnja i uklanjanje unutarnjih podrumskih stepenica za svladavanje denivelacija unutar etaže.</t>
  </si>
  <si>
    <t>Stavkom obuhvaćena razgradnja svih slojeva (kompletna  konstrukcija kraka i stuba, pričvrsna sredstva, završni pod. Navedene  konstrukcije predviđene za rušenje, a točan sastav konstrukcije utvrdit će se uvidom na licu mjesta.</t>
  </si>
  <si>
    <t>Stepenice širine kraka 1,00m, dimenzije stuba: širina 6x28,0cm, visina 7x15,5cm</t>
  </si>
  <si>
    <t>Stepenice širine kraka 1,0m, dimenzije stuba: širina 4x28,0cm, visina 5x15,0cm</t>
  </si>
  <si>
    <t>Stepenice širine kraka 1,2m, dimenzije stuba: širina 6x30,0cm, visina 7x16,5cm</t>
  </si>
  <si>
    <t>Demontaža i uklanjanje metalnih unutarnjih stepenica u podrumu.</t>
  </si>
  <si>
    <t>Stepenice za pristup iz kotlovnicu u spremište.</t>
  </si>
  <si>
    <t>Metalne stepenice širine kraka 70cm, dimenzije stuba: širina 8x12,0cm, visina 9x15,8cm.</t>
  </si>
  <si>
    <t>U stavku uključena demontaža ograda i podesta.</t>
  </si>
  <si>
    <t>Demontaža željeznog poklopca revizijskih otvora koji se ne zadržavaju, ugrađenih u pod trijema.</t>
  </si>
  <si>
    <t>Demontaža željeznih zaštitnih rešetki, koje se ne zadržavaju, ugrađenih u instalacijskom zidu između podruma i dvoetažnog ophoda</t>
  </si>
  <si>
    <t>Demontaža željeznih zaštitnih rešetki, koje se ne zadržavaju, ugrađenih s unutarnje strane zida 1. kata (zid između centralnog dijela i prstena) - u prostoru prstena</t>
  </si>
  <si>
    <t>Rešetke ugrađene s unutarnje strane zida u centralnom dijelu i prstenu</t>
  </si>
  <si>
    <t>Demontaža željeznih zaštitnih rešetki, koje se ne zadržavaju, ugrađenih s vanjske strane zida 1. kata (zid između centralnog dijela i prstena)</t>
  </si>
  <si>
    <t>Rešetke ugrađene s vanjske strane zida centralnog dijela.</t>
  </si>
  <si>
    <t>Razgradnja i uklanjanje oluka i kapa vertikala</t>
  </si>
  <si>
    <t>Obračun po m1, kape po komadu</t>
  </si>
  <si>
    <t>a) unutarnji oluk</t>
  </si>
  <si>
    <t>m1</t>
  </si>
  <si>
    <t>b) vanjski oluk</t>
  </si>
  <si>
    <t>c) kape vertikala</t>
  </si>
  <si>
    <t xml:space="preserve">Razgradnja i uklanjanje centralne betonske kupole </t>
  </si>
  <si>
    <t>Razgradnja i uklanjanje postojeće betonske centralne kupole sa staklenim prizmama.</t>
  </si>
  <si>
    <t xml:space="preserve">Prije uklanjanja potrebno je posavjetovati se sa statičarom i nadzornim inženjerom te izvesti sve  potrebne  predradnje  prema  njihovim uputama. </t>
  </si>
  <si>
    <t>Staklene se prizme koriste kao agregat za izradu terrazza, i ne odnose se na odgovarajuće reciklažno dvorište. U cijenu stavke uračunati odvajanje prizmi od ostalog materijala dobivenog rušenjem i demontažom.</t>
  </si>
  <si>
    <t xml:space="preserve">Staklene prizme, odvojene od ostalog materijala, pohraniti  na gradilištu ili mjestu koje se dogovori s nadzornim inženjerom investitora. </t>
  </si>
  <si>
    <t>Razgradnja i uklanjanje prstenastog svoda</t>
  </si>
  <si>
    <t>Razgradnja i uklanjanje postojećeg betonskog prstenastog svoda sa staklenim prizmama.</t>
  </si>
  <si>
    <t>Razgradnja i uklanjanje svjetlika u podrumu</t>
  </si>
  <si>
    <t>Razgradnja i uklanjanje postojeće betonske konstrukcije sa staklenim prizmama.</t>
  </si>
  <si>
    <t>Stavka obuhvaća  i  sav rad, materijal i transport, odnosno sve pripremno-završne radove kao i sve prijenose materijala dobivenog rušenjem i demontažom, odvoz na odgovarajuće reciklažno dvorište. Uključivo i sva potrebna pomagala pri radu (teška skela i sl.).</t>
  </si>
  <si>
    <t>Razgradnja i uklanjanje prstenastih greda u dijelu između osi (stupova)</t>
  </si>
  <si>
    <t>Razgradnja i uklanjanje postojećih armirano-betonskih prstenastih greda.</t>
  </si>
  <si>
    <t>Stavka obuhvaća  i  sav rad, materijal i transport, odnosno sve pripremno-završne radove kao i sve prijenose materijala dobivenog rušenjem i demontažom, odvoz na odgovarajuće reciklažno dvorište. Potrebna radna skela obračunata je u drugoj stavci. Uključivo i sva potrebna pomagala pri radu.</t>
  </si>
  <si>
    <t>Razgradnja i uklanjanje prstenastih greda u dijelu osi (stupova)</t>
  </si>
  <si>
    <t xml:space="preserve">Razgradnja i uklanjanje postojećih armirano-betonskih prstenastih greda do armature hidrorazaranjem. Sve prema projektu. </t>
  </si>
  <si>
    <t>Stavka uključuje izvedbu priključaka po različitim lokacijama, razvod instalacije te sva naknadna čiščenja nakon izvedenih radova.</t>
  </si>
  <si>
    <t>Razgradnja dijela temelja podruma na mjestima prodora instalacijskih kanala.</t>
  </si>
  <si>
    <t>Stavkom obuhvaćena razgradnja svih slojeva (kompletna nosiva konstrukcija) navedene konstrukcije temelja predviđene za rušenje.</t>
  </si>
  <si>
    <t>Rad se treba obavljati pažljivo, u segmentima - posebnu pozornost treba obratiti zaštiti građevine od eventualnog nekontroliranog pada dijelova koji se ruše, ali i drugih mogućih oštećenja konstrukcija koje se zadržavaju, a u kontaku su sa konstrukcijom koja se uklanja (ostala konstrukcija podruma te stupovi i zidovi prizemlja).</t>
  </si>
  <si>
    <t>Stavka obuhvaća i sav rad, materijal i transport, odnosno sve pripremno-završne radove kao i sve prijenose materijala dobivenog rušenjem i demontažom, odvoz na odgovarajuće reciklažno dvorište. Uključivo i sva potrebna pomagala pri radu (teška skela i sl.).</t>
  </si>
  <si>
    <t>Obračun prema m3  kompletno uklonjene konstrukcije (temelja).</t>
  </si>
  <si>
    <t>Stavka obuhvaća i sav rad, materijal i transport, odnosno sve pripremno-završne radove kao i sve prijenose materijala dobivenog rušenjem i demontažom, odvoz na odgovarajuće reciklažno dvorište. Uključivo i sva potrebna pomagala pri radu (skela i sl.).</t>
  </si>
  <si>
    <t>Obračun po m2 obrađene površine konstrukcijskih elemenata.</t>
  </si>
  <si>
    <t>Nakon radova uklanjanja slojeva i trošnih dijelova, sve obrađene površine nosive konstrukcije potrebno je isprati hladnom vodom (bez uporabe deterdženata) pod pritiskom do 50-200 bara. Točan pritisak treba odrediti na početku rada svakog zasebnog radnog polja. Stavka uključuje izvedbu priključaka po različitim lokacijama, razvod instalacije te sva naknadna čišćenja nakon izvedenih radova.</t>
  </si>
  <si>
    <t>Stavka obuhvaća i sav rad, materijal i transport, odnosno sve pripremno-završne radove. Uključivo i sva potrebna pomagala pri radu.</t>
  </si>
  <si>
    <t>Obračun po m2 očišćenih površina.</t>
  </si>
  <si>
    <t xml:space="preserve">Sve prema projektu. </t>
  </si>
  <si>
    <t>Stavka uključuje izvedbu priključaka po različitim lokacijama, razvod instalacije te sva naknadna čišćenja nakon izvedenih radova.</t>
  </si>
  <si>
    <t>Obračun po m3 uklonjenog materijala.</t>
  </si>
  <si>
    <t>Nakon radova uklanjanja trošnog morta sve obrađene površine potrebno je isprati hladnom vodom (bez uporabe deterdženata) pod pritiskom do 50-200 bara. Točan pritisak treba odrediti na početku rada svakog zasebnog radnog polja. Stavka uključuje izvedbu priključaka po različitim lokacijama, razvod instalacije te sva naknadna čišćenja nakon izvedenih radova.</t>
  </si>
  <si>
    <t>Obračun po m2 obrađenog lica zida.</t>
  </si>
  <si>
    <t>Demontaža vanjskih pomoćnih vrata s prozorom, koja se ne zadržavaju</t>
  </si>
  <si>
    <t xml:space="preserve">Demontaža uključuje skidanje krila vrata s prozorom i dovratnika. </t>
  </si>
  <si>
    <t xml:space="preserve">Rad se treba obavljati pažljivo, kako se ne bi oštetili elementi kontaktnih struktura. </t>
  </si>
  <si>
    <t>Stavka uključuje transport na odgovarajuće reciklažno dvorište udaljenosti do 20 km.</t>
  </si>
  <si>
    <t>Obračun po komadu vrata, sa svim uključenim elementima.</t>
  </si>
  <si>
    <t>Demontaža i uklanjanje podne ploče prizemlja i praga od 10 cm na novom sporednom ulazu prilagođenom osobama smanjene pokretljivosti i osobama s invaliditetom u svrhu izvođenja skošenog rubnjaka.</t>
  </si>
  <si>
    <t>Stavkom obuhvaćena razgradnja svih slojeva (kompletna  konstrukcija, slojevi poda, završna obloga, kamena obloga pročelja, pričvrsna i spojna sredstva) navedene  konstrukcije predviđene za rušenje, a točan sastav konstrukcije utvrdit će se uvidom na licu mjesta.</t>
  </si>
  <si>
    <t>Stavkom obuhvaćena razgradnja svih slojeva (kompletna  konstrukcija stuba, kamena obloga, pričvrsna i spojna sredstva) navedene  konstrukcije predviđene za rušenje, a točan sastav konstrukcije utvrdit će se uvidom na licu mjesta.</t>
  </si>
  <si>
    <t>Radove izvoditi u dogovoru sa restauratorom, statičarem i nadzornim inženjerom i uz odobrenje GZZZSKIP-a.</t>
  </si>
  <si>
    <t>Kamena obloga pročelja se posebno pažljivo uklanja i potrebno ju je sačuvati za ponovnu ugradnju na mjestima pročelja gdje se postojeći otvori zatvaraju (pomoćna vrata - ulaz u  pomoćno stubište).</t>
  </si>
  <si>
    <t>Stavkom obuhvaćena razgradnja svih slojeva (kompletna  konstrukcija zida, kamena obloga, pričvrsna i spojna sredstva) navedene  konstrukcije predviđene za rušenje, a točan sastav konstrukcije utvrdit će se uvidom na licu mjesta.</t>
  </si>
  <si>
    <t xml:space="preserve">Bušenje rupa u nosivim dijelovima konstrukcije </t>
  </si>
  <si>
    <t>a)</t>
  </si>
  <si>
    <t>b)</t>
  </si>
  <si>
    <t>c)</t>
  </si>
  <si>
    <t>Demontaža i privremeno deponiranje pločica s kućnim brojem, ostalih ploča na fasadi, nosača za zastave, plakate i sl.</t>
  </si>
  <si>
    <t xml:space="preserve">Sve navedeno pohraniti  na gradilištu ili mjestu koje se dogovori s nadzornim inženjerom investitora. Izvoditelj snosi sve troškove ponovne dobave ili izrade pojedinih elemenata u slučaju oštećenja ili otuđenja s gradilišta. </t>
  </si>
  <si>
    <t>Čišćenje svih površina nakon provedbe pripremnih radova i demontaža i rušenja</t>
  </si>
  <si>
    <t>Pripomoći kod rušenja i demontaža</t>
  </si>
  <si>
    <t>Stavka obuhvaća sve radove koje nije moguće normirati, a odnose se na sitne pripomoći i sl., a iskazane su putem radnih sati kvalificiranog radnika i pomoćnog radnika.</t>
  </si>
  <si>
    <t>Kompletan rad i materijal.</t>
  </si>
  <si>
    <t>VKV RADNIK</t>
  </si>
  <si>
    <t>sati</t>
  </si>
  <si>
    <t>KV RADNIK</t>
  </si>
  <si>
    <t>NKV RADNIK</t>
  </si>
  <si>
    <t>DEMONTAŽE I RUŠENJA UKUPNO</t>
  </si>
  <si>
    <t>III.</t>
  </si>
  <si>
    <t>IZOLATERSKI RADOVI</t>
  </si>
  <si>
    <t>Svi materijali za izolaciju krova, podova i zidova trebaju odgovarati važećim tehničkim propisima i to:</t>
  </si>
  <si>
    <t>Pravilnik o tehničkim mjerama i uvjetima za ugljikovodične hidroizolacije krovova i terasa (Sl. list br. 26/89)</t>
  </si>
  <si>
    <t xml:space="preserve">HRN U.F2.024.  ili jednakovrijedno ___________. </t>
  </si>
  <si>
    <t>Pravilnik o tehničkim mjerama i uvjetima za nagibe krovnih ploha (Sl. list br. 26/64)</t>
  </si>
  <si>
    <t>Pravilnik o tehničkim normativima za projektiranje i izvođenje završnih radova u građevinarstvu (Sl. list br. 21/90)</t>
  </si>
  <si>
    <t>Materijal za hidroizolaciju i toplinsku izolaciju moraju odgovarati važećim standardima:</t>
  </si>
  <si>
    <t xml:space="preserve">HRN  U.M3.220 - Sirovi krovni kartoni ili jednakovrijedno ___________. </t>
  </si>
  <si>
    <t xml:space="preserve">HRN  U.M3.226 - Bitum. traka s uloškom od sirovog krovnog kartona, uvjeti i kvaliteta  ili jednakovrijedno ___________. </t>
  </si>
  <si>
    <t xml:space="preserve">HRN  U.M3.231 - Bitum. traka s uloškom od staklenog voala  ili jednakovrijedno ___________. </t>
  </si>
  <si>
    <t xml:space="preserve">HRN  U.M3.224 - Jednostrana obložena aluminijska folija, uvjeti i kvaliteta  ili jednakovrijedno ___________. </t>
  </si>
  <si>
    <t xml:space="preserve">HRN  U.M3.230 - Bitum. traka s uloškom od alum. Folije  ili jednakovrijedno ___________. </t>
  </si>
  <si>
    <t xml:space="preserve">HRN  U.M3.240 - Hidroiz. materijal na osnovu organskih rastvarača za hladni postupak  ili jednakovrijedno ___________. </t>
  </si>
  <si>
    <t xml:space="preserve">HRN  U.M3.242 - Hidroiz. materijal na osnovu bitumenskih emulzija za hladni postupak  ili jednakovrijedno ___________. </t>
  </si>
  <si>
    <t xml:space="preserve">HRN  U.M3.244 - Hidroiz. materijal za topli postupak  ili jednakovrijedno ___________. </t>
  </si>
  <si>
    <t xml:space="preserve">HRN  G.C8.520 - Opće odredbe za ispitivanje folija  ili jednakovrijedno ___________. </t>
  </si>
  <si>
    <t xml:space="preserve">DIN 16 726,  SIA 280-PVC trake  ili jednakovrijedno ___________. </t>
  </si>
  <si>
    <t>Kod izrade hidroizolacije treba se u potpunosti pridržavati uputstva proizvođača materijala, kako u pogledu pripreme podloge, svih faza rada, zaštite izvedene izolacije, te uvjeta rada (atmosferskih prilika, temperatura i sl.). Kod pripreme podloge za sve vrste izolacija potrebno je površinu zida ili poda dobro očistiti od svih nečistoća, prašine, krhotina i masnoća, a eventualne veće neravnine kod betonskih površina zapuniti mortom za izravnanje.</t>
  </si>
  <si>
    <t xml:space="preserve">NAPOMENA: </t>
  </si>
  <si>
    <t xml:space="preserve">Izolacije u sastavu plivajućih podova obrađene su u zidarskim radovima. </t>
  </si>
  <si>
    <t>Hidroizolacija zidova u tlu obrađena je u sklopu radova Sanacije vlage.</t>
  </si>
  <si>
    <t>Hidroizolacija podova.</t>
  </si>
  <si>
    <t>Hidroizolacija podova i stepenica na tlu. Nanošenje hidroizolacijskog premaza na impregniranu podlogu. Fleksibilna polimerna debeloslojna hidroizolacija (FPD), ujedinjuje svojstva fleksibilne mineralne hidroizolacije koja premošćuje pukotine (MDS) i svojstva polimer modificiranog bitumena (PMBC). Izolacioni debeloslojni premaz potrebno je nanijeti na impregniranu površinu u dva sloja ravnomjerno i bez pora. Prvi nanos slijedi u postupku premazivanja ili kao masa za špahtlanje. Drugi sloj bi trebao uslijediti čim se prvi nanos daljnjom obradom više ne oštećuje. Obračun se vrši po površini izoliranih površina.</t>
  </si>
  <si>
    <r>
      <t xml:space="preserve">bitna svojstva konačnog proizvoda:                               </t>
    </r>
    <r>
      <rPr>
        <sz val="10"/>
        <rFont val="Arial"/>
        <family val="2"/>
        <charset val="238"/>
      </rPr>
      <t xml:space="preserve">
Paropropusna: µ = 6300 - 6900
Premošćivanje pukotina: ≥ 2 mm (kod debljine suhog sloja ≥ 3 mm)
Vodonepropusnost: Do 10 m stupa u vodi</t>
    </r>
  </si>
  <si>
    <t xml:space="preserve">Obrađuju se sljedeće površine: </t>
  </si>
  <si>
    <t>•</t>
  </si>
  <si>
    <t>- podovi</t>
  </si>
  <si>
    <t> </t>
  </si>
  <si>
    <t>Hidroizolacija sprinkler bazena i kanala za vanjsku podiznu platformu.</t>
  </si>
  <si>
    <t>Dobava i izvedba hidroizolacije sprinkler bazena cementnim mineralnim vodonepropusnim premazom.</t>
  </si>
  <si>
    <t>Premaz unutrašnjih stijenki (zidovi, donja ab ploča) smjesom cementnog mineralnog vodonepropusnog premaza. Premaz izvršiti strogo prema uputi proizvođača i uz nadzor ovlaštene osobe proizvođača.</t>
  </si>
  <si>
    <t>podovi na tlu oznake PT6, PT8a, PT9</t>
  </si>
  <si>
    <t>zidovi oznake ZZ1D, UZ15, ZZ4</t>
  </si>
  <si>
    <t>Obračun po m2 prekrivene plohe.</t>
  </si>
  <si>
    <t xml:space="preserve">Hidroizolacija krovne kupole i prstenastog svoda. </t>
  </si>
  <si>
    <t>3.1</t>
  </si>
  <si>
    <t>Čišćenje podloge betona od svih kontaminata (nečistoća, mrlja) mehaničkim, kemijskim metodama ili pranjem vodom pod tlakom.</t>
  </si>
  <si>
    <t>Brušenje ili sačmarenje nedovoljno čvrstih dijelova podloge.</t>
  </si>
  <si>
    <t>Reprofilacija podloge na način da se neravnine ili sagregirane pozicije betona zaglade reparaturnim mortom</t>
  </si>
  <si>
    <t>Obračun po m2 razvijene površine.</t>
  </si>
  <si>
    <t>3.2</t>
  </si>
  <si>
    <t>Dobava materijala i izvođenje epoksidnog dvokomponentnog prajmera na bazi vode na pripremljenu podlogu. Prajmer se nanosi na horizontalne i vertikalne površine u širini buduće hidroizolacije. Nanosi se u jednom sloju s utroškom od 200 g/m2.</t>
  </si>
  <si>
    <t>Karakteristike proizvoda: Viskoznost pri 25 °C: 1000 mPas; Gustoća pri 20 °C: 1,0 g/cm3; Prionjivost na beton: &gt; 4 N/mm2.</t>
  </si>
  <si>
    <t>U svemu slijediti tehnički list.</t>
  </si>
  <si>
    <t>3.3</t>
  </si>
  <si>
    <t>Dobava materijala i brtvljenje svih prodora i spojeva betona/staklenih prizmi nanošenjem PU kita ili poliuretanskog mastika.</t>
  </si>
  <si>
    <t xml:space="preserve">Obračun po komadu obrađenog spoja.. </t>
  </si>
  <si>
    <t>3.4</t>
  </si>
  <si>
    <t>Dobava materijala i brtvljenje spojeva brtvenom samoljepivom trakom. Traka se lijepi za podlogu tretiranu prajmerom. Preko ugrađene trake izvode se dva sloja premaza.</t>
  </si>
  <si>
    <t>Obračun po m1 ugrađene trake.</t>
  </si>
  <si>
    <t>m'</t>
  </si>
  <si>
    <t>3.5</t>
  </si>
  <si>
    <t>Dobava materijala i izvođenje jednokomponentnog poliuretanskog tekućeg hidroizolacijskog premaza na vodenoj bazi na podlozi prethodno tretiranoj prajmerom. Premaz nanijeti u dva sloja, u ukupnoj potrošnji od 2,50 kg/m2. U prvi sloj premaza utapa se armaturno platno, a drugim slojem se u potpunosti prekriva. Hidroizolaciju uzdignuti na spoju horizontalne sa vertikalnim površinama i na svim elementima prodora do tražene visine.</t>
  </si>
  <si>
    <t>Karakteristike proizvoda: Radna temperatura: -20 do +80°C; Tvrdoća: 65 Shore A; Vlačna čvrstoća: 6,75 N/mm2; Izduljenje pri slomu: ≥ 270 %; Prionjivost za podlogu: 2,1 N/mm2; Test na UV zračenje: Prolaz; Otpornost na korijenje: Prolaz; Termička otpornost (100 dana na 70°C): Prošao. Vanjska otpornost na vatru: Bkrov(t1)</t>
  </si>
  <si>
    <t>Obračun po m2 obrađene površine.</t>
  </si>
  <si>
    <t>HI mokrih čvorova polimercementnim premazom.</t>
  </si>
  <si>
    <t xml:space="preserve">Dobava i ugradnja jednokomponentnog fleksibilnog vodonepropusnog tekućeg premaza na bazi akrila, uključujući kutne trake, na spoju pod-zid, zid-zid i oko slivnika. Premaz se nanosi na suhu, čvrstu i čistu površinu estriha i zidova prema tehničkom listu proizvoda.                                                                              </t>
  </si>
  <si>
    <t>PT1b</t>
  </si>
  <si>
    <t>MK1b, MK2b</t>
  </si>
  <si>
    <t>zidovi mokrih prostora - u visini 15cm, odnosno 200cm na poziciji tuša</t>
  </si>
  <si>
    <t>Obračun po m2 obrađene površine</t>
  </si>
  <si>
    <t>Termoizolacija stropa s unutarnje strane.</t>
  </si>
  <si>
    <t>Dobava i postava toplinsko izolacijskih ploča od mineralne vune.</t>
  </si>
  <si>
    <t xml:space="preserve">Obračun po m2 se sljedećih površina: </t>
  </si>
  <si>
    <t xml:space="preserve">konstrukcije oznake MK3D, d= 10,0 cm </t>
  </si>
  <si>
    <t>Termoizolacija stropa podruma s unutarnje strane.</t>
  </si>
  <si>
    <t xml:space="preserve">Dobava i postava toplinsko izolacijskih ploča od mineralne vune kaširanih crnim filcem. </t>
  </si>
  <si>
    <t>Tvrde ploče mineralne vune u horizontalnoj postavi d=14,0 cm</t>
  </si>
  <si>
    <t>U stavku uključena i parna brana: PE folija s uloškom od Al.</t>
  </si>
  <si>
    <t xml:space="preserve">konstrukcije oznake VP1B, d= 14,0 cm </t>
  </si>
  <si>
    <t xml:space="preserve">Termoizolacija stropa i zida sabirnog kanala </t>
  </si>
  <si>
    <t>Izvode se sljedeći slojevi:</t>
  </si>
  <si>
    <t xml:space="preserve">- polimercementna žbuka armirana alkalno otpornom mrežicom (1800 kg/m³) 0,3 cm </t>
  </si>
  <si>
    <t xml:space="preserve">podovi oznake MK4, d= 2,0 cm </t>
  </si>
  <si>
    <t xml:space="preserve">zidovi oznake ZZ2b I UZ2b, d= 2,0 cm </t>
  </si>
  <si>
    <t>SANACIJA VLAGE</t>
  </si>
  <si>
    <t>Zapunjavanje očišćenih fuga.</t>
  </si>
  <si>
    <t>Zapunjavanje očišćenih fuga - fugiranje zidova i stropova, tvorničkim mortom za hidroizolaciju. Izravnavanje lica zida, ukoliko na zidovima postoje veće neravnine, otporan na sulfate i smrzavanje. Mjesta koja se popravljaju mogu se odmah izravnati sa žlicom, gleterom, gladilicom odnosno žlicom za sljubnice, tako da ostane jedna zatvorena površina. Obračun prema m2</t>
  </si>
  <si>
    <t>Obrađuju se sljedeće površine:</t>
  </si>
  <si>
    <t>podrumski zidovi prema tlu</t>
  </si>
  <si>
    <t>Obrada zidova impregnacijskom mineralnom emulzijom.</t>
  </si>
  <si>
    <t>Impregnacija očišćenih i dobro otprašenih površina zidova sa : sredstvom za povećanje prionjivosti i hidrofobnih svojstava (razrijeđuje se sa vodom u omjeru 1:1, a nanosi se po cijeloj zidnoj površini- (NE SMIJE SE OSUŠITI PRIJE NANOŠENJA SLJEDEĆEG SLOJA ).</t>
  </si>
  <si>
    <t>Sredstvo se nanosi na zid špricanjem, te se nakon najmanje 15 min. nanosi mineralna suspenzija za brtvljenje. Obračun prema m2</t>
  </si>
  <si>
    <t>Izrada rubnog rigola sa mortom za brtvljenje.</t>
  </si>
  <si>
    <t>Izrada rubnih rigola na mjestu spoja  zida i podne ploče na svježi sloj izvedene zaštite od stražnjeg navlaživanja izvodi se brtveni holker radijusa 5 cm sa hidroizolacijskim mortom za brtvljenje, kao dodatno osiguranje od prodora vlage. U cijenu su uključene vrijednosti svih radova i materijala. Obračun po m1 izvedene zaštite od stražnjeg navlaživanja sa izvedbom brtvenog holkera.</t>
  </si>
  <si>
    <t>Izolacija zidova mineralnom suspenzijom.</t>
  </si>
  <si>
    <t>Nanošenje mineralne izolacione suspenzije. Nanos mineralne izolacione suspenzije izvodi se uvijek na malo vlažnoj podlozi, ali ne na mokroj podlozi. Izolaciona suspenzija na zidove se nanosi četkom u dva sloja. Obračun se vrši po površini tretiranih zidova. Obračun prema m2</t>
  </si>
  <si>
    <t>SANACIJA VLAGE ZIDOVA U TLU S UNUTARNJE STRANE</t>
  </si>
  <si>
    <t>Ugradnja sustava za unutarnju izolaciju zidova debljine 10 cm (2×5,0 cm)</t>
  </si>
  <si>
    <t>Sustav spaja kapilarnost, toplinsku izolaciju i reguliranje vlažnosti zraka u sustavu bez parne brane. Za realizaciju ovih multifunkcionalnih zahtjeva postoji visoko toplinsko izolirajuća ploča od poliuretanske pjene dimenzija 1.175 mm x 125 mm s kapilarno aktivnim prugama odnosno fugama koje se nalaze okomito prema površini. Fuge se zapunjaavaju  tvornički popunjene posebnim, visoko kapilarno aktivnim mineralnim materijalom. Te se ploče postavljaju s pripadajućim ljepilima na površine unutarnjih zidova i nakon toga ožbukaju specijalnom mineralnom žbukom debljinom od 10 do 15 mm, koja predstavlja sorpcijski sloj.</t>
  </si>
  <si>
    <t xml:space="preserve">Kakvoća podloge </t>
  </si>
  <si>
    <t xml:space="preserve">Podloga mora biti čvrsta i nosiva, očišćena od prljavštine koje mogu utjecati na sposobnost prianjanja morta za lijepljenje. Nosive, stare dijelove žbuke treba testirati na stabilnost prianjanja prema podlozi. Površine napadnute algama, gljivicama i mahovinom treba ukloniti. Uništenu žbuku, premaze i nenosive slojeve kao i gipsane podloge treba isto pažljivo ukloniti. Podloga smije biti vlažna ali ne i mokra. Sposobnost prianjanja kod podloga koje upijaju može biti poboljšana putem blagog prethodnog vlaženja. </t>
  </si>
  <si>
    <t>Ugradnja kapilarno aktivne ploče od PUR pjene za izradu visoko toplinsko izolirajuće difuzijske unutarnje izolacije s kapilarnim transportom vlage sa visokokvalitetnim mortom za ljepljenje kapilarno aktivne ploče po cijeloj površini</t>
  </si>
  <si>
    <t>Dobava i ugradnja kapilarno aktivnih ploča za unutarnju toplinsku izolaciju. Na ravne zidove ploče se ljepe sa hidrauličnim poveznim mortom.</t>
  </si>
  <si>
    <t xml:space="preserve">Povezni mort izmiješati bez grudica. Za lijepljenje unutarnje izolacijske ploče mort se nanosi odgovarajućom zupčastom špahtlom na podlogu i na ploče po cijeloj površini (buttering-floating postupak). </t>
  </si>
  <si>
    <t>Ploče utisnuti na svježu ljepljivu posteljicu. Izbjegavati križne fuge.</t>
  </si>
  <si>
    <t>Oštećena mjesta u području fuga, mogu se popuniti sa montažnom pjenom. Mortom za lijepljenje neravnine do maks. 1 cm mogu biti izravnate, u drugim slučajevima koristiti odgovarajuću temeljnu žbuku kompatibilnu sa navedenim materijalima.</t>
  </si>
  <si>
    <t>obloga zidova prema tlu, oznake zidova ZZ1a, ZZ1e</t>
  </si>
  <si>
    <t>Zaštita rubova s kutnim profilima</t>
  </si>
  <si>
    <t>Dobava i ugradnja PVC kutnih profila za zaštitu rubova. Mort nanijeti na rubove ploča i profil odmah pokrivajuće obraditi.</t>
  </si>
  <si>
    <t xml:space="preserve">Nanošenje žbuke za regulaciju klime s izrazito visokom adsorpcijom i apsorpcijom vlažnosti zraka u prostoriji, difuzijski otvorena, kapilarno aktivna toplinska izolacija za regulaciju  klime sa armiranom mrežicom </t>
  </si>
  <si>
    <t>Nanošenje toplinsko izolacijske, kapilarno aktivne, difuzijske žbuke za regulaciju klime sa specijalnom armiranom mrežicom.</t>
  </si>
  <si>
    <t>Prije nanosa žbuke, ploču treba lagano navlažiti (npr. sa pumpicom za  špricanje ili sa špricom za površine)</t>
  </si>
  <si>
    <t>Na prethodno navlaženu ploču nanosi
se mort pomoću zupčaste špahtle (krac) u tankom sloju, kako bi se za slijedeći nanos morta postigla optimalna prionjivost za ukupnu debljinu nanosa.</t>
  </si>
  <si>
    <t xml:space="preserve">Pomoću gladilice ili ravne strane zupčaste gladilice, armiranu mrežicu postaviti u mort u okomitim trakama bez gužvanja. </t>
  </si>
  <si>
    <t>Nanos drugog sloja slijedi svježe u svježe i ne smije prekoračiti ukupnu debljinu sloja od 15 mm.</t>
  </si>
  <si>
    <t>Svježe nanesenu žbuku se odmah raspodjeljuje sa navlaženom zupčastom četkom i pomoću letve izrađuje u grubo hrapavu podlogu. Nakon dovoljnog stvrdnjavanja površina se filca.</t>
  </si>
  <si>
    <t>bitna svojstva konačnog proizvoda (mrežice):</t>
  </si>
  <si>
    <t xml:space="preserve">Težina jedinice površine: do 105 g/m²
Širina otvora na mrežici: max. 6,5 x 6,5 mm
Apretura mrežice/tkanine: otporna na alkalije, ne gubi na čvrstoći (ne omekšava se), otpornost na pomicanje. </t>
  </si>
  <si>
    <t>Obrada žbuke za regulaciju klime
sa finom žbukom</t>
  </si>
  <si>
    <t>Izgladiti i izraditi finu, zatvorenu, površinu za premazivanje sa mineralnom glet masom i finom žbukom s visokom kapilarnom provodljivosti.</t>
  </si>
  <si>
    <t>Gletati ožbukanu površinu i nakon otprilike 20 min. (ovisno o stanju podloge i uvjeta okoline), obraditi uobičajenom tehnikom drvenom ili filc pločom odn. zidarskom žlicom. Raditi svježe u svježe.</t>
  </si>
  <si>
    <t>Učvršćeni i stvrdnuti mort je otvoren za difuzije (paropropustan), ima visoku kapilarnu vodljivost i otporan je na vodu.</t>
  </si>
  <si>
    <t>Pripomoći kod izolaterskih radova</t>
  </si>
  <si>
    <t>IZOLATERSKI RADOVI UKUPNO</t>
  </si>
  <si>
    <t>IV.</t>
  </si>
  <si>
    <t>ZIDARSKI RADOVI</t>
  </si>
  <si>
    <t>Zidarsko-fasaderski radovi izvode se isključivo prema opisima stavaka troškovnika, kao i prema
važećim propisima za ovu vrstu radova. Kvaliteta svog upotrebljenog materijala mora odgovarati
propisima i važećim normama, što izvoditelj mora dokazati potrebnim atestima. Izvoditelj je dužan osigurati i zaštititi sve dijelove građevine na kojima se ne izvode radovi, radi sprečavanja oštećenja tokom izvedbe.</t>
  </si>
  <si>
    <t>Pojava svih oštećenja na dijelovima na kojima se ne izvode radovi ili koji su nastupili nepažnjom izvoditelja isti je dužan otkloniti o vlastitom trošku. Sav rad, sve komunikacije i sav transport vrši se isključivo s vanjske strane građevine, tj. preko skele.</t>
  </si>
  <si>
    <t>Žbukanje se izvodi na dobro očišćenoj, otprašenoj i vodom ispranoj površini. Radove na žbukanju izvoditi samo u povoljnim vremenskim uvjetima, uz odgovarajuće osiguranje i zaštitu svježe ožbukanih površina od štetnog utjecaja djelovanja sunca i oborina. Prije samog pristupanja žbukanju, površinu zida potrebno je dobro navlažiti.</t>
  </si>
  <si>
    <t>Kvalitetu žbuke izvoditelj je dužan dokazati pribavljanjem stručnih nalaza i mišljenja
ovlaštenog laboratorija. Spojeve stare i nove žbuke izvesti kvalitetno, tako da se nakon završne obrade ne primjećuju razlike između ploha ožbukanih starom i ploha ožbukanih novom žbukom, već da se nakon završnog sloja dobije jednoliki izgled površine. Za sve završne obrade na pročelju potrebno je izraditi uzorke koje prije početka izvođenja mora odobriti predstavnik GZZZSKP i nadzorni inženjer investitora. Izrada uzoraka završne obrade uračunata je u jediničnu cijenu pojedine stavke i ne obračunava se posebno.</t>
  </si>
  <si>
    <t>Sve detalje izvedbe na pročelju potrebno je dogovoriti i na njih ishoditi suglasnost predstavnika GZZZSKP i nadzornog inženjera, a prije pristupanja izvedbi radova. Obračun svih radova vršiti kako je to naznačeno u opisu stavaka.</t>
  </si>
  <si>
    <t>U jediničnu cijenu radova potrebno je obračunati:
- sve pripremne i završne radove,
- sav rad i materijal potreban za izvođenje pojedine stavke opisa,
- ispiranje i kvašenje površine zida,
- sav otežani rad na izvedbi profilacije,
- zaštita izvedenog dijela obrade pročelja,
- sav potrebni horizontalni i vertikalni transport, kao i transport do gradilišta,
- primjena svih mjera zaštite na radu,
- sve društvene obaveze</t>
  </si>
  <si>
    <t>Popis normativa za materijale koji se treba pridržavati:
- HRN B.C1. 030, B.C8.030 ili jednakovrijedno ___________ – građevinski gips
- HRN B.C1. 020, B.C8.042 ili jednakovrijedno ___________ – građevinsko vapno
- HRN B.C8.015, 022-026 ili jednakovrijedno ___________– cement
- HRN B.C8.011 ili jednakovrijedno ___________– portland cement
- HRN B.C8.030 ili jednakovrijedno ___________– pijesak
- HRN U.M2.010., U.M2.012 ili jednakovrijedno ___________- mortovi
- HRN U.F2.010 ili jednakovrijedno ___________– tehnički normativi za izvođenje fasaderskih radova.</t>
  </si>
  <si>
    <t xml:space="preserve">Zatvaranje otvora punom opekom. </t>
  </si>
  <si>
    <t>Dobava materijala i zazidavanje projektom predviđenih postojećih otvora.  Zazidavanje punom opekom debljine 25 cm i 12 cm prema uputama  i tehnologiji proizvođača.</t>
  </si>
  <si>
    <t>Spojevi sa postojećim zidovima izvode se na način da se nova opeka uzida u postojeći dio zida. Eventualno skidanje pojedine opeke postojećeg zida kako bi se omogućio spoj uzidavanjem uključeno u cijenu stavke.</t>
  </si>
  <si>
    <t>Stavka obuhvaća dobavu i ugradnju pune opeke, vapneno cementnog morta za zidanje, kao i spravljanje i ugradnja vapneno cementnog morta i opeke M-10 (projektirani mort za zidanje opće namjene). U stavci je obuhvaćen sav rad, materijal, alati i strojevi potrebni za potpuno dovršenje stavke kao i svi ostali radovi nužni za potpunu izvedbu opisanog zida.</t>
  </si>
  <si>
    <t>a) puna opeka 25 cm (prizemlje), zid oznake UZ4a</t>
  </si>
  <si>
    <t>b) puna opeka 12 cm (podrum), zid oznake UZ4c</t>
  </si>
  <si>
    <t>Zatvaranje vertikalnog kanala punom opekom.</t>
  </si>
  <si>
    <t>Dobava materijala i zazidavanje projektom predviđenih ventilacijskih kanala (plenuma). Zazidavanje punom opekom debljine 25 cm i 12 cm prema uputama  i tehnologiji proizvođača.</t>
  </si>
  <si>
    <t>a) puna opeka 25 cm (ventilacijski kanal podruma)</t>
  </si>
  <si>
    <t>Žbuka se nanosti na nahrapavljenu podlogu vapnene NHL morta.</t>
  </si>
  <si>
    <t>Ovako izvedena dvoslojna žbuka treba biti pripravna za izvedbu soboslikarskih radova ili oblaganje keramičkih pločicama.</t>
  </si>
  <si>
    <t>Obrada špaleta vrata i prozora ne iskazuje se zasebno već je ukalkulirana u ovu stavku!</t>
  </si>
  <si>
    <t>U cijeni stavke su sve potrebne predradnje koje je potrebno izvršiti na zidovima i stropovima kao i sav potreban rad, materijal i radna skela.</t>
  </si>
  <si>
    <t>Obračun po m2 ožbukanog zida bez odbijanja otvora, i bez dodatka za špalete.</t>
  </si>
  <si>
    <t>Žbukanje podgleda trijema šeranom žbukom - MK3b</t>
  </si>
  <si>
    <t>Nakon izvedbe radova sanacije konstrukcije međukatne ploče, svu površinu potrebno je strojno pobrusiti brusačima SPIT sustava.</t>
  </si>
  <si>
    <t>Nakon otprašivanja površine, istu je potrebno premazati impregnacijskim premazom za povećanje prionjivosti i osiguranje čvrste veze novih slojeva (S-N vezom).</t>
  </si>
  <si>
    <t>Grubo žbukanje podgleda trijema vapneno-cementnom podložnom žbukom s prethodno nanesenim cementnim špricom na pripremljenu podlogu. Prosječna debljina žbuke je 20 mm. Materijal mora biti kompatibilan sa završnim slojem.</t>
  </si>
  <si>
    <t>Završno-dekorativna obrada podgleda trijema, odnosno, žbukanje mineralnom plemenitom žbukom grube šerane teksture. Prosječna debljina žbuke je 15 mm. Materijal mora biti kompatibilan s prethodnim slojem. Granulacija, obrada i boja završno-dekorativne žbuke prema odabiru nadležnog konzervatora GZZZSKIP.</t>
  </si>
  <si>
    <t>Potrebna skela obračunata je u drugoj stavci. U jediničnu cijenu je uključen kompletan potreban rad, transport i materijal.</t>
  </si>
  <si>
    <t>Obračun po kompletno izvedenim radovima.</t>
  </si>
  <si>
    <t xml:space="preserve">Žbukanje vanjskog obodnog zida kupole  završnom fasadnom žbukom. </t>
  </si>
  <si>
    <t>Izvođenje radova u potpunosti prema uputama proizvođača.</t>
  </si>
  <si>
    <t>Boja završnog sloja dekorativne žbuke prema odabiru nadležnog konzervatora GZZZSKIP</t>
  </si>
  <si>
    <t>U jediničnu cijenu je uključen predrad na podgledu trijema, kompletan potreban rad materijal, skela i pribor.</t>
  </si>
  <si>
    <t>Gletanje zidova, stropova i kupola.</t>
  </si>
  <si>
    <t>Gletanje površina koje se liče.</t>
  </si>
  <si>
    <t>Prije gletanja izbrusiti sve neravnine i pripremiti čiste i odmašćene zidove za rad.</t>
  </si>
  <si>
    <t>Izvodi se disperzijskom glet masom u više slojeva, max ukupne debljine 5 mm, uključivo impregnacijski prednamaz i brušenje - sve prema uputi proizvođača.</t>
  </si>
  <si>
    <t>U cijeni stavke su sve potrebne predradnje koje je potrebno izvršiti na konstrukcijama kao i sav potreban rad, materijal i radna skela. Rad na visini do 3m.</t>
  </si>
  <si>
    <t>zidovi</t>
  </si>
  <si>
    <t>stropovi</t>
  </si>
  <si>
    <t>kose ploče podgleda stubišta</t>
  </si>
  <si>
    <t>d)</t>
  </si>
  <si>
    <t>kupola i prstenasti svod</t>
  </si>
  <si>
    <t>Zidarska obrada AB zidova, greda, ploča, krakova i međupodesta AB stubišta.</t>
  </si>
  <si>
    <t>Obrađuju se spojevi oplate, neravnine i mjesta segregiranog betona, sa brušenjem iscjedaka, krpanjem i izravnavanjem reparaturnim mortom. Priprema za soboslikarske radove ili oblaganje keramičkih pločicama.</t>
  </si>
  <si>
    <t>Obračun po m2 površine.</t>
  </si>
  <si>
    <t>zid</t>
  </si>
  <si>
    <t>strop</t>
  </si>
  <si>
    <t>Gletanje utora u stropu oko staklenih prizmi.</t>
  </si>
  <si>
    <t xml:space="preserve">Prodor je kružni, pozicioniran od lica stropa prema staklenoj prizmi, dubine 2cm i promjera do 16cm. </t>
  </si>
  <si>
    <t>Prije gletanja izbrusiti sve neravnine i pripremiti čiste i odmašćene površine za rad.</t>
  </si>
  <si>
    <t>Sve radnje potrebno je izvesti s posebnom pažnjom kako ne bi došlo do oštećenja staklenih prizmi.</t>
  </si>
  <si>
    <t>Obračun po komadu staklene prizme.</t>
  </si>
  <si>
    <t>Izrada  slojeva plivajućeg poda međukatnih konstruckija</t>
  </si>
  <si>
    <t>Cijenom stavke obuhvaćeni su slijedeći slojevi odozdo prema gore:</t>
  </si>
  <si>
    <t xml:space="preserve">Cijenom stavke treba obuhvatiti i dodatak za nabavku i polaganje protuzvučnog vertikalnog sloja mekog polistirena širine 1cm, na spoju podova i zidova, u visini plivajućeg poda. </t>
  </si>
  <si>
    <t>U stavku je uključena armatura Q131.</t>
  </si>
  <si>
    <t xml:space="preserve">*Sastavni dio plivajućeg poda čini izolacijska ploča za podno grijanje koja je obuhvaćena troškovnikom grijanja, hlađenja i klimatizacije. </t>
  </si>
  <si>
    <t>Obračun svih navedenih slojeva plivajućeg poda po m2 tlocrtne površine.</t>
  </si>
  <si>
    <t>Izrada  slojeva  grijanog plivajućeg poda na tlu</t>
  </si>
  <si>
    <t xml:space="preserve">*Sastavni dio plivajućeg poda čini izolacijska ploča za podno grijanje koja je obuhvačena troškovnikom grijanja, hlađenja i klimatizacije. </t>
  </si>
  <si>
    <t>Izrada  slojeva negrijanog plivajućeg poda na tlu</t>
  </si>
  <si>
    <t>Izrada  slojeva plivajućeg poda podova na tlu</t>
  </si>
  <si>
    <t>Grubo čišćenje prostora.</t>
  </si>
  <si>
    <t>Stavka obuhvaća jednokratno čišćenje prostora nakon završetka građevinskih radova kao priprema za izvođenje finih obrtničkih radova.</t>
  </si>
  <si>
    <t>NAPOMENA:</t>
  </si>
  <si>
    <t>Višekratna čišćenja i odvoz otpadnog i viška materijala u tijeku izvođenja građevinskih radova ulaze u jedinične cijene pojedinog rada!</t>
  </si>
  <si>
    <t>Obračun po m2 bruto površine prostora koji se čisti.</t>
  </si>
  <si>
    <t xml:space="preserve">Završno čišćenje prostora </t>
  </si>
  <si>
    <t>Stavka obuhvaća završno fino čiščenje prostora nakon završetka svih radova a kao priprema za primopredaju objekta Investitoru.</t>
  </si>
  <si>
    <t>Stavka obuhvaća čiščenje i pranje podova, zidnog opločenja, vrata, prozora, sanitarnih uređaja.</t>
  </si>
  <si>
    <t>Višekratna čiščenje i odvoz otpadnog i viška materijala u tijeku izvođenja građevinskih radova ulaze u jedinične cijene pojedinog rada!</t>
  </si>
  <si>
    <t>Obračun po m2 netto površine prostora koji se čisti.</t>
  </si>
  <si>
    <t>ZIDARSKI RADOVI UKUPNO</t>
  </si>
  <si>
    <t>V.</t>
  </si>
  <si>
    <t>STAKLARSKI RADOVI</t>
  </si>
  <si>
    <t>Ostakljenje mora biti izvedeno propisno i kvalitetno. Polaganje stakla i kita ostakljenoj površini mora osigurati vodonepropusnost.</t>
  </si>
  <si>
    <t>Jediničnom cijenom obuhvaćen je sav rad, materijal, transport vanjski i unutar gradilišta, sav pomoćni materijal, kao i sve navedeno u stavkama troškovnika i u tehničkim uvjetima za izvođenje staklarskih radova, te svi prateći radovi koji nisu navedeni, a spadaju u staklarske radove i obavezni su za izvoditelja.</t>
  </si>
  <si>
    <t>NAPOMENA:
Staklene stijene tuš kabina obrađene su u opremi</t>
  </si>
  <si>
    <t>Sav rad mora biti izveden po važećim propisima i pravilima dobrog zanata.</t>
  </si>
  <si>
    <t>Popis propisa i normi kojih se treba pridržavati:</t>
  </si>
  <si>
    <t>Sve detalje izrade i postave potrebno je prethodno dogovoriti s predstavnikom GZZZSKIP.</t>
  </si>
  <si>
    <t xml:space="preserve">U stavku uključen sav potreban rad i materijal do potpune gotovosti. </t>
  </si>
  <si>
    <t>Obračun po kompletu.</t>
  </si>
  <si>
    <t>Strop galerije 1. kata - mliječno staklo</t>
  </si>
  <si>
    <t>Spušteni strop prstenaste galerije od mliječnog stakla.</t>
  </si>
  <si>
    <t>Staklo izvedeno u radijalnim segmentima i montiralno na čeličnu konstrukciju.</t>
  </si>
  <si>
    <t>U stavku uključiti i ležajne brtve.</t>
  </si>
  <si>
    <t>Staklo 4mm kaljeno staklo + 4mm kaljeno staklo laminirano mat/bijelom folijom.</t>
  </si>
  <si>
    <t xml:space="preserve">Sve prema shemi koja je sastavni dio grafičkih priloga. </t>
  </si>
  <si>
    <t>Obračun po m2 ugrađenog stakla.</t>
  </si>
  <si>
    <t>Pripomoći kod staklarskih radova</t>
  </si>
  <si>
    <t>STAKLARSKI RADOVI UKUPNO</t>
  </si>
  <si>
    <t>VI.</t>
  </si>
  <si>
    <t>LIMARSKI RADOVI</t>
  </si>
  <si>
    <t>Prilikom izvedbe limarskih radova treba se u svemu pridržavati slijedećih propisa i normi:</t>
  </si>
  <si>
    <t xml:space="preserve"> - Pravilnik o zaštiti na radu u građevinarstvu</t>
  </si>
  <si>
    <t xml:space="preserve"> - Pravilnik o tehničkim mjerama i uvjetima za završne radove u građevinarstvu,</t>
  </si>
  <si>
    <t xml:space="preserve"> - Tehnički uvjeti za izvođenje limarskih radova,</t>
  </si>
  <si>
    <t xml:space="preserve"> - HR norme:</t>
  </si>
  <si>
    <t xml:space="preserve"> - pocinčani lim  HRN C.E4.020 ili jednakovrijedno ___________</t>
  </si>
  <si>
    <t xml:space="preserve"> - bakarni lim HRN C.D4.500., HRN C.D4.020 ili jednakovrijedno ___________</t>
  </si>
  <si>
    <t>Pomoćni i vezivni materijali kalaj, zakovice, zavrtnji i drugo moraju odgovarati odredbama HR normi.</t>
  </si>
  <si>
    <t>Različite vrste metala, koje se uslijed elektrolitskih pojava međusobno razaraju, ne smiju se izravno dodirivati. Sve željezne dijelove koji dolaze u dodir s cinkom ili ocinčanim limom treba preličiti asfaltnim lakom, ili odgovarajućim sredstvom. Kod polaganja lima na masivne podloge, potrebno je podloge prije oblaganja obložiti slojem krovne ljepenke br 120 radi sprečavanja štetnih kemijskih uticaja
na lim.</t>
  </si>
  <si>
    <t>Sva se učvršćenja i povezivanja limova moraju izvesti tako da konstrukcija bude osigurana od nevremena, atmosferilija i prodora vode u objekt, i da pojedini dijelovi mogu nesmetano raditi kod temperaturnih promjena bez štete po ispravnost konstrukcije.</t>
  </si>
  <si>
    <t>U jediničnim cijenama uračunato je:
- naknada za kompletni rad (izrada i montaža),
- matrijal,
- svi vanjski i unutarnji, horizontalni i vertikalni transporti,
- premazivanja asfalt lakom, podlaganje krovne ljepenke,
- sav sitni i spojni materijal i matrijal za učvršćenje (kuke, plosna željeza, žica za
učvršćenje, vijci, zakovice i sl.).</t>
  </si>
  <si>
    <t>Izmjere je potrebno izvršiti na gradilištu, nakon izvedbe, obračunato prema građevinskim normama.</t>
  </si>
  <si>
    <t>Obračun se vrši po m ili m2, ovisno o vrsti elementa, prema važećim građevinskim normama za pojedine radove, što je i naznačeno u pojedinim stavkama troškovnika</t>
  </si>
  <si>
    <t>Eventualne nejasnoće oko načina izvedbe ili obračuna izvoditelj je dužan razjasniti sa nadzornim inženjerom prije samog pristupanja izvođenju.</t>
  </si>
  <si>
    <t>Dobava, izrada i postava vanjskih klupčica uz izlaz na krov</t>
  </si>
  <si>
    <t>Obračun po m1.</t>
  </si>
  <si>
    <t>U cijenu uračunati i podložnu ljepenku, kladice te plosni profil za ukrućenje istoga.</t>
  </si>
  <si>
    <t>Sve detalje - materijal (pocinčani čelični lim/bakreni lim), izrada i postava opšava - potrebno je prethodno dogovoriti s predstavnikom GZZZSKIP.</t>
  </si>
  <si>
    <t>Sva mjesta polaganja lima na daščanu oplatu, tj. sekundarnu hidroizolaciju zaštititi slojem za razdvajanje - podložnom ljepenkom povećane otpornosti na kišu.</t>
  </si>
  <si>
    <t xml:space="preserve">Sva mjesta dodira lima i žbuke zaštititi bitumenskom ljepenkom. </t>
  </si>
  <si>
    <t>U stavku uračunata i izmjera na licu mjesta.</t>
  </si>
  <si>
    <t>U cijenu stavke uračunat sav rad i sav pribor za pričvršćenje do potpune gotovosti.</t>
  </si>
  <si>
    <t>Obračun po m1 stvarno ugrađenog limenog opšava.</t>
  </si>
  <si>
    <t>Pripomoći kod limarskih radova</t>
  </si>
  <si>
    <t>LIMARSKI RADOVI UKUPNO</t>
  </si>
  <si>
    <t>VII.</t>
  </si>
  <si>
    <t>STOLARSKI RADOVI</t>
  </si>
  <si>
    <t>Prije pristupanja izvođenju radova izvoditelj je dužan izvršiti detaljan pregled svih stolarskih elemenata, prozora i vrata</t>
  </si>
  <si>
    <t>Stolarski elementi ili njihovi dijelovi, kao i pripadajući okov, koji su oštećeni, moraju se zamjeniti novim, prema opisima stavaka troškovnika.</t>
  </si>
  <si>
    <t>Sav rad mora biti izveden kvalitetno, a za sve detalje i predložene elemente izvoditelj mora pribaviti suglasnost predstavnika GZZZSKIP i nadzornog inženjera.</t>
  </si>
  <si>
    <t>Pri izradi novog elementa, u jediničnu cijenu uračunat je gotov stolarski element sa pripadajućim okovom, ugradnjom na građevini, ostakljenjem i završnom obradom onog dijela elementa koji ostaje, vidljive teksture drveta.</t>
  </si>
  <si>
    <t>Osobitu pažnju potrebno je posvetiti čišćenju postojećih stolarskih elemenata i njihovom popravku.</t>
  </si>
  <si>
    <t>Jedinična cijena mora obuhvatiti sav rad i materijal, sav transport do i unutar gradilišta i do mjesta ugradbe, zaštitni premaz lanenim uljem, sav potreban okov, kao i sve pomoćne radove i materijale.</t>
  </si>
  <si>
    <t>Sav rad, ugrađeni materijal kao i finalni proizvod mora odgovarati važećim tehničkim propisima i normama.</t>
  </si>
  <si>
    <t>Popis propisa i normi kojih se treba pridržavati:
- HRN D.E1.012 ili jednakovrijedno ___________ – vanjska stolarija
- HRN M.B1.024. i 510 ili jednakovrijedno ___________ – vijci za drvo
- HRN D.E8.193. i 235 ili jednakovrijedno ___________ – vodonepropusnost i hermetičnost</t>
  </si>
  <si>
    <t>Napomena: 
Eventualne izmjene mogu se izvoditi samo u skladu s konzervatorskim istraživanjima uz odobrenje predstavnika GZZZSKIP i nadzornog inženjera.</t>
  </si>
  <si>
    <t>OPĆI UVJETI ZA STAKLARSKE RADOVE</t>
  </si>
  <si>
    <t>Sav rad mora biti izveden po važećim propisima i pravilima dobrog zanata</t>
  </si>
  <si>
    <t>Popis propisa i normi kojih se treba pridržavati:
- HRN S.B.E.011 ili jednakovrijedno ___________ – ravno vučeno staklo
- HRN S.H.06.050 ili jednakovrijedno ___________ – staklarski kit</t>
  </si>
  <si>
    <t>Sve mjere i broj komada kontrolirati na samom gradilištu</t>
  </si>
  <si>
    <t>Sve stavke i dimenzije uskladiti s tipom i vrstom samih profila te vrstom materijala.</t>
  </si>
  <si>
    <t>Postojeća stolarija zadržava se u potpunosti u izvornom obliku, uz sve potrebne radnje reparacije, u svemu prema opisu iz troškovnika.</t>
  </si>
  <si>
    <t>Stolariju potrebno je obnoviti i očuvati u skladu s konzervatorskim smjernicama.
Ukoliko se kod oštećene stolarije pokaže potreba za izradom nove, potrebno je prije izrade nove stolarije od strane ovlaštene osobe provesti ekspertizu i izvještaj o ispitivanju uzoraka drvne građe povijesnih prozora te na osnovu toga pristupiti izradi zamjenske.</t>
  </si>
  <si>
    <r>
      <t>Za sva</t>
    </r>
    <r>
      <rPr>
        <b/>
        <sz val="10"/>
        <rFont val="Arial"/>
        <family val="2"/>
      </rPr>
      <t xml:space="preserve"> </t>
    </r>
    <r>
      <rPr>
        <sz val="10"/>
        <rFont val="Arial"/>
        <family val="2"/>
      </rPr>
      <t>vanjska prozorska i vratna krila koja se demontiraju osigurati stolarski pregled i pažljivo skidanje doprozornika i dovratnika.</t>
    </r>
  </si>
  <si>
    <t>U slučaju nemogućnosti skidanja bez oštećenja, osigurati popravke ili izradu zamjenskih elemenata u potpunosti usklađenih s postojećom stolarijom: u izgledu, materijalu, kvaliteti i profilaciji, uz suglasnost nadzora, konzervatorskog nadzora i investitora. Na svim vratima i prozorima očuvati izvorni okov.</t>
  </si>
  <si>
    <t>U cijeni stavaka je sav potreban rad i materijal kao i pripremne i završne aktivnosti (zaštita plastičnom folijom, završno čišćenje i sl.)</t>
  </si>
  <si>
    <t>Na svim vratima sanitarnih prostora, a koji se prisilno ventiliraju, treba vratno krilo primjereno podrezati (skratiti).</t>
  </si>
  <si>
    <t>Za sve radove potrebno je dobiti i odobrenje konzervatorskog nadzora GZZZSKIP.</t>
  </si>
  <si>
    <t>Obračun po stvarno izvedenoj količini.</t>
  </si>
  <si>
    <t>Na svim stavkama je potrebno izvršiti kompletni pregled i ocijeniti stanje iste.</t>
  </si>
  <si>
    <r>
      <rPr>
        <u/>
        <sz val="10"/>
        <rFont val="Arial"/>
        <family val="2"/>
      </rPr>
      <t xml:space="preserve">Opće načelo sanacije </t>
    </r>
    <r>
      <rPr>
        <sz val="10"/>
        <rFont val="Arial"/>
        <family val="2"/>
      </rPr>
      <t>: Zadržavanje postojeće stolarije u izvornom obliku sa svim potrebnim popravcima. Gdje god to stupanj oštećenja (propalosti drvenih, staklenih ili limenih dijelova otvora) zahtjeva, sanacija će se izvoditi po principu da se oštećeni element: doprozornik/dovratnik s drvenim opšavom, ostakljenje,  opšavi između prozora (futer štok) zamjenjuje novim, u svim detaljima, profilima i dimenzijama i vrstom materijala isto kao na postojećim stavkama. Okov riješiti sukladno donjem opisu. U izuzetnom slučaju, ako se prilikom radova konstatira da je stanje cijelog prozora lošije od onog koje je bilo moguće predvidjeti  potrebno je problem riješavati uz suglasnost nadzora, konzervatorskog nadzora i investitora.</t>
    </r>
  </si>
  <si>
    <r>
      <rPr>
        <u/>
        <sz val="10"/>
        <rFont val="Arial"/>
        <family val="2"/>
      </rPr>
      <t xml:space="preserve">Popravak postojeće stolarije: </t>
    </r>
    <r>
      <rPr>
        <sz val="10"/>
        <rFont val="Arial"/>
        <family val="2"/>
      </rPr>
      <t>vršiti prema postojećoj i kod zamjene trulih i oštećenih drvenih dijelova stavke zamjeniti u svim detaljima prema postojećoj veličini i profilaciji i istom kvalitetom drva.</t>
    </r>
  </si>
  <si>
    <t>Drvo za popravak stolarije iste kvalitete kao postojeće, od hrastovine.</t>
  </si>
  <si>
    <t>Na svim stavkama je potrebno izvršiti pregled okova, olive, poluolive, kvake, brave, panti, škara i drugo; demontirati i očistiti i popraviti iste i kod eventualne zamjene okova postavljati istovjetni novi okov kao postojeći uz odobrenje konzervatorskog nadzora.</t>
  </si>
  <si>
    <t>Kod stavke s izvedbom novih krila - okov se sa postojećih krila i dijelom doprozornika/dovratnika skida i nakon čišćenja i popravka vraća na nova krila.</t>
  </si>
  <si>
    <t>Kod izvedbe kompletno nove stavke - novi okov potrebno izvesti prema postojećem.</t>
  </si>
  <si>
    <t>Kod zamjene s novim istovjetnim okovom, ukoliko ga nema na tržištu, izraditi novi okov po uzorku na postojeći.</t>
  </si>
  <si>
    <t xml:space="preserve"> </t>
  </si>
  <si>
    <t>Ostakljenje prozora: postojeća krila - sva prozorska stakla zamijeniti prozorskim staklom iste kvalitete, vrste i debljine prema postojećem staklu.</t>
  </si>
  <si>
    <t>Ostakljenje prozora: nova krila - novo prozorsko staklo iste kvalitete, vrste i debljine prema postojećem staklu.</t>
  </si>
  <si>
    <t>Ostakljenje vrata: postojeća krila - dio oštećenog ostakljenja zamjeniti staklom iste kvalitete, vrste i debljine prema postojećem staklu.</t>
  </si>
  <si>
    <t>Uz stavku popravka idu sva pripasavanja svih krila, popravak drvenih špaleta, te popravak unutarnje drvene obloge otvora zida.</t>
  </si>
  <si>
    <t>Brtvljenje svih prozorskih krila trakama od meke spužvaste gume.</t>
  </si>
  <si>
    <t>Uklanjanje i montaže vanjskih prozora i vrata izvesti pažljivo radi zaštite originalnog kamena na zidovima s vanjske i unutarnje strane.</t>
  </si>
  <si>
    <t>Spojeve novog dijela stolarije s fasadom, opšavom i klupčicama brtviti trajno elastičnim kitom.</t>
  </si>
  <si>
    <t>Sve stavke popravka (novi dijelovi i postojeći dijelovi stavke) uključuju novo bojanje stolarije uljenim naličom u boji i kvaliteti postojećeg.</t>
  </si>
  <si>
    <t xml:space="preserve">Limene opšave zamjeniti novim u kvaliteti, vrsti lima i profila i detalja kao postojeće stanje u dogovoru s konzervatorskim nadzorom. </t>
  </si>
  <si>
    <t>U cijenu uključeno završno čišćenje svih stavaka.</t>
  </si>
  <si>
    <t>POSTOJEĆA STOLARIJA</t>
  </si>
  <si>
    <t>Restauracija postojećih prozora V2</t>
  </si>
  <si>
    <t>Jednostruki sedmerokrilni otklopni prozor.</t>
  </si>
  <si>
    <t>Zidarski otvor 140x575 cm.</t>
  </si>
  <si>
    <t>Prozor sa sedam otklopnih krila s otvaranjem prema unutra.</t>
  </si>
  <si>
    <t>Profilirani doprozornik od punog drva bez obuhvatnog dijela (špalete).</t>
  </si>
  <si>
    <t>Ostakljenje dvostruko prozorsko staklo.</t>
  </si>
  <si>
    <t>Mutno ostakljenje na pojedinim pozicijama se zamjenjuje običnim.</t>
  </si>
  <si>
    <t>Mjestimična zamjena dotrajalih dijelova.</t>
  </si>
  <si>
    <t>Jediničnom cijenom obuhvaćena izrada i postava zamjenskog otklopnog krila, usklađeno sa svim ostalim stavkama.</t>
  </si>
  <si>
    <t>Sanaciju izvesti prema općim uvjetima. Stavka uključuje popravak svih segmenata prozora: krila, doprozornike i drvene špalete (futer štok), okov, unutarnje klupčice, opšave i špalete.</t>
  </si>
  <si>
    <t>U cijenu uključena izrada, doprema na gradilište te kompletna ugradnja.</t>
  </si>
  <si>
    <t>Sve izvesti prema shemama stolarije i izmjeri u naravi.</t>
  </si>
  <si>
    <t>Obračun sve komplet po komadu stavke sa svim navedenim radovima.</t>
  </si>
  <si>
    <t>V2</t>
  </si>
  <si>
    <t>Restauracija postojećih prozora V3</t>
  </si>
  <si>
    <t>Zidarski otvor 140x260+276 cm.</t>
  </si>
  <si>
    <t>Prozor sa šest otklopnih krila s otvaranjem prema unutra i jednim fiksnim krilom, odnosno punim drvenim panelom s unutrašnje strane</t>
  </si>
  <si>
    <t>Profilirani doprozornik od punog drva s obuhvatnim dijelom (špaletom).</t>
  </si>
  <si>
    <t>Sastavni dio stavke je rolo sjenilo s automatskim upravljanjem. Tip sjenila obrađen zasebnom stavkom.</t>
  </si>
  <si>
    <t>4 prozora povezana na sustav vatrodojave - otvaranje najvišeg polja po proradi sustava.</t>
  </si>
  <si>
    <t>Aktiviranje automatskog otvaranja obavlja se preko upravljačke kutije,  na signal s protupožarne centrale. Dovod napajanja i signala vatrodojave do upravljačke kutije obrađeno elektroprojektom.</t>
  </si>
  <si>
    <t>V3</t>
  </si>
  <si>
    <t>Restauracija postojećih vrata D2 i D2a</t>
  </si>
  <si>
    <t>Dvokrilna drvena ostakljena zaokretna unutrašnja vrata.</t>
  </si>
  <si>
    <t>Zidarski otvor 168x311,8 cm.</t>
  </si>
  <si>
    <t>Detaljan pregled i popravak dvokrilnih ostakljenih vrata, s profiliranim dovratnikom od punog drva i obuhvatnim profiliranim dijelom (špaletom)</t>
  </si>
  <si>
    <t>Stavka obuhvaća skidanje i zamjenu zaštitnog lima u donjoj zoni krila.</t>
  </si>
  <si>
    <t>Sastavni dio stavke je blackout rolo sjenilo na ostakljenim dijelovima krila, s ručnim upravljanjem.</t>
  </si>
  <si>
    <t>Vrata bez mogućnosti zaključavanja.</t>
  </si>
  <si>
    <t>Sanaciju izvesti prema općim uvjetima. Stavka uključuje popravak svih segmenata vrata: krila, kvaka, ručki, dovratnika i drvenih špaleta (futer štok), okova, opšava, špaleta.</t>
  </si>
  <si>
    <t>Smjer otvaranja postojećih vrata prilagoditi smjeru evakuacije.</t>
  </si>
  <si>
    <t>D2</t>
  </si>
  <si>
    <t>D2a</t>
  </si>
  <si>
    <t>Restauracija postojećih vrata D2b</t>
  </si>
  <si>
    <t>Zidarski otvor 186,4x354 cm.</t>
  </si>
  <si>
    <t>Krila spojena na sustav vatrodojave, u svemu prema elaboratu zaštite od požara.</t>
  </si>
  <si>
    <t>U cijenu uključena dobava i postava:
 - elektromotora s polugom za otvaranje oba krila vrata
 - konzola za montažu
- elektromotor se ugrađuje u prostor između postojećeg i novog pregradnog zida izložbenog prostora</t>
  </si>
  <si>
    <t>D2b</t>
  </si>
  <si>
    <t>Restauracija postojećih vrata D3a</t>
  </si>
  <si>
    <t>Jednokrilna drvena puna zaokretna unutrašnja vrata.</t>
  </si>
  <si>
    <t>Zidarski otvor 98x219</t>
  </si>
  <si>
    <t>Detaljan pregled i popravak jednokrilnih punih vrata, s profiliranim drvenim dovratnikom, s gumenim brtvama ufalcanim u dovratnik.</t>
  </si>
  <si>
    <t>D3a</t>
  </si>
  <si>
    <t>Restauracija postojećih vrata D5</t>
  </si>
  <si>
    <t>Jednokrilna drvena ostakljena zaokretna unutrašnja vrata.</t>
  </si>
  <si>
    <t>Detaljan pregled i popravak jednokrilnih ostakljenih vrata, s drvenim profiliranim dovratnikom s gumenim brtvama ufalcanim u dovratnik. Vratno krilo puno, debljine 40 mm, s ostakljenjem u sredini.</t>
  </si>
  <si>
    <t>D5</t>
  </si>
  <si>
    <t>Restauracija postojećih vrata D5a</t>
  </si>
  <si>
    <t>Zidarski otvor 108x259</t>
  </si>
  <si>
    <t>Visinu vrata uskladiti s postojećim trokrilnim ostakljenim vratima, stavka oznake D8.</t>
  </si>
  <si>
    <t>D5a</t>
  </si>
  <si>
    <t>Restauracija postojećih vrata D8</t>
  </si>
  <si>
    <t>Trokrilna drvena ostakljena zaokretna unutrašnja vrata.</t>
  </si>
  <si>
    <t>Zidarski otvor 198x259 cm.</t>
  </si>
  <si>
    <t>Detaljan pregled i popravak trokrilnih ostakljenih vrata, s drvenim profiliranim dovratnikom s gumenim brtvama ufalcanim u dovratnik. Vratno krilo puno, debljine 40 mm, s ostakljenjem u sredini.</t>
  </si>
  <si>
    <t>D8</t>
  </si>
  <si>
    <t>NOVA STOLARIJA</t>
  </si>
  <si>
    <t>Dimenzija svijetlog otvora min. 90x240 cm.</t>
  </si>
  <si>
    <t>Mjesto ugradnje:</t>
  </si>
  <si>
    <t>*</t>
  </si>
  <si>
    <t>prizemlje: stubište - ugradba u postojeći zid od opeke debljine 25-30 cm (D - kom 1, L - kom 1)</t>
  </si>
  <si>
    <t>Dovratnici skriveni, aluminijski.</t>
  </si>
  <si>
    <t>Vratno krilo se izvodi u ravnini sa zidom.</t>
  </si>
  <si>
    <t>Vratno krilo je puno drveno, falcano, izrađuje se kao roštilj od drvenih letvica obostrano obložen HDF pločom debljine 5 mm. Završna obrada krila bojanje.</t>
  </si>
  <si>
    <t>Stavka uključuje dobavu i ugradnju potkonstrukcije za prihvat na pregradni zid.</t>
  </si>
  <si>
    <t>Stavka uključuje dobavu i ugradnju svog potrebnog visokokvalitetnog skrivenog okova za zaokretno otvaranje 90° i pričvrsnog materijala, ojačanja za učvršćenje i konstruktivne spojeve u nevidljivoj izvedbi, sve prema shemi.</t>
  </si>
  <si>
    <t>Vrata s kontrolom pristupa.</t>
  </si>
  <si>
    <t xml:space="preserve">Dobava dovratnika  i slijepih dovratnika, ugradnja i završna obrada sastavni je dio stolarskih radova. </t>
  </si>
  <si>
    <t>Obračun sa kompletnim okovom, bravom, kvakom, ključevima i završnom obradom ličenjem poliuretanskom akrilnom bojom. U cijenu obavezno uključiti i postavu i pripasavanje, sav pomoćni materijal te dobavu i postavu svih potrebnih pokrovnih letvica.</t>
  </si>
  <si>
    <t>Vn3</t>
  </si>
  <si>
    <t>prizemlje: hodnik studia, studio - ugradba u GK pregradu debljine 15 cm (D - kom 1, L - kom 1)</t>
  </si>
  <si>
    <t>Vn4</t>
  </si>
  <si>
    <t>Dimenzija svijetlog otvora min. 70x240 cm.</t>
  </si>
  <si>
    <t>prizemlje i podrum: kupaonice - ugradba u GK pregradu obloženu keramikom, debljine 12 i 16 cm (D - kom 2, L - kom 1)</t>
  </si>
  <si>
    <t>Vratno krilo podrezati (skratiti) za 1 cm.</t>
  </si>
  <si>
    <t>Vn5</t>
  </si>
  <si>
    <t>Dimenzija svijetlog otvora min. 100x260 cm.</t>
  </si>
  <si>
    <t>sve etaže: dizalo - ugradba u GK pregradu debljine 15 cm (D - kom 1, L - kom 3)</t>
  </si>
  <si>
    <t>Vn7</t>
  </si>
  <si>
    <t>U cijenu uračunato obostrano tvorničko ličenje krila vrata u boji. Krilo je bez falca, ravno s uklopnom ručkom i stoperom. U cijenu je uračunata dobava i montaža prvoklasnog okova i spojnice. Sve mjere uzeti i provjeriti na licu mjesta. Obračun po komadu kompletno izvedenih vrata.</t>
  </si>
  <si>
    <t>prizemlje: mala dvorana - ugradba u GK pregradu debljine 15 cm</t>
  </si>
  <si>
    <t>Nosači i vodilice za klizna vrata obrađene zasebnom stavkom.</t>
  </si>
  <si>
    <t>Vn6</t>
  </si>
  <si>
    <t>Dimenzija svijetlog otvora min. 90x213 cm.</t>
  </si>
  <si>
    <t>podrum: wc-ž, wc-m, wc-i - ugradba u GK pregradu obloženu keramikom, debljine 16 cm (D - kom 1, L - kom 2)</t>
  </si>
  <si>
    <t>Vn9</t>
  </si>
  <si>
    <t>Dimenzija svijetlog otvora min. 80x213 cm.</t>
  </si>
  <si>
    <t>podrum: garderoba, spremište, vodomjerno okno - ugradba u GK pregradu debljine 15 cm (D - kom 2, L - kom 1)</t>
  </si>
  <si>
    <t>U cijenu uračunato obostrano tvorničko ličenje krila i dovratnika vrata u boji. Krilo je bez falca, ravno, a na dovratniku je falc s brtvom. T pokrovne letvice širine 80 mm u ravnini s dovratnikom, ravnog ruba. U cijenu je uračunata dobava i montaža prvoklasnog okova i spojnice, te ugradnja brave s 3 ključa. Dovratnik je dubine 42 mm, širine prema stolarskoj stavci i točnoj izmjeri debljine zida. U cijeni su uračunate pokrovne letvice. Sve mjere uzeti i provjeriti na licu mjesta. Obračun po komadu kompletno izvedenih vrata.</t>
  </si>
  <si>
    <t>Stavka uključuje dobavu i ugradnju svog potrebnog visokokvalitetnog okova za zaokretno otvaranje 90° i pričvrsnog materijala, ojačanja za učvršćenje i konstruktivne spojeve u nevidljivoj izvedbi, sve prema shemi.</t>
  </si>
  <si>
    <t>Vn10</t>
  </si>
  <si>
    <t>Dimenzija svijetlog otvora min. 70x213 cm.</t>
  </si>
  <si>
    <t>podrum: spremište - ugradba u postojeći zid od opeke (D - kom 1, L - kom 0)</t>
  </si>
  <si>
    <t>Vn11</t>
  </si>
  <si>
    <t>Prozor u potpunosti usklađen s postojećim prozorima stavke V3</t>
  </si>
  <si>
    <t>Prozor ličeni uljanim naličem u kvaliteti i tonu prema postojećim prozorima, sa svim predradnjama.</t>
  </si>
  <si>
    <t>Okov u istoj kvaliteti i izgledu prema postojećem okovu stavke V3</t>
  </si>
  <si>
    <t>Vn14</t>
  </si>
  <si>
    <t>Zidarski otvor 130x190 cm.</t>
  </si>
  <si>
    <t>Prozor s dva otklopna krila s otvaranjem prema unutra.</t>
  </si>
  <si>
    <t>Izgled prozora usklađen s postojećim prozorima.</t>
  </si>
  <si>
    <t>Prozor ličeni uljanim naličem u kvaliteti i tonu prema postojećim prozorima, sa  svim predradnjama.</t>
  </si>
  <si>
    <t>Vn15</t>
  </si>
  <si>
    <t>Dimenzija svijetlog otvora min. 80x210 cm</t>
  </si>
  <si>
    <t>polukat: hodnik - ugradba u postojeći zid s protupožarnom GK oblogom, ukupne debljine 28,5 cm</t>
  </si>
  <si>
    <t>Zahtjev za vatrootpornost sukladno Prikazu primijenjenih mjera zaštite od požara.</t>
  </si>
  <si>
    <t>Vrata protupožarna, s oblogom od furnira.</t>
  </si>
  <si>
    <t>Izgled vratnog krila i dovratnika u potpunosti usklađen s ranije demontiranim vratima.</t>
  </si>
  <si>
    <t>Podizna brtva na dnu krila.</t>
  </si>
  <si>
    <t>Dovratnik s opšavnim lajsnama, krilo u debljini 63 mm.</t>
  </si>
  <si>
    <t>U stavku uključen sav potreban vatrootporni okov, do pune funkcionalnosti, u svemu prema projektu.</t>
  </si>
  <si>
    <t>Obračun s kompletnim okovom, bravom, kvakom, ključevima i završnom obradom ličenjem poliuretanskom akrilnom bojom. U cijenu obavezno uključiti i postavu i pripasavanje, sav pomoćni materijal te dobavu i postavu svih potrebnih pokrovnih letvica.</t>
  </si>
  <si>
    <t>Vp13</t>
  </si>
  <si>
    <t xml:space="preserve">Drvena klupčica ograde galerije. </t>
  </si>
  <si>
    <t xml:space="preserve">Dobava, montaža i ugradnja drvene klupčice na ogradi galerije. </t>
  </si>
  <si>
    <t>Izvedbe klupčice u radijusu ograde.</t>
  </si>
  <si>
    <t>Debljina klupčice 30 mm, širina 40 cm.</t>
  </si>
  <si>
    <t xml:space="preserve">Obračun po m1 stvarno ugrađene klupčice. </t>
  </si>
  <si>
    <t>STOLARSKI RADOVI UKUPNO</t>
  </si>
  <si>
    <t>VIII.</t>
  </si>
  <si>
    <t>BRAVARSKI RADOVI</t>
  </si>
  <si>
    <t>Sav upotrebljeni materijal i finalni građevinski proizvodi moraju odgovarati važećim tehničkim propisima i normama.</t>
  </si>
  <si>
    <t>Popis propisa i normi kojih se treba pridržavati:
- HRN C.B3.025 ili jednakovrijedno ___________ – plosno željezo
- HRN C.B3.024 ili jednakovrijedno ___________ – kvadratno željezo</t>
  </si>
  <si>
    <t>Sva nova bravarija mora prije dostave na gradilište treba biti zaštićena antikorozivnim premazom u svrhu osiguravanja antikorozivne zaštite za korozivne uvjete C2 i očekivane trajnosti H.</t>
  </si>
  <si>
    <t>Svi detalji izvedbe i ugradnje bravarije moraju biti odobreni od predstavnika GZZZSKP i
nadzornog inženjera investitora</t>
  </si>
  <si>
    <t>Snimanje postojeće bravarije i uzimanje uzoraka uključeno je u cijenu pojedine stavke i ne
iskazuje se posebno.</t>
  </si>
  <si>
    <t>U cijenu pojedine stavke treba uključiti:
- snimanje, uzimanje mjera i uzoraka postojeće bravarije,
- izrada i ugradnja bravarskih elemenata,
- sav vanjski i unutarnji, vertikalni i horizontalni transport,
- okov i spojna sredstva,
- ličenje i bojenje sa svim predradnjama,
- sav sitni i spojni matrijal i naknada za stojeve i alat</t>
  </si>
  <si>
    <t>Napomena: 
Eventualne izmjene mogu se izvoditi samo u skladu s konzervatorskim istraživanjima uz odobrenje predstavnika GZZZSK i nadzornog inženjera.</t>
  </si>
  <si>
    <t>VANJSKA BRAVARIJA</t>
  </si>
  <si>
    <t>Ugradnja u postojeći zid širine 58 cm.
Dimenzija svijetlog otvora 165x335 cm.</t>
  </si>
  <si>
    <t>Vrata s prekinutim toplinskim mostom.</t>
  </si>
  <si>
    <t>Okov u ravnini s unutrašnjom stranom zida.</t>
  </si>
  <si>
    <t xml:space="preserve">Dobava dovratnika i slijepih dovratnika, ugradnja i završna obrada je sastavni dio bravarskih radova  i uključena je u cijenu stavke. </t>
  </si>
  <si>
    <t>Obračun s kompletnim okovom, bravom, kvakom, ključevima i završnom obradom. U cijenu obavezno uključiti i postavu i pripasavanje, sav pomoćni materijal te dobavu i postavu svih potrebnih pokrovnih letvica.</t>
  </si>
  <si>
    <t>Sve izvesti prema shemama bravarije i izmjeri u naravi.</t>
  </si>
  <si>
    <t>Vn1</t>
  </si>
  <si>
    <t>PROTUPOŽARNA BRAVARIJA</t>
  </si>
  <si>
    <r>
      <t xml:space="preserve">Izrada, dobava te postava </t>
    </r>
    <r>
      <rPr>
        <b/>
        <sz val="10"/>
        <rFont val="Arial"/>
        <family val="2"/>
      </rPr>
      <t>unutrašnjih protupožarnih čeličnih dvokrilnih zaokretnih punih vrata</t>
    </r>
    <r>
      <rPr>
        <sz val="10"/>
        <rFont val="Arial"/>
        <family val="2"/>
      </rPr>
      <t xml:space="preserve"> klase vatrootpornosti </t>
    </r>
    <r>
      <rPr>
        <b/>
        <sz val="10"/>
        <rFont val="Arial"/>
        <family val="2"/>
      </rPr>
      <t>EI</t>
    </r>
    <r>
      <rPr>
        <b/>
        <vertAlign val="subscript"/>
        <sz val="10"/>
        <rFont val="Arial"/>
        <family val="2"/>
      </rPr>
      <t>2</t>
    </r>
    <r>
      <rPr>
        <b/>
        <sz val="10"/>
        <rFont val="Arial"/>
        <family val="2"/>
      </rPr>
      <t xml:space="preserve"> 30-C-Sm</t>
    </r>
    <r>
      <rPr>
        <sz val="10"/>
        <rFont val="Arial"/>
        <family val="2"/>
      </rPr>
      <t>, ukupne dimenzije 190x300 cm.</t>
    </r>
  </si>
  <si>
    <t>Dimenzija svijetlog otvora min. 180x295 cm</t>
  </si>
  <si>
    <t>prizemlje: radni prostor/izložba - ugradba u protupožarnu GK pregradu debljine 15 cm</t>
  </si>
  <si>
    <t>Vrata izvesti od čeličnih profila, obloženih čeličnim limom s ispunom od mineralne vune, završno obrađena plastificiranjem.</t>
  </si>
  <si>
    <t>Vrata u stalno otvorenom položaju - zatvaranje po proradi sustava vatrodojave.</t>
  </si>
  <si>
    <t>Aktiviranje automatskog zatvaranja obavlja se preko upravljačke kutije,  na signal s protupožarne centrale. Dovod napajanja i signala vatrodojave do upravljačke kutije obrađeno elektroprojektom.</t>
  </si>
  <si>
    <t xml:space="preserve">Dobava dovratnika  i slijepih dovratnika, ugradnja i završna obrada sastavni je dio bravarskih radova. </t>
  </si>
  <si>
    <t>Vp1b</t>
  </si>
  <si>
    <r>
      <t xml:space="preserve">Izrada, dobava te postava </t>
    </r>
    <r>
      <rPr>
        <b/>
        <sz val="10"/>
        <rFont val="Arial"/>
        <family val="2"/>
        <charset val="238"/>
      </rPr>
      <t>unutrašnjih protupožarnih čeličnih dvokrilnih zaokretnih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t>
    </r>
    <r>
      <rPr>
        <sz val="10"/>
        <rFont val="Arial"/>
        <family val="2"/>
      </rPr>
      <t>, ukupne dimenzije 140x240 cm.</t>
    </r>
  </si>
  <si>
    <t>Dimenzija svijetlog otvora min. 130x235 cm</t>
  </si>
  <si>
    <t>podrum: strojarnica, čuvaonica - ugradba u protupožarnu GK pregradu debljine 15 cm</t>
  </si>
  <si>
    <t>Sastavni dio stavke je protupožarna ekspandirajuća rešetka pri dnu i vrhu vratnog krila, svaka efektivne površine Aef=0,1 m2, rešetka od čeličnog pocinčanog lima, ekspandirajući materijal, topivi osigurač, rešetka plastificirana u boju vrata - na vratima strojarnice.</t>
  </si>
  <si>
    <t xml:space="preserve">Dobava dovratnika  i slijepih dovratnika, ugradnja i završna obrada sastavni je dio bravartskih radova. </t>
  </si>
  <si>
    <t>Vp6</t>
  </si>
  <si>
    <r>
      <t xml:space="preserve">Izrada, dobava te postava </t>
    </r>
    <r>
      <rPr>
        <b/>
        <sz val="10"/>
        <rFont val="Arial"/>
        <family val="2"/>
        <charset val="238"/>
      </rPr>
      <t>unutrašnjih protupožarnih čeličnih dvokrilnih zaokretnih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t>
    </r>
    <r>
      <rPr>
        <sz val="10"/>
        <rFont val="Arial"/>
        <family val="2"/>
      </rPr>
      <t>, ukupne dimenzije 130x205 cm.</t>
    </r>
  </si>
  <si>
    <t>Dimenzija svijetlog otvora min. 120x200 cm</t>
  </si>
  <si>
    <t>podrum: trafostanica - ugradba u postojeći zid debljine 18 cm</t>
  </si>
  <si>
    <t>Sastavni dio stavke je protupožarna ekspandirajuća rešetka pri dnu i vrhu vratnog krila, svaka efektivne površine Aef=0,1 m2, rešetka od čeličnog pocinčanog lima, ekspandirajući materijal, topivi osigurač, rešetka plastificirana u boju vrata.</t>
  </si>
  <si>
    <t>Vp18</t>
  </si>
  <si>
    <r>
      <t xml:space="preserve">Izrada, dobava te postava </t>
    </r>
    <r>
      <rPr>
        <b/>
        <sz val="10"/>
        <rFont val="Arial"/>
        <family val="2"/>
        <charset val="238"/>
      </rPr>
      <t>unutrašnjih protupožarnih čeličnih asimetričnih dvokrilnih zaokretnih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30-C-Sm</t>
    </r>
    <r>
      <rPr>
        <sz val="10"/>
        <rFont val="Arial"/>
        <family val="2"/>
      </rPr>
      <t>, ukupne dimenzije 140x218 cm.</t>
    </r>
  </si>
  <si>
    <t>Dimenzija svijetlog otvora ukupno 130x213 cm, svijetla širina jednog otvora min. 90x213 cm.</t>
  </si>
  <si>
    <t>podrum: predvorje - ugradba u protupožarnu GK pregradu debljine 15 cm</t>
  </si>
  <si>
    <t>Vp3</t>
  </si>
  <si>
    <r>
      <t xml:space="preserve">Izrada, dobava te postava </t>
    </r>
    <r>
      <rPr>
        <b/>
        <sz val="10"/>
        <rFont val="Arial"/>
        <family val="2"/>
      </rPr>
      <t>unutrašnjih protupožarnih čeličnih dvokrilnih zaokretnih punih vrata</t>
    </r>
    <r>
      <rPr>
        <sz val="10"/>
        <rFont val="Arial"/>
        <family val="2"/>
      </rPr>
      <t xml:space="preserve"> klase vatrootpornosti </t>
    </r>
    <r>
      <rPr>
        <b/>
        <sz val="10"/>
        <rFont val="Arial"/>
        <family val="2"/>
      </rPr>
      <t>EI</t>
    </r>
    <r>
      <rPr>
        <b/>
        <vertAlign val="subscript"/>
        <sz val="10"/>
        <rFont val="Arial"/>
        <family val="2"/>
      </rPr>
      <t>2</t>
    </r>
    <r>
      <rPr>
        <b/>
        <sz val="10"/>
        <rFont val="Arial"/>
        <family val="2"/>
      </rPr>
      <t xml:space="preserve"> 30-C-Sm</t>
    </r>
    <r>
      <rPr>
        <sz val="10"/>
        <rFont val="Arial"/>
        <family val="2"/>
      </rPr>
      <t>, ukupne dimenzije 210x285 cm.</t>
    </r>
  </si>
  <si>
    <t>Dimenzija svijetlog otvora min. 200x280 cm</t>
  </si>
  <si>
    <t>1. kat: izložbeni prostor - ugradba u postojeći zid</t>
  </si>
  <si>
    <t>Vp16</t>
  </si>
  <si>
    <r>
      <t xml:space="preserve">Izrada, dobava te postava </t>
    </r>
    <r>
      <rPr>
        <b/>
        <sz val="10"/>
        <rFont val="Arial"/>
        <family val="2"/>
        <charset val="238"/>
      </rPr>
      <t>unutrašnjih protupožarnih čeličnih jednokrilnih zaokretnih zrakotijesnih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t>
    </r>
    <r>
      <rPr>
        <sz val="10"/>
        <rFont val="Arial"/>
        <family val="2"/>
      </rPr>
      <t>, ukupne dimenzije 74x94 cm.</t>
    </r>
  </si>
  <si>
    <t>Dimenzija svijetlog otvora min. 60x80 cm</t>
  </si>
  <si>
    <t>podrum: instalacijski šaht - ugradba u postojeći ab zid d=20 cm</t>
  </si>
  <si>
    <t>Vp4</t>
  </si>
  <si>
    <r>
      <t xml:space="preserve">Izrada, dobava te postava </t>
    </r>
    <r>
      <rPr>
        <b/>
        <sz val="10"/>
        <rFont val="Arial"/>
        <family val="2"/>
        <charset val="238"/>
      </rPr>
      <t>unutrašnjih protupožarnih čeličnih jednokrilnih zaokretnih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t>
    </r>
    <r>
      <rPr>
        <sz val="10"/>
        <rFont val="Arial"/>
        <family val="2"/>
      </rPr>
      <t>, ukupne dimenzije 100x240 cm.</t>
    </r>
  </si>
  <si>
    <t>Dimenzija svijetlog otvora min. 90x235 cm</t>
  </si>
  <si>
    <t>podrum: spremišta, radionica, sprinkler stanica - ugradba u protupožarnu GK pregradu debljine 15 i 20 cm</t>
  </si>
  <si>
    <t>Vp5a</t>
  </si>
  <si>
    <t>podrum: hodnik - ugradba u protupožarnu GK pregradu debljine 15 cm</t>
  </si>
  <si>
    <t>Vp5b</t>
  </si>
  <si>
    <r>
      <t xml:space="preserve">Izrada, dobava te postava </t>
    </r>
    <r>
      <rPr>
        <b/>
        <sz val="10"/>
        <rFont val="Arial"/>
        <family val="2"/>
        <charset val="238"/>
      </rPr>
      <t>unutrašnjih protupožarnih čeličnih jednokrilnih zaokretnih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30-C-Sm</t>
    </r>
    <r>
      <rPr>
        <sz val="10"/>
        <rFont val="Arial"/>
        <family val="2"/>
      </rPr>
      <t>, ukupne dimenzije 80x218 cm.</t>
    </r>
  </si>
  <si>
    <t>Dimenzija svijetlog otvora min. 70x213 cm</t>
  </si>
  <si>
    <t>podrum: spremišta - ugradba u protupožarnu GK pregradu debljine 15 cm i postojeći zid debljine 16 cm</t>
  </si>
  <si>
    <t>Vp10a</t>
  </si>
  <si>
    <r>
      <t xml:space="preserve">Izrada, dobava te postava </t>
    </r>
    <r>
      <rPr>
        <b/>
        <sz val="10"/>
        <rFont val="Arial"/>
        <family val="2"/>
        <charset val="238"/>
      </rPr>
      <t>unutrašnjih protupožarnih čeličnih jednokrilnih zaokretnih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t>
    </r>
    <r>
      <rPr>
        <sz val="10"/>
        <rFont val="Arial"/>
        <family val="2"/>
      </rPr>
      <t>, ukupne dimenzije 80x218 cm.</t>
    </r>
  </si>
  <si>
    <t>podrum: elektro soba - ugradba u postojeći zid debljine 16 cm</t>
  </si>
  <si>
    <t>Vp10b</t>
  </si>
  <si>
    <r>
      <t xml:space="preserve">Izrada, dobava te postava </t>
    </r>
    <r>
      <rPr>
        <b/>
        <sz val="10"/>
        <rFont val="Arial"/>
        <family val="2"/>
        <charset val="238"/>
      </rPr>
      <t>unutrašnjih protupožarnih čeličnih jednokrilnih zaokretnih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30-C-Sm</t>
    </r>
    <r>
      <rPr>
        <sz val="10"/>
        <rFont val="Arial"/>
        <family val="2"/>
      </rPr>
      <t>, ukupne dimenzije 100x218 cm.</t>
    </r>
  </si>
  <si>
    <t>Dimenzija svijetlog otvora min. 90x213 cm</t>
  </si>
  <si>
    <t>podrum: spremište - ugradba u protupožarnu GK pregradu debljine 15 cm</t>
  </si>
  <si>
    <t>Vp10c</t>
  </si>
  <si>
    <t>Dimenzija svijetlog otvora min. 100x260 cm</t>
  </si>
  <si>
    <t xml:space="preserve">podrum: dizalo - ugradba u protupožarnu GK pregradu, na nosivu čeličnu potkonstrukciju, protupožarno izoliranu. </t>
  </si>
  <si>
    <t>Vp17</t>
  </si>
  <si>
    <r>
      <t>Izrada, dobava te postava</t>
    </r>
    <r>
      <rPr>
        <b/>
        <sz val="10"/>
        <rFont val="Arial"/>
        <family val="2"/>
        <charset val="238"/>
      </rPr>
      <t xml:space="preserve"> unutarnjih protupožarnih jednokrilnih kliznih vrata, </t>
    </r>
    <r>
      <rPr>
        <sz val="10"/>
        <rFont val="Arial"/>
        <family val="2"/>
        <charset val="238"/>
      </rPr>
      <t xml:space="preserve">požarne otpornosti 30 minuta po standardu </t>
    </r>
    <r>
      <rPr>
        <b/>
        <sz val="10"/>
        <rFont val="Arial"/>
        <family val="2"/>
        <charset val="238"/>
      </rPr>
      <t>EI-30</t>
    </r>
    <r>
      <rPr>
        <sz val="10"/>
        <rFont val="Arial"/>
        <family val="2"/>
        <charset val="238"/>
      </rPr>
      <t xml:space="preserve">, s ugrađenim </t>
    </r>
    <r>
      <rPr>
        <b/>
        <sz val="10"/>
        <rFont val="Arial"/>
        <family val="2"/>
        <charset val="238"/>
      </rPr>
      <t>prolaznim jednokrilnim protupožarnim punim zaokretnim vratima</t>
    </r>
    <r>
      <rPr>
        <sz val="10"/>
        <rFont val="Arial"/>
        <family val="2"/>
        <charset val="238"/>
      </rPr>
      <t>.</t>
    </r>
  </si>
  <si>
    <t>Dimenzija građevinskog otvora kliznih vrata 240x395 cm, svijetla dimenzija zaokretnih vrata 90x210 cm. Proizvodna mjera krila je veća od građevinskog otvora.</t>
  </si>
  <si>
    <t xml:space="preserve">prizemlje: mala dvorana - ugradba u protupožarnu GK pregradu, na nosivu čeličnu potkonstrukciju, protupožarno izoliranu. </t>
  </si>
  <si>
    <t xml:space="preserve">Krilo vrata izrađeno od pocinčanog lima , ispunjeno sa protupožarnom izolacijom. Krilo se izrađuje u  segmentima i spaja vijčano. </t>
  </si>
  <si>
    <t>U spoju sa podom zazor 5-10 mm. Krilo je ovješeno na gornjoj vodilici preko sustava ovjesa. Elementi ovjesa su pocinčane izvedbe.  Brtvljenje spoja krila i otvora izvedeno labirintnim brtvljenjem.</t>
  </si>
  <si>
    <t xml:space="preserve">Otvaranje/zatvaranje krila vrata ručno. Za slučaj automatskog zatvaranja  koristi se uteg i elektromagnet. Kontinuirano zatvaranje, do 0,25 m/s osigurava hidraulička kočnica, ugrađena u sklopu gornjeg ovjesa. </t>
  </si>
  <si>
    <t>Oprema vrata:
-	hidraulička kočnica – kom.1
-	elektromagnet 24 VDC – kom.1
-	upravljačka kutija, za napajanje elektromagneta 220/24 V i  prijem signala zatvaranja sa protupožarne centrale.</t>
  </si>
  <si>
    <t>Elektroinstalacija od upravljačke kutije do elektromagneta izvodi se u sklopu izvedbe vrata. Ispitivanje funkcionalnosti zatvaranja vrata obavlja se u sklopu ispitivanja cjelokupnog sustava protupožarne zaštite na objektu. Lokalno ispitivanje  funkcionalnosti obavlja proizvođač.</t>
  </si>
  <si>
    <t>Otvor klizanja mora biti oslobođen od instalacija i građevinskih detalja. Vrata ugrađuje proizvođač u skladu sa ispitanim detaljima.</t>
  </si>
  <si>
    <t xml:space="preserve">Za vrata se izdaje prateća atestna dokumentacija u skladu sa važećim propisima i normom u R.H. Ispitivanja obavljena u ovlaštenom labaratoriju.
Izrada vrata prema izmjeri građevinskog otvora, uz prethodnu ovjeru shemu izvedbe vrata. </t>
  </si>
  <si>
    <t>Vp1a</t>
  </si>
  <si>
    <t>Dimenzija građevinskog otvora kliznih vrata 180x345 cm, svijetla dimenzija zaokretnih vrata 90x210 cm. Proizvodna mjera krila je veća od građevinskog otvora.</t>
  </si>
  <si>
    <t xml:space="preserve">prizemlje: izložbeni prostor - ugradba u protupožarnu GK pregradu, na nosivu čeličnu potkonstrukciju, protupožarno izoliranu. </t>
  </si>
  <si>
    <t>Vp2</t>
  </si>
  <si>
    <t>Dimenzija građevinskog otvora kliznih vrata 160x305 cm, svijetla dimenzija zaokretnih vrata 90x210 cm. Proizvodna mjera krila je veća od građevinskog otvora.</t>
  </si>
  <si>
    <t xml:space="preserve">podrum: black box galerija - ugradba u protupožarnu GK pregradu, na nosivu čeličnu potkonstrukciju, protupožarno izoliranu. </t>
  </si>
  <si>
    <t>Vp8</t>
  </si>
  <si>
    <t>Dimenzija građevinskog otvora kliznih vrata 240x305 cm, svijetla dimenzija zaokretnih vrata 90x210 cm. Proizvodna mjera krila je veća od građevinskog otvora.</t>
  </si>
  <si>
    <t>Vp9</t>
  </si>
  <si>
    <t>Dimenzija građevinskog otvora kliznih vrata 240x365 cm, svijetla dimenzija zaokretnih vrata 90x210 cm. Proizvodna mjera krila je veća od građevinskog otvora.</t>
  </si>
  <si>
    <t xml:space="preserve">1. kat: izložbeni prostor - ugradba u protupožarnu GK pregradu, na nosivu čeličnu potkonstrukciju, protupožarno izoliranu. </t>
  </si>
  <si>
    <t>Aktiviranje automatskog zatvaranja obavlja se preko upravljačke kutije,  na signal s protupožarne centrale. Dovod napajanja i signala vatrodojave do upravljačke kutije obrađen elektroprojektom.</t>
  </si>
  <si>
    <t xml:space="preserve">Za vrata se izdaje prateća atestna dokumentacija u skladu sa važećim propisima i normom u R.H. Ispitivanja obavljena u ovlaštenom laboratoriju.
Izrada vrata prema izmjeri građevinskog otvora, uz prethodnu ovjeru shemu izvedbe vrata. </t>
  </si>
  <si>
    <t>Vp14</t>
  </si>
  <si>
    <r>
      <t>Izrada, dobava te postava</t>
    </r>
    <r>
      <rPr>
        <b/>
        <sz val="10"/>
        <rFont val="Arial"/>
        <family val="2"/>
        <charset val="238"/>
      </rPr>
      <t xml:space="preserve"> unutarnjih protupožarnih jednokrilnih kliznih vrata</t>
    </r>
    <r>
      <rPr>
        <sz val="10"/>
        <rFont val="Arial"/>
        <family val="2"/>
        <charset val="238"/>
      </rPr>
      <t xml:space="preserve">, požarne otpornosti 30 minuta po standardu </t>
    </r>
    <r>
      <rPr>
        <b/>
        <sz val="10"/>
        <rFont val="Arial"/>
        <family val="2"/>
        <charset val="238"/>
      </rPr>
      <t>EI-30</t>
    </r>
    <r>
      <rPr>
        <sz val="10"/>
        <rFont val="Arial"/>
        <family val="2"/>
        <charset val="238"/>
      </rPr>
      <t>, s ugrađenim</t>
    </r>
    <r>
      <rPr>
        <b/>
        <sz val="10"/>
        <rFont val="Arial"/>
        <family val="2"/>
        <charset val="238"/>
      </rPr>
      <t xml:space="preserve"> prolaznim jednokrilnim protupožarnim punim zaokretnim vratima.</t>
    </r>
  </si>
  <si>
    <t>Dimenzija građevinskog otvora kliznih vrata 280x365 cm, svijetla dimenzija zaokretnih vrata 90x210 cm. Proizvodna mjera krila je veća od građevinskog otvora.</t>
  </si>
  <si>
    <t>Vp15</t>
  </si>
  <si>
    <r>
      <t>Izrada, dobava te postava</t>
    </r>
    <r>
      <rPr>
        <b/>
        <sz val="10"/>
        <rFont val="Arial"/>
        <family val="2"/>
        <charset val="238"/>
      </rPr>
      <t xml:space="preserve"> unutarnjih protupožarnih rolo vrata</t>
    </r>
    <r>
      <rPr>
        <sz val="10"/>
        <rFont val="Arial"/>
        <family val="2"/>
        <charset val="238"/>
      </rPr>
      <t xml:space="preserve">, požarne otpornosti 60 minuta po standardu </t>
    </r>
    <r>
      <rPr>
        <b/>
        <sz val="10"/>
        <rFont val="Arial"/>
        <family val="2"/>
        <charset val="238"/>
      </rPr>
      <t>EI-60</t>
    </r>
    <r>
      <rPr>
        <sz val="10"/>
        <rFont val="Arial"/>
        <family val="2"/>
        <charset val="238"/>
      </rPr>
      <t>.</t>
    </r>
  </si>
  <si>
    <t>Dimenzija građevinskog otvora 280x308 cm.</t>
  </si>
  <si>
    <t>podrum: čuvaonica - ugradba na protupožarnu GK pregradu, na nosivu čeličnu potkonstrukciju, protupožarno izoliranu.</t>
  </si>
  <si>
    <t>Mehanička čvrstoća vrata do 50 000 ciklusa.</t>
  </si>
  <si>
    <t>Vanjska površina horizontalnih lamela od pocinčanih profila visoke kvalitete.Visina lamele 150 mm, debljina 60 mm.</t>
  </si>
  <si>
    <t>Toplinska provodljivost letvica 1,1 W/m2K.</t>
  </si>
  <si>
    <t>Promjer osovine 670-950 mm.</t>
  </si>
  <si>
    <t>Optičko-akustični signalni način alarma.</t>
  </si>
  <si>
    <t>Autonomni sustav detekcije (detektor dima) - upravljački uređaj za zatvaranje vrata na lokacijama koje nisu opremljene EFS-om.</t>
  </si>
  <si>
    <t>Svjetlosni signali (crveno-zelena lampa) za signalizaciju položaja i kretanja vrata</t>
  </si>
  <si>
    <t>Daljinski upravljač i svjetlosna rešetka za zaštitu predmeta i osoba od prignječenja.</t>
  </si>
  <si>
    <t>Donja sigurnosna traka - pneumatska ili optička traka za zadržavanje vrata nakon kontakta s preprekom tijekom zatvaranja.</t>
  </si>
  <si>
    <t>Dodatni gumbi koji upravljaju vratima.</t>
  </si>
  <si>
    <t>Vp7</t>
  </si>
  <si>
    <t>Dimenzija građevinskog otvora 490x223 cm.</t>
  </si>
  <si>
    <t>podrum: klupski prostor - ugradba na protupožarnu GK pregradu, na nosivu čeličnu potkonstrukciju, protupožarno izoliranu.</t>
  </si>
  <si>
    <t>Krilo vrata izrađeno od horizontalnih lamela, od pocinčanih profila visoke kvalitete.Visina lamele 150 mm, debljina 60 mm.</t>
  </si>
  <si>
    <t>Vp11</t>
  </si>
  <si>
    <t>Dimenzija građevinskog otvora kliznih vrata 230x223 cm.</t>
  </si>
  <si>
    <t>podrum: garderoba - ugradba na protupožarnu GK pregradu, na nosivu čeličnu potkonstrukciju, protupožarno izoliranu.</t>
  </si>
  <si>
    <t>Vp12</t>
  </si>
  <si>
    <t>RESTAURACIJA BRAVARSKIH ELEMENATA</t>
  </si>
  <si>
    <t>Restauracija elemenata oznake B1 - okrugla maska od perforiranog lima</t>
  </si>
  <si>
    <t>Rešetke ugrađene s unutarnje strane zida u centralnom dijelu.</t>
  </si>
  <si>
    <t>U stavku ulazi čišćenje, antikorozivna zaštita i završni premaz.</t>
  </si>
  <si>
    <t>Svi radovi se moraju izvoditi po pravilima i uzusima konzervatorsko-restauratorske struke. Tijekom izvođenja radova potrebno je konzultirati  i tražiti odobrenje na otiske nadležnog predstavnika GZZZSKIP.</t>
  </si>
  <si>
    <t>Dimenzija rešetke 80x80cm</t>
  </si>
  <si>
    <t>Stavka obuhvaća  i  sav rad, materijal i uključivo sva potrebna pomagala pri radu (skela i sl.).</t>
  </si>
  <si>
    <t>Restauracija elemenata oznake B3 - zaštitna rešetka kod prozora</t>
  </si>
  <si>
    <t>Rešetke ugrađene u parapetnom zidu prozora.</t>
  </si>
  <si>
    <t>Dimenzija rešetke 130x24cm</t>
  </si>
  <si>
    <t>Restauracija elementa oznake B9 - maska za nišu iz doba džamije</t>
  </si>
  <si>
    <t>Maska ugrađena u prozorsku nišu, a sve prema izvornom postojećem elementu</t>
  </si>
  <si>
    <t>Dimenzija maske 130x130cm</t>
  </si>
  <si>
    <t>Stavka obuhvaća  i  sav rad, materijal i uključivo sva potrebna pomagala pri radu.</t>
  </si>
  <si>
    <t>Gotovi element odobrava nadležni predstavnik GZZZSKIP.</t>
  </si>
  <si>
    <t>Dimenzija građevinskog otvora vrata 90x70 cm.</t>
  </si>
  <si>
    <t>podrum: sprinkler tank - ugradba u betonski zid d=20 cm</t>
  </si>
  <si>
    <t>Antikorozivna zaštita s tri temeljna premaza i završnim premazom - u svrhu osiguravanja antikorozivne zaštite za korozivne uvjete C2 i očekivane trajnosti H.</t>
  </si>
  <si>
    <t>Sve izvesti prema shemama i izmjeri u naravi.</t>
  </si>
  <si>
    <t>Vn16a</t>
  </si>
  <si>
    <t>podrum: jama podizne platforme - ugradba u betonski zid d=20 cm</t>
  </si>
  <si>
    <t>Čelična vrata s okvirom koji je s unutrašnje strane obložen vlaknocementnom pločom.</t>
  </si>
  <si>
    <t>Završnu obradu dovratnika i vratnog krila - oblogu vlaknocementnom pločom - uskladiti sa zidom u koji se vrata ugrađuju.</t>
  </si>
  <si>
    <t>Vn16b</t>
  </si>
  <si>
    <t>Vratašca ugrađena s vanjske strane zida centralnog dijela - izlaz prema krovu.</t>
  </si>
  <si>
    <t>Izrada novog elementa oznake B3 - zaštitna rešetka kod prozora od perforiranog lima</t>
  </si>
  <si>
    <t>Dimenzija rešetke 126x24cm</t>
  </si>
  <si>
    <t>Izrada novog elementa oznake B4 - vanjska podna rešetka</t>
  </si>
  <si>
    <t>Dobava materijala, izrada, transport, ugradnja i
montaža čelične rešetke. Kvaliteta čelika je
S235. Cijela konstrukcija mora biti izvedena u skladu sa statičkim računom, izvedbenim projektom i radioničkim nacrtima. U cijenu uračunata spojna sredstva, zaštitno i završno ličenje, zavari te sve definirane kontrole kvalitete.</t>
  </si>
  <si>
    <t>Rešetka se sastoji iz sljedećih elemenata:</t>
  </si>
  <si>
    <t>rubni nosač izveden od pocinčanih čeličnih profila 50x50 mm i 50x100 mm.</t>
  </si>
  <si>
    <t>sidra M16</t>
  </si>
  <si>
    <t>Sve vanjske čelične elemente potrebno je pjeskariti i vruće cinčati, debljinu zaštitnog sloja odrediti prema debljini elementa; minimalna debljina 50 mµ te bojati temeljnom bojom i završnom poliuretanskom bojom u debljini 160 mµ.</t>
  </si>
  <si>
    <t>Obračun po komadu uključivo sav potreban rad i materijal.
U cijenu uključiti kompletnu izradu rešetke,
dobavu i dostavu na gradilište, montažu okova,
ugradnju, zaštitu u tijeku ugradnje.</t>
  </si>
  <si>
    <t>Dimenzija rešetke 128x158cm</t>
  </si>
  <si>
    <t>Izrada novog elementa oznake B5 - maska za nišu</t>
  </si>
  <si>
    <t>Maska se ugrađuje u nišu uz glavni ulaz.</t>
  </si>
  <si>
    <t>Maska se sastoji od horizontalne šperploče s oblogom od mesinga te metalne potkonstrukcije 500x500mm</t>
  </si>
  <si>
    <t>Dimenzija maske 114x151cm</t>
  </si>
  <si>
    <t>Izrada novog elementa oznake B9 - maska za nišu iz doba džamije</t>
  </si>
  <si>
    <t>Maska se ugrađuje u prozorsku nišu, a sve prema izvornom postojećem elementu</t>
  </si>
  <si>
    <t>Maska se sastoji od perforirane ukrasne čelične ploče iz doba džamije.</t>
  </si>
  <si>
    <t>OGRADE I RUKOHVATI</t>
  </si>
  <si>
    <t xml:space="preserve">Ograda trokrakog stubišta. </t>
  </si>
  <si>
    <t>Izrada, dobava i montaža ograde OG1.</t>
  </si>
  <si>
    <t xml:space="preserve">Ograda od vertikalnih i horizontalnih elemenata. </t>
  </si>
  <si>
    <t>Vertikale od kružnog čeličnog profila  Ǿ10 mm, rukohvat od plosnatog čeličnog lima 40×10 mm i čelični flah s ankerima za montažu.</t>
  </si>
  <si>
    <t xml:space="preserve">Sve pocinčano u natur boji. </t>
  </si>
  <si>
    <r>
      <t xml:space="preserve">Sve izvesti prema shemi </t>
    </r>
    <r>
      <rPr>
        <b/>
        <sz val="10"/>
        <rFont val="Arial"/>
        <family val="2"/>
        <charset val="238"/>
      </rPr>
      <t>OG1</t>
    </r>
    <r>
      <rPr>
        <sz val="10"/>
        <rFont val="Arial"/>
        <family val="2"/>
        <charset val="238"/>
      </rPr>
      <t xml:space="preserve"> i izmjeri u naravi.</t>
    </r>
  </si>
  <si>
    <t>Obračun prema komadu kompletno izvedene i ugrađene ograde u punoj funkcionalnosti.</t>
  </si>
  <si>
    <t>Rekonstruckija izvorne ograde kružne galerije.</t>
  </si>
  <si>
    <t>Izrada, dobava i montaža ograde OG2.</t>
  </si>
  <si>
    <t>Ograda od vertikalnih i horizontalnih kružnih elemenata. Rukohvat od kružnog mesinganog profila Ǿ50 mm i vertikala od kružnog mesinganog profila Ǿ20 mm. Montaža na ogradni zid preko kružnih mesinganih pločica Ǿ40 mm.</t>
  </si>
  <si>
    <t xml:space="preserve">Rukohvat zavojitog stubišta. </t>
  </si>
  <si>
    <t>Izrada, dobava i montaža rukohvata OG3.</t>
  </si>
  <si>
    <t>Rukohvat od kružnog čeličnog profila  Ǿ50 mm montiran na zid preko kružnih čeličnih pločica.</t>
  </si>
  <si>
    <t xml:space="preserve">Ograda stubišta u podrumu. </t>
  </si>
  <si>
    <t>Izrada, dobava i montaža ograde OG4.</t>
  </si>
  <si>
    <t>OSTALI BRAVARSKI RADOVI</t>
  </si>
  <si>
    <t xml:space="preserve">Pomični izložbeni paneli. </t>
  </si>
  <si>
    <t>Izrada, dobava i montaža pomičnih izložbenih panela od nosive aluminijske konstrukcije i obloge od gipskartonskih ploča.</t>
  </si>
  <si>
    <t>Nosiva konstrukcija od horizontalnih i vertikalnih kvadratnih aluminijskih profila dim. 40×40 mm.</t>
  </si>
  <si>
    <t>Obloga od jednostrukih gipskartonskih ploča, d= 1,25 cm, završno gletanih i bojanih.</t>
  </si>
  <si>
    <t xml:space="preserve">Dimenzija gotovog panela 205x255×40 cm. </t>
  </si>
  <si>
    <t xml:space="preserve">Stavka uključuje montažu zaokretnih kotača i stopera uz pripadajuće čel. pločice te sve potrebne elemente za spoj dvaju panela. </t>
  </si>
  <si>
    <t>Sve izvesti prema shemi i izmjeri u naravi.</t>
  </si>
  <si>
    <t xml:space="preserve">U cijenu uključiti sav potreban rad i materijal. </t>
  </si>
  <si>
    <t xml:space="preserve">Obračun prema komadu kompletno izvedenog panela. </t>
  </si>
  <si>
    <t>Spušteni strop od čeličnih rešetki.</t>
  </si>
  <si>
    <t>Dobava materijala, izrada i montaža ovješenog stropa od čeličnih rešetki.</t>
  </si>
  <si>
    <t>Kvaliteta čelika S235 ili jednakovrijedno.</t>
  </si>
  <si>
    <t>Svijetli otvor oka rešetke 31x31 mm (od sredine do sredine lamele 33 x 33 mm), nosiva lamela NS 25x2 mm, poprecna lamela je 8x2 mm</t>
  </si>
  <si>
    <t>Rešetke nepravilnog tlocrta, okvirni format 1000x1000 mm.</t>
  </si>
  <si>
    <t>Težina rešetke sa lamelom NS 25 x 2 mm = 17,34 kg/m2</t>
  </si>
  <si>
    <t>Stavka uključuje i metalnu potkonstrukciju od pocinčanih profila/kuka ovješenih na nosivu konstrukciju stropa.</t>
  </si>
  <si>
    <t>Stavka uključuje mogućnost pomicanja polja čeličnih rešetki za reviziju instalacija iznad čelične rešetke.</t>
  </si>
  <si>
    <t>Stavka uključuje i izradu otvora za reviziju sa svim visokokvalitetnim okovom potrebnim za zaokretno otvaranje.</t>
  </si>
  <si>
    <t>U cijenu uključiti kompletnu izradu rešetke,
dobavu i dostavu na gradilište, montažu okova, ugradnju, zaštitu u tijeku ugradnje.</t>
  </si>
  <si>
    <t>Obračun po m2 uključivo sav potreban rad i materijal.</t>
  </si>
  <si>
    <t xml:space="preserve">Perforirani aluminijski lim uz ogradu galerije. </t>
  </si>
  <si>
    <t xml:space="preserve">Izrada, dobava i montaža perforiranog aluminijskog lima za podnožje ograde galerije. </t>
  </si>
  <si>
    <t xml:space="preserve">Obračun po m' lima. </t>
  </si>
  <si>
    <t xml:space="preserve">Čelični L-profil za završetak slojeva poda galerije. </t>
  </si>
  <si>
    <t>Dobava i ugradba čeličnog L- profila dimenzija 100×120×5 mm.</t>
  </si>
  <si>
    <t>Obračun po m1</t>
  </si>
  <si>
    <t>Dobava materijala, izrada i montaža metalnih konzolnih penjalica širine 60 cm.</t>
  </si>
  <si>
    <t>Mjesto i način ugradnje, završna obrada elementa, te ostali funkcionalni dijelovi  specificirani su u projektu.</t>
  </si>
  <si>
    <t>U cijenu uključiti sav potreban rad i materijal.</t>
  </si>
  <si>
    <t>Obračun po komadu.</t>
  </si>
  <si>
    <t>Obrađuju se sljedeće konstrukcije:</t>
  </si>
  <si>
    <t>sprinkler tank</t>
  </si>
  <si>
    <t>penjalice š=60 cm, visine h=300 cm, bravarska stavka br.: B6</t>
  </si>
  <si>
    <t>Obloga čeličnog profila vjetrobrana</t>
  </si>
  <si>
    <t>Dobava materijala, izrada i montaža obloge čeličnog profila iznad vrata vjetrobrana - obloga limom od patiniranog bakra.</t>
  </si>
  <si>
    <t>Čelični profil dimenzija 15x15 cm, duljine 245 cm.</t>
  </si>
  <si>
    <t>Završnu obradu lima uskladiti s postojećim glavnim ulaznim vratima.</t>
  </si>
  <si>
    <t>Mjesto i način ugradnje, završna obrada elementa, te ostali funkcionalni dijelovi  specificirani su projektom.</t>
  </si>
  <si>
    <t>BRAVARSKI RADOVI UKUPNO:</t>
  </si>
  <si>
    <t>IX.</t>
  </si>
  <si>
    <t>RESTAURATORSKI RADOVI</t>
  </si>
  <si>
    <t>U jediničnu cijenu uključen sav odvoz materijala i otpada dobivenog  tijekom izvođenja rada na odgovarajuće reciklažno dvorište uključivo utovar, prijevoz i istovar te višekratno (tjedno i dnevno) čišćenje objekta tijekom izvođenja radova, te završno grubo i fino čišćenje nakon završetka radova. Posebni se odvoz materijala ne obračunava.</t>
  </si>
  <si>
    <t>U jediničnu cijenu uključene sve potrebne skele, podupiranja, razupiranja i osiguranja te sve potrebne prilazne i radne rampe, njihova izrada i uklanjanje. Glavna fasadna skela obračunata je u poglavlju zidarski radovi.
U jediničnu cijenu je uključeno korištenje svih potrebnih strojeva i alata potrebnih za izvršenje kompletnog rada te se potreban stroj ili alat u stavci posebno ne navodi.</t>
  </si>
  <si>
    <t>U jediničnu cijenu uključena je sva tehnološka razrada detalja i sva potrebna atestna dokumentacija i ispitivanja potrebna za tehnički pregled.</t>
  </si>
  <si>
    <t>Važne napomene:</t>
  </si>
  <si>
    <t>_ova grupa radova izvodi se uz nadzor nadležnog konzervatorskog odjela što je potrebno uzeti u obzir prilikom organizacije radova i definiranja rokova
_potrebno je ukalkulirati potrebno vrijeme potrebno za davanje mišljenja nadležnog konzervatora
_ovu grupu radova mogu raditi samo tvrtke sa značajnim iskustvom na obnovi spomenika nepokretne baštine a rad može izvoditi samo restaurator specijaliziran za rad s kamenom</t>
  </si>
  <si>
    <t>U cijenu svih stavaka uključiti odvoz svog otpadnog materijala na zakonom propisani način  pri čemu se investitoru dostavlja dokaz o tome i završno čišćenje svih prostora i stavaka.</t>
  </si>
  <si>
    <t>Mehanička zaštita kamene obloge vanjskih stepenica i trijema</t>
  </si>
  <si>
    <t>Zaštita obloge stepenica i trijema od oštećenja prilikom sanacijskih i građevinskih radova. Gazišta i stepenica i trijem je potrebno prekriti geotekstilom 300 g/m2, elastificiranim polistirenom i osb pločama debljine 20 mm. Obračun je po m2 zaštićene površine.</t>
  </si>
  <si>
    <t>Mehanička zaštita kamene obloge unutarnjih stepeništa</t>
  </si>
  <si>
    <t>Zaštita obloge unutarnjih stepeništa od oštećenja prilikom sanacijskih i građevinskih radova. Gazišta i podeste stepenica potrebno je prekriti geotekstilom 300 g/m2, elastificiranim polistirenom i osb pločama debljine 20 mm. Obračun je po m2 zaštićene površine.</t>
  </si>
  <si>
    <t>Mehanička zaštita kamene obloge podova, zidova i kamenih  elemenata</t>
  </si>
  <si>
    <t>Zaštita kamene obloge podova, zidova i ostalih kamenih elemenata tijekom izvođenja građevinskih radova, koje se ne može ukloniti i nakon završetka radova vratiti  (elementi u predvorju, s posebnim naglaskom na parapet glavnog stubišta)
Preko elemenata se postavlja zaštita, koja se sastoji od prekrivanja geotekstilom 300g, elastificiranim polistirenom i osb pločama debljine 20 mm sa čvrstom oplatom.
Sve elemente prije izvođenja radova treba fotografirati, detaljno dokumentirati i uzeti mjere kako bi se moglo izraditi njihovu faksimilnu rekonstrukciju (rekonstruirati u izvornom obliku i u identičnom materijalu) ukoliko dođe do oštećenja. 
Prije radova na zaštiti obaviti pregled ovlaštenog konzervatora u vezi stanja kamenih elemenata. Svi radovi se moraju izvoditi po pravilima i uzusima konzervatorsko-restauratorske struke. Tijekom izvođenja radova potrebno je konzultirati  i tražiti odobrenje nadležnog predstavnika GZZZSKIP.</t>
  </si>
  <si>
    <t>U cijenu stavke ulazi čvrsta skela.</t>
  </si>
  <si>
    <t>Obračun po m2 kamena.</t>
  </si>
  <si>
    <t>Preko reljefa i njegovog kamenog okvira se postavlja zaštita, koja se sastoji od prekrivanja geotekstilom 300g, elastificiranim polistirenom i osb pločama debljine 20 mm.
Sve elemente prije izvođenja radova treba fotografirati, detaljno dokumentirati i uzeti mjere kako bi se moglo izraditi njihovu faksimilnu rekonstrukciju (rekonstruirati u izvornom obliku i u identičnom materijalu) ukoliko dođe do oštećenja. 
Prije radova na zaštiti obaviti pregled ovlaštenog konzervatora u vezi stanja kamenih elemenata. Svi radovi se moraju izvoditi po pravilima i uzusima konzervatorsko-restauratorske struke. Tijekom izvođenja radova potrebno je konzultirati  i tražiti odobrenje nadležnog predstavnika GZZZSKIP.</t>
  </si>
  <si>
    <t>Količina je iskazana u kompletu.</t>
  </si>
  <si>
    <t>Pažljiva demontaža kamenih podnih obloga u predvorju prizemlja, čuvanje i ponovna ugradnja</t>
  </si>
  <si>
    <t>Pažljiva demontaža podnih obloga predvorja prizemlja koje se uklanjaju radi ugradnje podnog grijanja i nakon toga ponovno ugrađuju, tj zadržavaju prema uputama Konzervatorskog odjela i elemenata zaštićene kulturne baštine.
Stavka uključuje:
- snimanje zatečenog stanja, izradom foto materijala i nacrta, kojima se evidentira zatečena struktura radi povratka u prvobitno stanje.
- analizu kamena u smislu porijekla  i vrste kamena kako bi se mogao naći jednak ili sličan za dijelove koji se moraju zamijeniti.
- pažljiva demontaža kamenih ploča; komadi se označavaju radi povratka u prvobitno stanje.
- prije odvoza na odgovarajuće mjesto na pohranu, nadležni predstavnik GZZZSKIP-a treba ovjeriti snimku zatečenog stanja i oznake elemenata, radi kasnijeg povratka u prvobitno stanje.
Stavka uključuje transport ploča i čuvanje na odgovarajućem suhom depou udaljenosti do 20 km na pohranu te ponovnu ugradnju uključujući ljepilo za kamen, fugirnu masu, zaštitni premaz, kit i sl.
Svi radovi se moraju izvoditi po pravilima i uzusima konzervatorsko-restauratorske struke. Tijekom izvođenja radova potrebno je konzultirati i tražiti odobrenje nadležnog predstavnika GZZZSKIP.</t>
  </si>
  <si>
    <t>Količina je iskazana u m2.</t>
  </si>
  <si>
    <t>Dobava i postava popločenja novim kamenom predvorja prizemlja za dijelove koji se moraju zamijeniti radi oštećenja</t>
  </si>
  <si>
    <t>Popločenje izvesti u cijelosti prema projektu.</t>
  </si>
  <si>
    <t>Kamen obraditi tako da je osigurana što sličnija boja i vrsta kamena prema prethodno izrađenoj analizi postojećeg popločenja.</t>
  </si>
  <si>
    <t>Dobava i nanašanje bezbojnog impregnacijskog zaštitnog premaza za kamen na bazi vode. Premaz nanijeti u jednom sloju. Nanašanje impregnacijskog premaza u cijelosti prema uputama proizvođača, posebno u pogledu vremenskih uvjeta izvođenja radova. Premaz se nanosi 7-30 dana nakon polaganja kamena, ovisno o stanju podloge.</t>
  </si>
  <si>
    <t>Spoj kamenog poda i zida trajnoelastičnim kitom. Dobava i postava kita uključena u cijenu.</t>
  </si>
  <si>
    <t>Obračun po m2 kamena</t>
  </si>
  <si>
    <t xml:space="preserve">Pažljiva demontaža unutarnje stolarije </t>
  </si>
  <si>
    <t>Pažljiva demontaža i skladištenje unutarnjih vrata koje se zadržavaju i po potrebi letvi dovratnika. 
Izvorne stolarske elemente potrebno je u najvećoj mogućoj mjeri zadržati.
Stavka uključuje transport na odgovarajući suhi depo udaljenosti do 20 km na pohranu.
Komadi se označavaju radi povratka u prvobitno stanje.</t>
  </si>
  <si>
    <t>Za sva vratna krila koje se demontiraju osigurati i stolarski pregled, te pažljivo skidanje dovratnika, a u slučaju nemogućnosti skidanja dovratnika ili krila bez oštećenja osigurati popravke ili izradu prema postojećima te ih mehanički zaštiti na gradilištu. Na svim vratima očuvati izvorni okov.</t>
  </si>
  <si>
    <t xml:space="preserve">Svi radovi se moraju izvoditi po pravilima i uzusima konzervatorsko-restauratorske struke. Tijekom izvođenja radova potrebno je konzultirati  i tražiti odobrenje nadležnog predstavnika GZZZSKIP.
Sve stavke smještene uz stubišta (a nalaze na granici požarnih sektora) potrebno je prema dogovoru s konzervatorima sačuvati i napraviti PP faksimil. </t>
  </si>
  <si>
    <t>U cijenu uračunata demontaža, prijevoz i deponiranje.</t>
  </si>
  <si>
    <t xml:space="preserve">Pažljiva demontaža vanjske stolarije </t>
  </si>
  <si>
    <t>Pažljiva demontaža i skladištenje krila prozora i po potrebi letvi doprozornika. 
Izvorne stolarske elemente potrebno je u najvećoj mogućoj mjeri zadržati.
Stavka uključuje transport na odgovarajući suhi depo udaljenosti do 20 km na pohranu.
Komadi se označavaju radi povratka u prvobitno stanje.</t>
  </si>
  <si>
    <t>Za sva prozorska krila koje se demontiraju osigurati i stolarski pregled, te pažljivo skidanje doprozornika, a u slučaju nemogućnosti skidanja doprozornika ili krila bez oštećenja osigurati popravke ili izradu  prema postojećima te ih mehanički zaštiti na gradilištu. Na svim prozorima očuvati izvorni okov.</t>
  </si>
  <si>
    <t>Svi radovi se moraju izvoditi po pravilima i uzusima konzervatorsko-restauratorske struke. Tijekom izvođenja radova potrebno je konzultirati  i tražiti odobrenje nadležnog predstavnika GZZZSKIP.</t>
  </si>
  <si>
    <t>U cijeni uračunata demontaža, prijevoz i deponiranje.</t>
  </si>
  <si>
    <t>Mehanička zaštita prozora, vrata, dovratnika i doprozornika koji se ne mogu skinuti bez oštećenja</t>
  </si>
  <si>
    <t xml:space="preserve">Mehanička zaštita, koja se sastoji od prekrivanja geotekstilom 300g, elastificiranim polistirenom i osb pločama debljine 20 mm.
Sve elemente prije izvođenja radova treba fotografirati, detaljno dokumentirati i uzeti mjere kako bi se moglo izraditi njihovu faksimilnu rekonstrukciju (rekonstruirati u izvornom obliku i u identičnom materijalu) ukoliko dođe do oštećenja. 
Prije radova na zaštiti obaviti pregled ovlaštenog konzervatora. Svi radovi se moraju izvoditi po pravilima i uzusima konzervatorsko-restauratorske struke. Tijekom izvođenja radova potrebno je konzultirati  i tražiti odobrenje nadležnog predstavnika GZZZSKIP.
</t>
  </si>
  <si>
    <t>Demontaža željeznih zaštitnih rešetki na prozorima ugrađenih u parapetni zid prizemlja.</t>
  </si>
  <si>
    <t>Rešetke ugrađene s vanjske strane prozora na parapetnom zidu prizemlja.</t>
  </si>
  <si>
    <t>Pažljiva demontaža i skladištenje željeznih zaštitnih rešetki. Izvorne elemente potrebno je u najvećoj mogućoj mjeri zadržati.
Stavka uključuje transport na odgovarajući suhi depo udaljenosti do 20 km na pohranu.
Komadi se označavaju radi povratka u prvobitno stanje.</t>
  </si>
  <si>
    <t>U slučaju nemogućnosti restauracije potrebno je prema dogovoru s nadležnim konzervatorom rešetke sačuvati ili deponirati na odgovarajuće reciklažno dvorište. Uključivo i sva potrebna pomagala pri radu (skela i sl.)</t>
  </si>
  <si>
    <t>Demontaža kružnih željeznih zaštitnih rešetki, ugrađenih s unutarnje strane zida 1. kata (zid između centralnog dijela i prstena) - u centralnom prostoru.</t>
  </si>
  <si>
    <t>Kružne rešetke ugrađene s unutarnje strane zida u centralnom dijelu.</t>
  </si>
  <si>
    <t>Oprezno premještanje i/ili zaštita bravarskih elemanata (ograde i rešetke)</t>
  </si>
  <si>
    <t>Pažljiva demontaža bravarskih elemenata koji se zadržavaju prema uputama Konzervatorskog odjela i elemenata zaštićene kulturne baštine.
Stavka uključuje:
- snimanje zatečenog stanja, izradom foto materijala i nacrta, kojima se evidentira zatečena struktura radi povratka u prvobitno stanje.
- pažljiva demontaža rešetki, maski i ograda, koje se zadržavaju. Komadi se označavaju radi povratka u prvobitno stanje.
- prije odvoza na odgovarajuće mjesto na pohranu, nadležni predstavnik GZZZSKIP treba ovjeriti snimku zatečenog stanja i oznake elemenata, radi kasnijeg povratka u prvobitno stanje.
Stavka uključuje transport bravarskih elemenata na odgovarajući suhi depo udaljenosti do 20 km. 
Ukoliko nije moguće demontirati bravarske elemente, potrebno ih je zaštiti geotekstilom i OSB pločama.
Svi radovi se moraju izvoditi po pravilima i uzusima konzervatorsko-restauratorske struke. Tijekom izvođenja radova potrebno je konzultirati i tražiti odobrenje nadležnog predstavnika GZZZSKIP.</t>
  </si>
  <si>
    <t>KAMENI ELEMENTI</t>
  </si>
  <si>
    <t>Ponovna montaža prethodno demontiranih kamenih ploča na mjesta gdje se postojeći otvori zatvaraju</t>
  </si>
  <si>
    <t xml:space="preserve">Kamene ploče koje se uklanjaju sa vanjskih zidova radi bušenja novih povijesnih otvora se ponovno ugrađuju na dijelove fasade gdje se otvori zatvaraju.	</t>
  </si>
  <si>
    <t xml:space="preserve">Rad se izvodi  ugradnjom na odgovarajuće mjesto odgovarajućim ljepilom za kamen uz dodatno učvršćenje trnovima/vijcima od nehrđajučeg čelika, sve prema prijedlogu restauratora uz odgovarajuću masu za vezanje trna i kamena, u stavku uključena odgovarajuća priprema podloge. 	</t>
  </si>
  <si>
    <t>Po potrebi nadomjestiti novim kamenim pločama, koje su obrađene u stavci br.13 i 14 restauratorskih radova.</t>
  </si>
  <si>
    <t>Svi radovi se moraju izvoditi po pravilima i uzusima konzervatorsko-restauratorske struke. Tijekom izvođenja radova potrebno je konzultirati i tražiti odobrenje nadležnog predstavnika GZZZSKIP.</t>
  </si>
  <si>
    <t>Stavka uključuje pripremne radove, montažu skele, dodatne konzervatorsko-restauratorske istražne radove.</t>
  </si>
  <si>
    <t>Klesanje novih kamenih ploča za fasadnu oblogu</t>
  </si>
  <si>
    <t>Stavka uključuje pripremne radove i montažu skele.</t>
  </si>
  <si>
    <t>Montaža novih kamenih ploča</t>
  </si>
  <si>
    <t>U stavku je uključeno i čišćenje fuga oko prozora, istaka, izbijenih fuga u procesu čišćenja i sl. Fugiranje je potrebno izvesti u tri sloja, a fuga treba biti uvučena od linije kamenog korša za 3-5 mm.</t>
  </si>
  <si>
    <t>Pri izradi morta potrebno je koristiti odležano gašeno vapno, pijesak, kameni agregat (prosijana "0").</t>
  </si>
  <si>
    <t xml:space="preserve">Završna boja i obrada fuge pročelja će biti usvojena nakon izvedbe uzorka fuge koji je potrebno usuglasiti sa nadležnim konzervatorom. </t>
  </si>
  <si>
    <t>Restauracija površine ravnih kamenih unutarnjih elemenata i detalja</t>
  </si>
  <si>
    <t xml:space="preserve">Površinu očistiti, sanirati oštećenja i nadopuniti adekvatnim materijalom te tonski ujednačiti i premazati impregnacijskim hidrofobnim sredstvom. </t>
  </si>
  <si>
    <t>Stavka uključuje pripremne radove, skelu s vanjske strane unutrašnjeg zida.</t>
  </si>
  <si>
    <t>Izradu snimke zatečenog stanja mj 1:1.</t>
  </si>
  <si>
    <t>Dodatne konzervatorsko-restauratorske istražne radove.</t>
  </si>
  <si>
    <t>Izrada prijedloga prezentacije.</t>
  </si>
  <si>
    <t>Stavka uključuje pažljivo čišćenje zatečenih elemenata.</t>
  </si>
  <si>
    <t>Stavka uključuje mehaničko čišćenje skalpelom sačuvanih elemenata, rekonstrukciju elemenata koji nedostaju u istoj tehnici koja je zatečena in-situ.</t>
  </si>
  <si>
    <t>U stavku uključena izrada izvješća o izvedenim radovima.</t>
  </si>
  <si>
    <t>Za gore navedene radove potreban je nadzor arhitekta, statičara, konzervatora i nadzora.</t>
  </si>
  <si>
    <t>Svi radovi se moraju izvoditi po pravilima i uzusima konzervatorsko-restauratorske struke. 
Tijekom izvođenja radova potrebno je konzultirati i tražiti odobrenje nadležnog predstavnika GZZZSKIP.</t>
  </si>
  <si>
    <t>Obrada otvora i špaleta za nove otvore na kamenoj fasadi</t>
  </si>
  <si>
    <t>Stavka uključuje pripremne radove, skelu i sav potreban rad i materijal do potpune gotovosti i uporabnosti.</t>
  </si>
  <si>
    <t>Izrada novog kamenog skošenog rubnjaka za pristup osoba smanjene pokretljivosti i invalida na novom otvoru i montaža</t>
  </si>
  <si>
    <t xml:space="preserve">Klesanje elementa skošenog kamenog rubnjaka. Stavka obuhvaća: nabavu kamena, grubo rezanje i klesanje, obradu te dostavu na gradilište. Obrada  kamena prema postojećim kamenim elementima.
Vrsta i boja kamena što sličnija ili ista postojećoj.	</t>
  </si>
  <si>
    <t>Širina 180 cm, dubina 45 cm, visina 10 cm.</t>
  </si>
  <si>
    <t>Stavka uključuje pripremne radove.</t>
  </si>
  <si>
    <t xml:space="preserve">Klesanje i izrada novih kamenih ploča za stepenice vanjske podizne platforme </t>
  </si>
  <si>
    <t xml:space="preserve">Klesanje novih elemenata kamena, koji se izvode prema detaljnim nacrtima, Stavka obuhvaća: nabavu kamena, grubo rezanje i klesanje novih komada, te dostavu na gradilište. Obrada  kamena prema postojećim kamenim elementima na stilobatu.
Vrsta i boja kamena što sličnija ili ista postojećoj.	</t>
  </si>
  <si>
    <t>Rad se izvodi  ugradnjom na odgovarajuće mjesto prema dogovoru s proizvođačem podizne platforme i detaljnom nacrtu stavke.</t>
  </si>
  <si>
    <t xml:space="preserve">Kamena maska za podnu puhalicu. </t>
  </si>
  <si>
    <t>Kamena maska za podnu puhalicu od kamene ploče debljine 3 cm.</t>
  </si>
  <si>
    <t xml:space="preserve">Sve prema stavci 6 restauratorskih radova. </t>
  </si>
  <si>
    <t>U cijeni sav rad, materijal i transport.</t>
  </si>
  <si>
    <t xml:space="preserve">Obračun po komadu. </t>
  </si>
  <si>
    <t>Izrada modela, kalupa, ljevova i sve što je potrebno za izradu ukrasnog elementa u podgledu galerije, a sve prema izvornim nacrtima - faksimil.</t>
  </si>
  <si>
    <t>Montažu i izradu prilagoditi uvjetima instalacija rasvjete i sprinkler sistema u dogovoru s projektantima istih.</t>
  </si>
  <si>
    <t>Cijena se iskazuje po m', i uključuje sav pripremni i pomoćni materijal, kao i radne skele.</t>
  </si>
  <si>
    <t>Restauracija postojeće rasvjete</t>
  </si>
  <si>
    <t>Demontaža postojeće rasvjete u predvorju prizemlja i sanacija iste te ponovna ugradba. U cijenu stavke ulazi i skidanje crnog premaza na visilicama kemijskim sredstvima.</t>
  </si>
  <si>
    <t>Cijena se iskazuje po komadu, i uključuje sav pripremni i pomoćni materijal, kao i radne skele.</t>
  </si>
  <si>
    <t>- stavka br. PS01 - zidna lampa</t>
  </si>
  <si>
    <t>- stavka br. PS02 - visilica</t>
  </si>
  <si>
    <t>Restauracija ulaznih vrata V1</t>
  </si>
  <si>
    <t>Zidarski otvor 269,6x512,6 cm.</t>
  </si>
  <si>
    <t>Detaljan pregled i popravak dvokrilnih drvenih vrata, obloženih bakrenom patiniranom oblogom.</t>
  </si>
  <si>
    <t>Stavka obuhvaća čišćenje i patiniranje uz obavezno usklađivanje s postojećom patinom.</t>
  </si>
  <si>
    <t>Vrata je potrebno mehanički zaštiti OSB pločama ili sl. kako se ne bi oštetila prilikom izvođenja građevinskih radova te zaštiti od atmosferilija.</t>
  </si>
  <si>
    <t>Mogućnost zaključavanja vrata se zadržava.</t>
  </si>
  <si>
    <t>Sanaciju izvesti prema općim uvjetima. Stavka uključuje popravak svih segmenata vrata: krila, kvaka, ručki, dovratnika, okova, opšava, špaleta.</t>
  </si>
  <si>
    <t>Smjer otvaranja postojećih vrata se zadržava.</t>
  </si>
  <si>
    <t>Sve prema shemi stolarije i izmjeri u naravi.</t>
  </si>
  <si>
    <t>V1</t>
  </si>
  <si>
    <t>RESTAURATORSKI RADOVI UKUPNO</t>
  </si>
  <si>
    <t>X.</t>
  </si>
  <si>
    <t>PODOPOLAGAČKI RADOVI</t>
  </si>
  <si>
    <t xml:space="preserve">Kod izvedbe podopolagačkih radova u svemu se trba pridržavati tehničkih uvjeta za ovu vrstu radova  i Zakona o zaštiti od požara (NN 92/10, 114/22). </t>
  </si>
  <si>
    <t>U slučaju pojave neispravnosti na položenom podu, treba se prvo ustanoviti razlog iste, tj. da li je zbog lošeg materijala, loše izrade ili lošeg rukovanja. Po ustanovljenju razloga, podove treba popraviti na račun krivca.</t>
  </si>
  <si>
    <t>Izradu podopolagačkih radova mogu izvoditi samo stručno osposobljene osobe, ovlaštene od proizvođača obloge.</t>
  </si>
  <si>
    <t>MATERIJAL</t>
  </si>
  <si>
    <t>Materijal za izradu poda mora biti prvoklasan i odgovarati navedenim standardima, tj. mora biti negoriv, visoke otpornosti na mehanička oštećenja, jednostavan za održavanje, antistatičan, mora upijati zvuk i imati dobar koeficijent provodljivosti topline.</t>
  </si>
  <si>
    <t>Ukoliko za neki materijal ne postoje standardi proizvođač je dužan uvjerenjem o kvaliteti potvrditi tražene karakteristike materijala.</t>
  </si>
  <si>
    <t>Svaki proizvod koji služi za oblaganje podova mora imati uvjerenje o kvaliteti za navedene osobine.</t>
  </si>
  <si>
    <t>Ljepila moraju biti takva da se njima postiže čvrsta i trajna veza. Ne smiju štetno utjecati na podlogu, oblogu ni zdravlje ljudi koji s njima rade. Proizvođač je dužan za ljepilo priložiti uvjerenje o kvaliteti kojim se potvrđuje da je ljepolo pogodno i  isprobano za određenu vrstu obloge.</t>
  </si>
  <si>
    <t>Masa za izravnanje neravnina podloge ili za dobivanje neutralnog međusloja (u slučaju da se ljepilo ne podnosi s podlogom) moraju se čvrsto i trajno vezati za podlogu i moraju biti prionljive za ljepila. Ne smiju štetno djelovati na podlogu, ljepilo i podnu oblogu.</t>
  </si>
  <si>
    <t>Sav materijal mora odgovarati  hrvatskim standardima i propisima.</t>
  </si>
  <si>
    <t>Napomena:</t>
  </si>
  <si>
    <t>Priprema, dobava i izvedba dekorativnog cementnog poda - samoizravnavajući cementni sustav</t>
  </si>
  <si>
    <t>Stavka uključuje obradu dilatacijskih reški te sve niže navedene radove:</t>
  </si>
  <si>
    <t>Obrada dilatacijskih reški izvodi se jednokomponentnom  brtvećom poliuretanskom masom, a reške prethodno potrebno obraditi  temeljnim premazom. Maksimalne površine do 25m2. Razradu pozicija reški radi izvođač u skladu s odabranim proizvođačem. Plan pozicija reški kao i količina potrebnih brtvi uključeni su u ponudu.</t>
  </si>
  <si>
    <t>Obračun po kompletno ugrađenom sloju u punoj funkcionalnosti,  sa svim potrebnim radom, materijalom i priborom:</t>
  </si>
  <si>
    <t>a/</t>
  </si>
  <si>
    <t>b/</t>
  </si>
  <si>
    <r>
      <t xml:space="preserve">Temeljni premaz </t>
    </r>
    <r>
      <rPr>
        <sz val="10"/>
        <rFont val="Arial"/>
        <family val="2"/>
        <charset val="238"/>
      </rPr>
      <t>izvodi se nanošenjem dvokomponentnog epoksidnog premaza bez otapala u dva sloja te se 24 sata nakon sušenja prvog sloja, aplicira drugi sloj i dok je proizvod još svjež, posipati kvarcni pijesak granulacije 1,2 do punog zasićenja.</t>
    </r>
  </si>
  <si>
    <t>Kriterij jednakovrijednosti:                                              
Prionjivost na podlogu (N/mm²): ≥3
Tlačna čvrstoća EN 13892-2 (Mpa): ≥60 ili jednakovrijedno
Čvrstoća po Shoru: ≥70
Obračun radova po m2.</t>
  </si>
  <si>
    <t>c/</t>
  </si>
  <si>
    <t>Kriterij jednakovrijednosti: 
Tlačna čvrstoća EN 13892-2 (Mpa):≥40 ili jednakovrijedno
Savojna čvrstoća EN 13892-2 (Mpa): ≥10 ili jednakovrijedno
Reakcija na požar EN 13501-1:A2fl-s1-d0 ili jednakovrijedno
Obračun po m2</t>
  </si>
  <si>
    <t>d-1/</t>
  </si>
  <si>
    <t>d-2/</t>
  </si>
  <si>
    <t>Oblaganje podnožja zida tankoslojnim betonom u visini h=5 cm u prostorima gdje se izrađuje tankoslojna betonska podloga</t>
  </si>
  <si>
    <t>U cijenu uključena izvedba holkera.</t>
  </si>
  <si>
    <t>Obračun po m'</t>
  </si>
  <si>
    <t>Dvoslojni hrastov parket debljine d=15 mm.</t>
  </si>
  <si>
    <t xml:space="preserve">Parketna podna obloga namjenjena za podno grijanje. </t>
  </si>
  <si>
    <t>Parket debljine 15 mm lijepi se na čistu i suhu podlogu. Shema polaganja parketnih daščica je u cijelosti prema projektu. Prije polaganja obvezno kontrolirati vlažnost podloge.</t>
  </si>
  <si>
    <t xml:space="preserve">Lijepljenje parketa se izvodi kompatibilnim jednokomponentnim elastičnim ljepilom na PU osnovi, gustoća 1,28 kg/l, uz potrošnju oko 0,600 kg/m2 koristeći trokutasti nastavak za istiskivanje (8 X 10 mm otvor). </t>
  </si>
  <si>
    <t xml:space="preserve">Parket se završno obrađuje brušenjem, otprašivanjem i lakiranjem. Lakiranje se izvodi u tri sloja, prvi sloj temeljni i dva sloja polumat lakom. </t>
  </si>
  <si>
    <t>Obračun po m2 postavljenog poda.</t>
  </si>
  <si>
    <t>hrastov parket</t>
  </si>
  <si>
    <t>Zidna letvica 10x60 mm.</t>
  </si>
  <si>
    <t>Dobava materijala i montaža kutnog sokla, veličine 10x60 mm. Sokl se postavlja na zid pomoću vijaka i tipli, s utorom za vijak 5 mm, koji se pokriva tokarenim drvenim čepovima.</t>
  </si>
  <si>
    <t>Na uglovima zarezati pod kutem od 45°. Na zidovima dužim od 4 m dopušten je samo jedan spoj.</t>
  </si>
  <si>
    <t>U cijenu uključiti dobavu, postavu, otpad pri ukrajanju te upotrebu svih pratećih alata i uređaja, te sav potreban rad i materijal.</t>
  </si>
  <si>
    <t xml:space="preserve">Obračun po m1 sokla. Sokl se djelomično postavlja u radijusu. </t>
  </si>
  <si>
    <t>parketni pod</t>
  </si>
  <si>
    <t>kutna letvica 10x60 mm, postava uz zid</t>
  </si>
  <si>
    <t>Izvedba terrazzo poda</t>
  </si>
  <si>
    <t xml:space="preserve">PRIPREMNI RADOVI: Pripremni radovi započinju s brušenjem estriha - svi nevezani dijelovi podloge trebaju se mehanički ukloniti. Nakon toga se pristupa pjeskarenju estriha. Po pjeskarenju estriha potrebno je nanijeti temeljni premaz u vidu disprezijske temeljne boje. Na jako upojnim podlogama potrebno je nanijeti 2 sloja temeljnog premaza (sve prema uputi dobavljača sustava). Vrijeme sušenja temeljnog premaza prema uputi proizvođača. </t>
  </si>
  <si>
    <t xml:space="preserve">TERRAZZO POD: Dobava i nanošenje terrazzo smjese, koja se sastoji od veziva na bazi natrijevog silikata (vodeno staklo), tucanika i stakla granulacije 5-8 mm koji se miješa s vodom na postojeću, čistu podlogu. Sve u količini prema uputama proizvođača. Kod nanošenja treba paziti na obradu "svježe na svježe". Potrebno je nanijeti 3-4 mm više materijala, kako bi se nakon postupka brušenja postigla konačna debljina (tucanik i staklo granulacije 5-8mm). Izvedba dilatacija prema uputi dobavljača sustava, te trebaju biti usklađene s dilatacijama u estrihu. Ugradnja terrazzo poda u 1 sloju konačne debljine 10-20 mm (debljina sloja prije brušenja 14-24 mm). </t>
  </si>
  <si>
    <t xml:space="preserve">BRUŠENJE I KITANJE POVRŠINE: Brušenje terrazzo poda 'na suho'. Prvo se pristupa grubom površinskom brušenju. Brušenje se vrši ravnomjernim pokretima dok se zrna ne izbruse po cijelog površini. Nakon grubog brušenja se pristupa srednjem brušenju s odgavarajućim brusnim sredstvom kako bi se u potpunosti uklonili tragovi grubog brušenja. Nakon srednjeg brušenja pristupa se zapunjavanju pora brušene površine specijalnom masom za kitanje prema uputi proizvođača. Nakon zapunjavanju pora se pristupa finom brušenju površine sve dok se pod ne očisti od ostataka mase za zapunjavanje pora. </t>
  </si>
  <si>
    <t xml:space="preserve">IMPREGNIRANJE POVRŠINE: Dobava i ugradnja sredstva za mineralnu impregnaciju poliruetanskim premazom. Na suhu i čistu podlogu se nanosi impregnacija u 3 sloja specijalnom krpom od mikrovlakana. </t>
  </si>
  <si>
    <t>Obračun po m2, komplet završeni terazzo pod</t>
  </si>
  <si>
    <t>podrum, terrazzo s tamnim vezivom</t>
  </si>
  <si>
    <t>sve etaže, terrazzo sa svijetlim vezivom</t>
  </si>
  <si>
    <t>Obračun po m'.</t>
  </si>
  <si>
    <t>sve etaže, lajsna od mesinga</t>
  </si>
  <si>
    <t>Stavkom obuhvaćen sav potreban rad, materijal i  spojna sredstva</t>
  </si>
  <si>
    <t>Izvedba terazzo stubišta</t>
  </si>
  <si>
    <t>TERAZZO STUBIŠTE: Dobava i ugradnja terrazzo poda na gotovu AB konstrukciju stubišta. Obračun svih podstavki po m2 ugrađenog poda do pune funkcionalnosti što uključuje sve radove i materijale prema uputi proizvođača.</t>
  </si>
  <si>
    <t>PRIPREMNI RADOVI ZA GAZIŠTA TERAZZO STUBIŠTA: Pripremni radovi započinju s brušenjem armiranobetonske podloge - svi nevezani dijelovi podloge trebaju se mehanički ukloniti. Nakon toga se pristupa pjeskarenju armiranobetonske podloge stubišta. Po pjeskarenju potrebno je nanijeti temeljni premaz u vidu disprezijske temeljne boje. Na jako upojnim podlogama potrebno je nanijeti 2 sloja temeljnog premaza (sve prema uputi dobavljača sustava). Vrijeme sušenja temeljnog premaza prema uputi proizvođača. Na bočne stranice stubišta potrebno je predvidjeti postavu oplate prije izljevanja Terazzo mase. Oplata se se bočno učvršćuje u AB monolit stubišta. Obračun po m2 uključujući pripremne radove i postavu oplate na bočne stranice.</t>
  </si>
  <si>
    <t xml:space="preserve">GAZIŠTA TERAZZO STUBIŠTA: Dobava i nanošenje Terrazzo smjese, koja se sastoji od veziva na bazi natrijevog silikata (vodeno staklo), tucanika i stakla granulacije 5-8 mm koji se miješa s vodom na postojeću, čistu podlogu. Sve u količini prema uputama proizvođača. Kod nanošenja treba paziti na obradu "svježe na svježe". Potrebno je nanijeti 3-4 mm više materijala, kako bi se nakon postupka brušenja postigla konačna debljina (tucanik i staklo granulacije 5-8mm). Izvedba dilatacija prema uputi dobavljača sustava, te trebaju biti usklađene s dilatacijama u estrihu. Ugradnja terrazzo poda u 1 sloju konačne debljine 10 mm (debljina sloja prije brušenja 13-14 mm). </t>
  </si>
  <si>
    <t>BRUŠENJE I KITANJE POVRŠINE TERAZZO GAZIŠTA: Brušenje terrazzo gazišta 'na suho'. Prvo se pristupa grubom površinskom brušenju. Brušenje se vrši ravnomjernim pokretima dok se zrna ne izbruse po cijelog površini. Nakon grubog brušenja se pristupa srednjem brušenju s odgavarajućim brusnim sredstvom kako bi se u potpunosti uklonili tragovi grubog brušenja. Nakon srednjeg brušenja pristupa se zapunjavanju pora brušene površine specijalnom masom za kitanje prema uputi proizvođača. Nakon zapunjavanju pora se pristupa finom brušenju površine sve dok se pod ne očisti od ostataka mase za zapunjavanje pora. Obračun po m' gotovo izvedene stavke.</t>
  </si>
  <si>
    <t>IMPREGNIRANJE POVRŠINE: Dobava i ugradnja sredstva za mineralnu impregnaciju poliruetanskim premazom. Na suhu i čistu podlogu se nanosi impregnacija u 3 sloja specijalnom krpom od mikrovlakana. Obračun po m2 gotovo izvedene stavke.</t>
  </si>
  <si>
    <t>terrazzo stubište</t>
  </si>
  <si>
    <t>čela stubišta</t>
  </si>
  <si>
    <t>sokl stubišta, visina 30 cm</t>
  </si>
  <si>
    <t>PODOPOLAGAČKI UKUPNO</t>
  </si>
  <si>
    <t>XI.</t>
  </si>
  <si>
    <t>KERAMIČARSKI RADOVI</t>
  </si>
  <si>
    <t>Količine iskazane ovim troškovnikom su projektantske pa postotak zbog loma i sl. treba ukalkulirati   u jed. cijenu.</t>
  </si>
  <si>
    <t xml:space="preserve">Kod izvedbe zidnog opločenja u jediničnu cijenu pojedine stavke ukalkulirati i brtvljenje silikonskim kitom sudara keramičkog opločenja s dovratnicima, oblogom  druge vrste i sl. keramičkog opločenja s dovratnicima, oblogom  druge vrste i sl. </t>
  </si>
  <si>
    <t>Opločenje vršiti tamo gdje je to po projektu predviđeno, a prema opisu stavke izvršiti polaganje u cementnom mortu ili ljepljenjem. Izvoditelj se mora pridržavati važećih propisa i standarda:</t>
  </si>
  <si>
    <t xml:space="preserve">Tehnički uvjeti za  izvođenje keramičarskih radova  HRN B.D1.300 ili jednakovrijedno ___________ </t>
  </si>
  <si>
    <t xml:space="preserve">Oblaganje keramičkim pločicama  HRN B.D1.300 ili jednakovrijedno ___________ </t>
  </si>
  <si>
    <t>Kod polaganja keramičkih pločica ljepljenjem potrebno je pripremiti podlogu, tj. očistiti od prašine i masnoća. Prema uputama  proizvođača ljepila pripremiti smjesu, a zatim je nanositi na podlogu prvo ravnom, onda nazubljenom lopaticom kako bi se dobila točna optimalna debljina sloja ljepila. Pločicu utisnuti u ljepilo. Koristiti isključivo dvokomponentna ljepila provjerene kakvoće.</t>
  </si>
  <si>
    <t>Ukoliko je podloga za ljepljenje pločica loša u pogledu prionjivosti treba ju prije ljepljenja pločica impregnirati. Isto treba zapisnički utvrditi uz prisustvo izvoditelja inadzornog inženjera.Otklanjanje nedostataka na podlozi ide na teret izvoditelja podloge.</t>
  </si>
  <si>
    <t>Sve radove izvesti u skladu s odredbama HRN U.F2.011 ili jednakovrijedno________________.</t>
  </si>
  <si>
    <t xml:space="preserve">Sve ugrađene pločice moraju obavezno biti “A” klase, prema HRN EN 14411 ili jednakovrijedno ____________, kako za podno tako i za zidno opločenje. Za pločice koje se ugrađuju na cem. mort uzeti pijesak frakcije 0-1 mm. </t>
  </si>
  <si>
    <t>Sve fuge izvesti u nepropusnoj ili polupropusnoj izvedbi (ovisno o opisu stavke troškovnika)  kako za zidno tako i za podno opločenje. Sve fuge moraju biti međusobno paralelne, ispunjene smjesom iste boje i obrade. Sve spojeve podnog i zidnog opločenja ili sokla treba izvesti potpuno pravilno i ravno, zapunjene istom smjesom kao i fuge.  Pločice treba ugrađivati sa metalnim Al kutnim profilima i fugama 2 mm. Uračunati i križiće za fuge.</t>
  </si>
  <si>
    <t xml:space="preserve">Svi radovi moraju se izvesti po odredbama HRN U.F2.011 ili jednakovrijedno ___________. </t>
  </si>
  <si>
    <t xml:space="preserve">Sve pločice trebaju biti A klase, iste boje, te posve ravne i ne smiju imati na glazuri pukotine. </t>
  </si>
  <si>
    <t xml:space="preserve">Sve obložene površine moraju biti izvedene potpuno ravno, bez ispupčenja ili udubljenja sa ujednačenim propisanim sljubnicama. Pločice se moraju namočiti prije lijepljenja. Nanešeni sloj ljepila mora biti takove debljine da se u njega potpuno utisnu neravnine (rebra) na poleđini pločice. Ljepilo nanositi nazubljenom lopaticom na podlogu. </t>
  </si>
  <si>
    <t xml:space="preserve">Pločice se polažu stranicu na stranicu. Redove pločica izvesti paralelno sa zidovima. Opločenje poda započeti od ulaznog praga. Rez pločica prema bočnim stranicama izvesti simetrično, o čemu treba voditi računa kod rasporeda pločica ovisno o odabranom formatu. Gornji rub sokla i zidnog opločenja koje ne ide do stropa treba obavezno izvesti polukružno zaobljenom užljebinom od nepropusne smjese, po cijeloj dužini ruba opločenja. Isto treba uračunati u jediničnu cijenu izvedbe iako to nije posebno navedeno opisom stavke. </t>
  </si>
  <si>
    <t>Kod polaganja pločica u većim količinama obvezno miješati pločice iz min. 5 paketa kako bi se dobila ujednačenost sljubnice i nijanse pločice.</t>
  </si>
  <si>
    <t>Kvaliteta pločica treba odgovarati važećim standardima:</t>
  </si>
  <si>
    <t>HRN B.D1.301, 310, 320, 322, 325, 330, 334, 335, 460  ili jednakovrijedno ___________.</t>
  </si>
  <si>
    <t xml:space="preserve">HRN B.D8.001, 050, 060, 080, 090, 302, 307  ili jednakovrijedno ___________ </t>
  </si>
  <si>
    <t>Prilikom davanja ponude izvođač je dužan dati uzorke pločica i mase za fugiranje. Za specijalnu vrstu pločica kao otporne na habanje, udar ili kiselo otporne, treba predočiti atest.</t>
  </si>
  <si>
    <t xml:space="preserve">U jediničnim cijenama sadržane su sve radnje i dobava zajedno s veznim materijalom kao i rad na izrezivanju pločica za razne instalacije ili sl. </t>
  </si>
  <si>
    <t>U slučaju kada kod rada neka pločica pukne ima se zamijeniti cijelom bez posebne naplate.Obračun opločenja vrši se po m² razvijene površine opločenja.</t>
  </si>
  <si>
    <t>Jedinična cijena rada mora sadržavati :</t>
  </si>
  <si>
    <t xml:space="preserve">sav potreban materijal : kutnike, križice, dvokomponentno ljepilo i masa za fugiranje iI sitni spojni i bretveni materijal  te </t>
  </si>
  <si>
    <t>sav potreban rad</t>
  </si>
  <si>
    <t xml:space="preserve">transportne troškove za navedeni material i opremu, uključivo vertikalni I horizontalni prijevoz pločica unutar zone gradilišta ( od mjesta uskladištenja na gradilištu do mjesta ugradbe ) </t>
  </si>
  <si>
    <t>pranje pločica i temeljito  čišćenje prostorija po završenom radu sa uklanjanjem šute i otpadaka</t>
  </si>
  <si>
    <t>popravak štete učinjene na svojim ili tuđim radovima pri radu iz nepažnje.</t>
  </si>
  <si>
    <t>potrebnu radnu skelu</t>
  </si>
  <si>
    <t>Pločice  u sanitarijama se postavljaju u visini do 2,4m. Postavljanje prema projektu.</t>
  </si>
  <si>
    <t xml:space="preserve">Sve spojeve podne obloge i zida potrebno je silikonirati. Kutni profili i završni profili od nehrđajućeg čelika V2A zaobljeni uključeno u cijenu. Uključen sav rad, ljepilo, silikon, masa za fugiranje te kutni i završni profili. </t>
  </si>
  <si>
    <t>Obračun po m2</t>
  </si>
  <si>
    <t>- P1, zidna pločica sanitarija, bijela, 2,2×14,5 cm</t>
  </si>
  <si>
    <t>Pripomoći kod keramičarskih radova</t>
  </si>
  <si>
    <t>a.</t>
  </si>
  <si>
    <t>b.</t>
  </si>
  <si>
    <t>c.</t>
  </si>
  <si>
    <t>KERAMIČARSKI RADOVI UKUPNO</t>
  </si>
  <si>
    <t>XII.</t>
  </si>
  <si>
    <t>GIPSARSKI RADOVI</t>
  </si>
  <si>
    <t>Gipskartonski pregradni zid</t>
  </si>
  <si>
    <t>Bandažiranje i zapunjavanje sljubnica te gletanje pune površine ploča glet masom. Sve spojeve ploča međusobno i s obodnim konstrukcijama brtviti nepropusno kitom, a na sudare ploča s drugim materijalima postaviti razdjelnu traku. U cijeni stavke uračunat je sav potreban pribor i spojna sredstva, uglovni profil na sudaru s obodnim zidovima i izrezivanje svih potrebnih otvora. Površine koje će se opločiti premazati impregnacijskim sredstvom prema uputi proizvođača.</t>
  </si>
  <si>
    <t>Sastav zida:</t>
  </si>
  <si>
    <t>1.1.</t>
  </si>
  <si>
    <t>SUHI</t>
  </si>
  <si>
    <t>STANDARDNE GK PLOČE ZA SUHE ZIDOVE:</t>
  </si>
  <si>
    <t>d=15 cm</t>
  </si>
  <si>
    <t>+</t>
  </si>
  <si>
    <t>dvostruke gipskartonske ploče, d= 2,5 cm (2x1,25cm)</t>
  </si>
  <si>
    <t>horizontalna i vertikalna potkonstrukcija od CW 100 profila</t>
  </si>
  <si>
    <t xml:space="preserve"> ispuna mineralnom vunom d=10 cm (30 kg/m3)  </t>
  </si>
  <si>
    <t>Obračun po m2 zida.</t>
  </si>
  <si>
    <t>1.</t>
  </si>
  <si>
    <t>Zidovi oznake UZ5A - ravni</t>
  </si>
  <si>
    <t>2.</t>
  </si>
  <si>
    <t>1.2.</t>
  </si>
  <si>
    <t>SUHO - MOKRI</t>
  </si>
  <si>
    <t>STANDARDNE GK PLOČE ZA SUHE ZIDOVE + IMPREGNIRANE PLOČE  ZA 'MOKRE' ZIDOVE</t>
  </si>
  <si>
    <t>dvostruke impregnirane gipskartonske ploče, d= 2,5 cm (2x1,25cm)</t>
  </si>
  <si>
    <t>Zidovi oznake UZ5B - ravni</t>
  </si>
  <si>
    <t>d=25 cm</t>
  </si>
  <si>
    <t>Zidovi oznake UZ12a</t>
  </si>
  <si>
    <t xml:space="preserve"> d=17,5 cm</t>
  </si>
  <si>
    <t>horizontalna i vertikalna potkonstrukcija od CW 125 profila</t>
  </si>
  <si>
    <t xml:space="preserve"> ispuna mineralnom vunom d=12 cm (30 kg/m3)  </t>
  </si>
  <si>
    <t>Zidovi oznake UZ9a</t>
  </si>
  <si>
    <t>1.3.</t>
  </si>
  <si>
    <t>MOKRI</t>
  </si>
  <si>
    <t xml:space="preserve"> IMPREGNIRANE PLOČE  ZA 'MOKRE' ZIDOVE</t>
  </si>
  <si>
    <t xml:space="preserve"> d=15 cm</t>
  </si>
  <si>
    <t>Zidovi oznake UZ5C.</t>
  </si>
  <si>
    <t xml:space="preserve"> d=17,5cm</t>
  </si>
  <si>
    <t>Zidovi oznake UZ9b</t>
  </si>
  <si>
    <t>Zidovi oznake UZ12b</t>
  </si>
  <si>
    <t>Gipskartonski pregradni zid sa dvostrukom potkonstrukcijom</t>
  </si>
  <si>
    <t>U cijeni stavke uračunat je sav potreban pribor i spojna sredstva, uglovni profil na sudaru s obodnim zidovima i izrezivanje svih potrebnih otvora. Površine koje će se opločiti premazati impregnacijskim sredstvom prema uputi proizvođača.</t>
  </si>
  <si>
    <t>Sastav zida</t>
  </si>
  <si>
    <t>2.1.</t>
  </si>
  <si>
    <t>Zidovi oznake UZ8 - ravni</t>
  </si>
  <si>
    <t>Zidovi oznake UZ8 - u radijusu</t>
  </si>
  <si>
    <t>Gipskartonska obloga instalacija i zidova</t>
  </si>
  <si>
    <t>Bandažiranje i zapunjavanje sljubnica te gletanje pune površine ploča glet masom. Sve spojeve ploča međusobno i s obodnim konstrukcijama brtviti nepropusno kitom, a na sudare ploča s drugim materijalima postaviti razdjelnu traku.</t>
  </si>
  <si>
    <t>Sastav obloge</t>
  </si>
  <si>
    <t>3.1.</t>
  </si>
  <si>
    <t xml:space="preserve">Parna brana PE folija s uloškom od Al </t>
  </si>
  <si>
    <t xml:space="preserve"> ispuna mineralnom vunom d=12,0 cm (30 kg/m3)  </t>
  </si>
  <si>
    <t>Obračun po m2 obloge</t>
  </si>
  <si>
    <t>d=17,5 cm</t>
  </si>
  <si>
    <t>horizontalna i vertikalna potkonstrukcija od CW 150 profila</t>
  </si>
  <si>
    <t>d=20,0 cm</t>
  </si>
  <si>
    <t xml:space="preserve"> ispuna mineralnom vunom d=15,0 cm (30 kg/m3)  </t>
  </si>
  <si>
    <t>Zidovi oznake UZ17b - ravni</t>
  </si>
  <si>
    <t>3.2.</t>
  </si>
  <si>
    <t xml:space="preserve">MOKRI </t>
  </si>
  <si>
    <t>d=15,0 cm</t>
  </si>
  <si>
    <t>impregnirane gips kartonske ploče za 'mokre' prostore, debljine d=2x12.5 mm,</t>
  </si>
  <si>
    <t>Zidovi oznake UZ13a</t>
  </si>
  <si>
    <t>horizontalna i vertikalna potkonstrukcija od CW 75 profila</t>
  </si>
  <si>
    <t>Zidovi oznake UZ13b</t>
  </si>
  <si>
    <t>Zidovi oznake UZ17d</t>
  </si>
  <si>
    <t>Protupožarni gips-kartonski zidovi EI 60</t>
  </si>
  <si>
    <t>Izrada montažnih pregrada ukupne debljine 15,0 cm,  u svemu u razredu otpornosti na požar EI 60 prema HRN EN 13501-2 ili jednakovrijedno.</t>
  </si>
  <si>
    <t>Pregradu izvesti karton gips pločama - potkonstrukcija i dvostruka obloga pločama.</t>
  </si>
  <si>
    <t>Dobava potrebnog materijala te izvedba montažne lagane pregradne stijene, visine do 400 cm, koja se sastoji od:</t>
  </si>
  <si>
    <t xml:space="preserve">dvostruke obloge GK pločama (dvije protupožarne ploče) - debljine 2 x 12,5 mm </t>
  </si>
  <si>
    <t>dvostruke potkonstrukcije iz pocinčanih čeličnih profila (lim debljine min. 0,6 mm) sa štancanim otvorima za vodovodne ili električne instalacije postavljenih vertikalno i horizontalno. Hladno oblikovani profili od čeličnog lima s C presjekom prema EN 14195 ili jednakovrijedno, prije svega za primjenu kao potkonstrukcija za montažne zidove, ali i kao nosivi profil za slobodno nosive stropove. Za provođenje električnih kablova postoje udubljenja u obliku slova H.</t>
  </si>
  <si>
    <t>ispuna potkonstrukcije mekom kamenom vunom - mineralna vuna (MW - negoriva razreda A1 prema HRN EN 13501-1 ili jednakovrijedno. temperature tališta ≥ 1.000°C, minimalne gustoće  40kg/m3)</t>
  </si>
  <si>
    <t>PE  folije (1000 kg/m3)</t>
  </si>
  <si>
    <t>Sve negorivo u klasi A (prema DIN 4102-17) ili jednakovrijedno.</t>
  </si>
  <si>
    <t>Završno površina GK konstrukcija treba biti obrađena glet masom i brušena.</t>
  </si>
  <si>
    <t>Stavkom je obuhvaćena sva potrebna čvrsto postavljena potkonstrukcija uključivo dodatno ojačanje otvora, svi učvrsni elementi, obrada, bandaža i kitanje spojeva, ispuna kamenom vunom osiguranom od pomicanja i GK ploče čija je površina završno obrađena gletanjem (gotova pregrada pripremljena za ličenje) te svi radovi potrebni za prilagodbu na instalacijske i ugradbene dijelove ugrađene prije ili nakon oblaganja.</t>
  </si>
  <si>
    <t>Obračun prema m2 pregrade.</t>
  </si>
  <si>
    <t>obloga zida, d=15 cm</t>
  </si>
  <si>
    <t>dvostruke PP gipskartonske ploče, d= 2,5 cm (2x1,25cm)</t>
  </si>
  <si>
    <t xml:space="preserve">ispuna mineralnom vunom d=12 cm (30 kg/m3)  </t>
  </si>
  <si>
    <t>obloga zida, d=12,5 cm</t>
  </si>
  <si>
    <t xml:space="preserve">ispuna mineralnom vunom d=10 cm (30 kg/m3)  </t>
  </si>
  <si>
    <t>Zidovi oznake UZ4B.</t>
  </si>
  <si>
    <t>PP GK zid, d=15,0 cm</t>
  </si>
  <si>
    <t>PP GK zid, d=45,0 cm</t>
  </si>
  <si>
    <t>horizontalna i vertikalna potkonstrukcija od CW 100 profila  s potkonstrukcijom za klizna vrata</t>
  </si>
  <si>
    <t xml:space="preserve">horizontalna i vertikalna potkonstrukcija od CW 150 profila </t>
  </si>
  <si>
    <t xml:space="preserve">ispuna mineralnom vunom d=15,0 cm (30 kg/m3)  </t>
  </si>
  <si>
    <t>horizontalna i vertikalna potkonstrukcija od CW 100 profila s potkonstrukcijom za klizna vrata</t>
  </si>
  <si>
    <t>Zidovi oznake UZ6b</t>
  </si>
  <si>
    <t>e)</t>
  </si>
  <si>
    <t>PP GK zid, d=38,0 cm</t>
  </si>
  <si>
    <t xml:space="preserve">horizontalna i vertikalna potkonstrukcija od CW 75 profila </t>
  </si>
  <si>
    <t xml:space="preserve">ispuna mineralnom vunom d=7,5cm (30 kg/m3)  </t>
  </si>
  <si>
    <t>zračna šupljina s potkonstrukcijom za klizna vrata, d=18,0 cm</t>
  </si>
  <si>
    <t>Zidovi oznake UZ6a</t>
  </si>
  <si>
    <t>f)</t>
  </si>
  <si>
    <t>PP GK zid, d=32,5 cm</t>
  </si>
  <si>
    <t xml:space="preserve">horizontalna i vertikalna potkonstrukcija od CW 100 profila </t>
  </si>
  <si>
    <t xml:space="preserve">ispuna mineralnom vunom d=10,0 cm (30 kg/m3)  </t>
  </si>
  <si>
    <t>Zidovi oznake UZ7</t>
  </si>
  <si>
    <t>g)</t>
  </si>
  <si>
    <t>PP GK zid, d=42,5 cm</t>
  </si>
  <si>
    <t>dvostruke standardne gipskartonske ploče, d= 2,5 cm (2x1,25cm)</t>
  </si>
  <si>
    <t xml:space="preserve">horizontalna i vertikalna potkonstrukcija od 2×CW 100 profila </t>
  </si>
  <si>
    <t xml:space="preserve">ispuna mineralnom vunom d=20 cm (30 kg/m3)  </t>
  </si>
  <si>
    <t>Zidovi oznake UZ10</t>
  </si>
  <si>
    <t>h)</t>
  </si>
  <si>
    <t>PP GK okvir, d=25 cm</t>
  </si>
  <si>
    <t>Obračunava ce cijeli okvir (zid i strop), oznake UZ14.</t>
  </si>
  <si>
    <t>i)</t>
  </si>
  <si>
    <t>Zidovi oznake UZ1c.</t>
  </si>
  <si>
    <t>j)</t>
  </si>
  <si>
    <t>PP GK zid, d=20,0 cm</t>
  </si>
  <si>
    <t xml:space="preserve">ispuna mineralnom vunom d=15 cm (30 kg/m3)  </t>
  </si>
  <si>
    <t>k)</t>
  </si>
  <si>
    <t>STROPOVI</t>
  </si>
  <si>
    <t xml:space="preserve">Spušteni strop u 'suhim' prostorima </t>
  </si>
  <si>
    <t>Površina GKB ploča pripremljena za izvođenje soboslikarskih radova.</t>
  </si>
  <si>
    <t xml:space="preserve">Visina ovješenja prema projektu. </t>
  </si>
  <si>
    <t>Ispuna potkonstrukcije mekom kamenom vunom - mineralna vuna (MW - negoriva razreda A1 prema HRN EN 13501-1 ili jednakovrijedno. temperature tališta ≥ 1.000°C, minimalne gustoće  40kg/m3)</t>
  </si>
  <si>
    <t>Rezani rubovi i spojevi između gips kartonskih ploča se obavezno obrađuju s bandažnom trakom. Kod jednostruke obloge potrebno je ispuniti spojeve sloja ploča, a površinu ploča treba temeljito završno obraditi. Vidljive glave vijaka treba isto tako pregletati i završno obraditi. Prije završne obrade površinu ploče premazati zaštitnim premazom - sve prema uputi proizvođača.</t>
  </si>
  <si>
    <t>Kod izvođenja radova u svemu se pridržavati uputa iz tehničkih listova proizvođača.</t>
  </si>
  <si>
    <t>Obračun po m2 stropa.</t>
  </si>
  <si>
    <t>gipskartonske ploče 1x1,25 cm + potkonstrukcija za ovjes GK ploča s ispunom kamenom vunom d=8,0 cm</t>
  </si>
  <si>
    <t>Strop oznake MK1A, MK1B, MK1C</t>
  </si>
  <si>
    <t xml:space="preserve">gipskartonske ploče 1x1,25 cm </t>
  </si>
  <si>
    <t>Strop iznad dizala</t>
  </si>
  <si>
    <t>Spušteni strop u 'mokrim' prostorima.</t>
  </si>
  <si>
    <t>Dobava materijala i montaža ovješenog stropa s vodoravnim neprekinutim podgledom od jednostrukih impregniranih gips ploča, d=1.25 cm, na prekrivenoj metalnoj potkonstrukciji od pocinčanih profila u t=0.6 mm, istoj razini, učvršćenoj visilicama na nosivi strop.</t>
  </si>
  <si>
    <t>Površina gipskartonskih ploča pripremljena za izvođenje soboslikarskih radova.</t>
  </si>
  <si>
    <t>spušteni strop, impregnirana gips kartonska ploča, 1×1,25 cm + ispuna kamenom vunom d=8,0 cm</t>
  </si>
  <si>
    <t>Strop oznake MK1A</t>
  </si>
  <si>
    <t>impregnirane gipskartonske ploče 1x1,25 cm + zračna šupljina s potkonstrukcijom za ovjes GK ploča</t>
  </si>
  <si>
    <t>Strop oznake MK2A, MK3A, MK3D</t>
  </si>
  <si>
    <t xml:space="preserve">Spušteni PP strop. </t>
  </si>
  <si>
    <t>Gips-kartonski protupožarni spušteni strop, klase negorivosti A-s1, d0</t>
  </si>
  <si>
    <t xml:space="preserve">Spušteni strop se izvodi kao dvostruki strop, na evakuacijskim putevima. </t>
  </si>
  <si>
    <t>Strop se montira direktno na konstrukciju stropa na dvostruku standardnu potkonstrukciju od pocinčanih čeličnih CD-profila.</t>
  </si>
  <si>
    <t>Konstrukcija za ovjes je uključena u jediničnu cijenu kao i sva potkonstrukcija potrebna za montažu stropa, završna traka na spoju ploča, kao i spoju stropa i zida, bandažiranje spojeva ploča masom za reške i gletanje prema uputi proizvođača.</t>
  </si>
  <si>
    <t>Obračun se vrši po m2 kompletno izvedenog spuštenog stropa.</t>
  </si>
  <si>
    <t>Spušteni strop na galeriji bačve</t>
  </si>
  <si>
    <t xml:space="preserve">Rekonstrukcija pogleda galerije bačve prema originalnim nacrtima. </t>
  </si>
  <si>
    <t>Stavka obuhvaća izvedbu koso ovješenog stropa od gipskartonskih ploča.</t>
  </si>
  <si>
    <t xml:space="preserve">Stavka ne obuhvaća, ali je potrebna koordinacija s restauratorima na spoju s rubnim elementom za ambijentalnu rasvjetu (koji je sastavni dio restauratorskih radova). Sve u skladu s arhivskim nacrtima. </t>
  </si>
  <si>
    <t>Stavka uključuje pripremne radove, skelu. Popravak prema uputama Konzervatorskog odjela.</t>
  </si>
  <si>
    <t>Revizijska vrata za zidnu ugradnju.</t>
  </si>
  <si>
    <t xml:space="preserve">Otvaranje otvora po principu potiska. </t>
  </si>
  <si>
    <t>Revizijska vrata za stropnu ugradnju</t>
  </si>
  <si>
    <r>
      <t xml:space="preserve">Dobava i ugradnja revizionih poklopaca </t>
    </r>
    <r>
      <rPr>
        <sz val="10"/>
        <rFont val="Arial"/>
        <family val="2"/>
        <charset val="238"/>
      </rPr>
      <t>u sklopu spuštenog stropa od gipskartonskih ploča.</t>
    </r>
  </si>
  <si>
    <t>Uključivo s prikrivenim zatvaračkim sustavom (eloksirano), potkonstrukcijom i revizijskim poklopcem od gipskartonske ploče, d=2x12.5 mm.</t>
  </si>
  <si>
    <t>Obračun po kom.</t>
  </si>
  <si>
    <t>Sustav kliznih vrata</t>
  </si>
  <si>
    <t>Dobava i montaža sustava kliznih vrata - nosača i vodilica u zidu s potkonstrukcijom od CW100 profila.</t>
  </si>
  <si>
    <t>Širina vratnog krila 175 cm, visina svijetlog otvora 260 cm. Vratno krilo nije dio sustava te je predmet zasebne stavke.</t>
  </si>
  <si>
    <t>Kod izvođenja radova u svemu se pridržavati smjernica i uputa iz tehničkih listova proizvođača.</t>
  </si>
  <si>
    <r>
      <t>Pripomoći kod GK</t>
    </r>
    <r>
      <rPr>
        <sz val="10"/>
        <rFont val="Arial"/>
        <family val="2"/>
      </rPr>
      <t xml:space="preserve"> r</t>
    </r>
    <r>
      <rPr>
        <b/>
        <sz val="10"/>
        <rFont val="Arial"/>
        <family val="2"/>
      </rPr>
      <t>adova</t>
    </r>
  </si>
  <si>
    <t>GIPSARSKI RADOVI UKUPNO</t>
  </si>
  <si>
    <t>XIII.</t>
  </si>
  <si>
    <t xml:space="preserve">SOBOSLIKARSKO - LIČILAČKI </t>
  </si>
  <si>
    <t>Sav upotrebljeni materijal kao i finalni proizvod moraju odgovarati važećim tehničkim propisima i
normama.</t>
  </si>
  <si>
    <t>Popis propisa i normi kojih se treba pridržavati:
- pravilnik o zaštiti na radu u građevinarstvu,
- pravilnik o tehničkim mjerama i uvjetima za zaršne radove u građevinarstvu,
- HRN U.F2.013 ili jednakovrijedno ___________ – tehnički uvjeti za izvođenje soboslikarskih radova,
- HRN U.F2.012 ili jednakovrijedno ___________ – tehnički uvjeti za izvođenje ličilačkih radova,
- HRN B.C1.030 ili jednakovrijedno ___________ – gips neutralan i čist,
- HRN H.K2.015 ili jednakovrijedno ___________ – kalijev sapun,
- HRN B.C1.020 ili jednakovrijedno ___________ – hidratizirano vapno
- HRN H.C5.020 ili jednakovrijedno ___________ – firnis lanenog ulja
- HRN H.C1.034 ili jednakovrijedno ___________ – cinkov kromat
- HRN H.C1.002 ili jednakovrijedno ___________ – uljene boje i lakovi</t>
  </si>
  <si>
    <t>Bojanje mora biti kvalitetno i dobro izvedeno. Na obojenim površinama ne smije biti mrlja, površine moraju biti jednolične i čiste i ne smiju se ljuštiti. Kit za ispunjenje udubina i pukotina mora biti srodnog sastava podlozi i boji.</t>
  </si>
  <si>
    <t>Ličenje bravarskih dijelova izvodi se nakon čišćenja rđe, premazom temeljne boje i potom liči vanjskom bojom za željezo u dva sloja.</t>
  </si>
  <si>
    <t>Jedinična cijena obuhvaća sav rad, materijal, sve troškove nabave i dopreme, skidanje i ponovnu postavu vanjske stolarije (vratna i prozorska krila), izradu uzoraka i sva čišćenja po završetku radova.</t>
  </si>
  <si>
    <t>Prije početka radova izvođač mora ustanoviti kvalitet podloge za izvođenje soboslikarskih i ličilačkih radova i ako ona nije pogodna za taj rad mora o tome pismeno obavijestiti svog naručioca radova, kako bi se na vrijeme mogla podloga popraviti i prirediti za soboslikarsko ličilačke radove. Kasnije pozivanje i opravdanje da kvalitet nije dobar radi loše podloge neće se uzimati u obzir.</t>
  </si>
  <si>
    <t xml:space="preserve">Ličenje zidova i stropova svilenkasto mat akrilatnom, visikopokrivnom perivom završnom bojom. </t>
  </si>
  <si>
    <t>Razred otpornosti na mokru abraziju 1 i sposobnost pokrivanja 2 u skladu s EN 13300.</t>
  </si>
  <si>
    <t xml:space="preserve">Podloga gips-kartonske ploče, betonske površine, ožbukane površine. </t>
  </si>
  <si>
    <t>Obrada GK ploča i betonskih površina obuhvaćena u pripadajućim stavkama troškovnika i ne ulazi u cijenu ove stavke.</t>
  </si>
  <si>
    <t>Stavka obuhvaća čišćenje cjelokupne površine, temeljni premaz - impregnacija i boju 2x.</t>
  </si>
  <si>
    <t>Radove izvoditi prema uputstvu proizvođača.</t>
  </si>
  <si>
    <t>U cijeni sav rad, materijal, skela te zaštita svih elemenata koji su u kontaktu s površinom koja se obrađuje. Izvedba do gotove funkcionalnosti.</t>
  </si>
  <si>
    <t>zidovi crna boja</t>
  </si>
  <si>
    <t>stropovi crna boja</t>
  </si>
  <si>
    <t>zidovi bijela boja</t>
  </si>
  <si>
    <t>stropovi bijela boja</t>
  </si>
  <si>
    <t>kupola</t>
  </si>
  <si>
    <t>prstenasti svod</t>
  </si>
  <si>
    <t>podgled stubišta</t>
  </si>
  <si>
    <t>Završni sloj za unutarnju izolaciju zidova sa
visokokvalitetnom bojom za unutarnju primjenu bez sredstava za otapanje i omekšavanje koja nije štetna za okoliš.</t>
  </si>
  <si>
    <t>Završni premaz, je jedna kvalitetna, boja za unutarnju primjenu, koja nije štetna za okoliš, ne sadrži otapala i nije sklona brisanju sa podloge.</t>
  </si>
  <si>
    <t>Sa sadržajem alkaliteta u premazu, dobiva se dodatna zaštita od napada gljivica i plijesni.</t>
  </si>
  <si>
    <t>Podloge moraju biti nosive, očišćene od prljavština kao što su prašina, ostaci oplate, ulja i masnoća. Podloga mora biti pripremljena s odgovarajućim i zadanim parametrima.</t>
  </si>
  <si>
    <t>SOBOSLIKARSKO - LIČILAČKI RADOVI  UKUPNO</t>
  </si>
  <si>
    <t>XIV.</t>
  </si>
  <si>
    <t xml:space="preserve">Dobava i ugradnja dizala. </t>
  </si>
  <si>
    <t>Obračun sve komplet po komadu stavke</t>
  </si>
  <si>
    <t>Koso podizna platforma uz rampu.</t>
  </si>
  <si>
    <t>Dimenzije platforme za nastup 900 x 1000 mm,                                                 u sklopljenom stanju 400 mm
Izvedba platforme: za unutarnju ugradnju
Pogon: električno
Nosivost: 225 kg Snaga 0,5 kW
Brzina vožnje: 0.07 m/s
Visina dizanja: 0,85 m; Broj stanica: 2                                                                                                      
Vrsta upravljanja: stalnim pritiskom na tipkalo za vožnju u željenu stanicu                                                                                      Instalacija: za suhi prostor
Izvedba: specijalna čelična konstrukcija, vodilice slijede smjer uspona, konzolno učvršćene u AB podnu ploču.
Pod: protuklizna obloga
Oprema: Platforma ima automatsko spuštanje i dizanje poda platforme sa podnim preklopnim zaštitama i rukohvatima. Platforma ima sigurnosni tanjur ispod poda platforme u slučaju naleta na prepreku
Smještaj platforme: unutar građevine u zatvorenom prostoru.</t>
  </si>
  <si>
    <t>U stavku ulazi izrada izvedbenog projekta i detalja za izvedbu koso podizne sklopive platforme.</t>
  </si>
  <si>
    <t>Obračun po kompletu koso podizne platforme s nosivom konstrukcijom.</t>
  </si>
  <si>
    <t>XV.</t>
  </si>
  <si>
    <t>OPREMA I UGRADNJE</t>
  </si>
  <si>
    <t>Izrada, doprema i ugradnja pregradnih stijena sanitarnih kabina.</t>
  </si>
  <si>
    <t>Prije izvedbe obavezna izmjera na licu mjesta.</t>
  </si>
  <si>
    <t>Sve izvesti prema shemi i izmjeri na licu mjesta.</t>
  </si>
  <si>
    <t>U cijenu uključen sav rad i materijal.</t>
  </si>
  <si>
    <t>MUŠKI WC: pregrada između pisoara: dimenzija 50 x 116 cm</t>
  </si>
  <si>
    <t>Stijena se sastoji od ostakljenog fiksnog dijela i ostakljenih kliznih vratiju dimenzija70x220 cm.</t>
  </si>
  <si>
    <t>Nosači i sav pričvrsni materijal uključeni u jediničnu cijenu.</t>
  </si>
  <si>
    <t>Dobava i montaža pulta za umivaonike.</t>
  </si>
  <si>
    <t>Pult se izrađuje od ploča kompozitnog materijala, bešavno, s ugradnim umivaonicima.</t>
  </si>
  <si>
    <t>U cijenu uključena dobava i postava fiksnih i zaokretnih strana od vodootpornog iverala, te izvedba svih predviđenih otvora, u svemu prema projektu.</t>
  </si>
  <si>
    <t xml:space="preserve">U stavku uključena i ugradnja koša za smeće. </t>
  </si>
  <si>
    <t xml:space="preserve">Dobava i ugradnja čajne kuhinje s ugradbenim kuhinjskim elementima. </t>
  </si>
  <si>
    <t>Korpus: iveral d=18 mm.</t>
  </si>
  <si>
    <t>Fronte: lakirani mdf d=18 mm.</t>
  </si>
  <si>
    <t>Sokl: lakirani mdf MDF d=18 mm, sokl poravnat s frontama.</t>
  </si>
  <si>
    <t>Stražnja stranica: MDF ploča, d=4mm.</t>
  </si>
  <si>
    <t>Radna ploča: kompozitni materijal, d=20 mm.</t>
  </si>
  <si>
    <t>Stavka uključuje izradu, dopremu i ugradnju kuhinjskog bloka i obloge kuhinjskog bloka, sve prema shemi.</t>
  </si>
  <si>
    <t>Sastavni dio bloka čine donji i gornji ormarići, korito od sudopera izvedeno u istom materijalu kao radna ploča (bešavno) i ladice.</t>
  </si>
  <si>
    <t>Stavka uključuje dobavu i postavu svog potrebnog okova i pričvrsnog materijala za nevidljivu izvedbu.</t>
  </si>
  <si>
    <t>*Napomena: miješalica, indukcijska ploča, hladnjak, perilica suđa, mikrovalna pećnica i napa nisu dio ove stavke.</t>
  </si>
  <si>
    <t>U cijeni sav potreban rad, materijal i pribor do pune estetske i funkcionalne gotovosti.</t>
  </si>
  <si>
    <t xml:space="preserve">Izrada, dobava i ugradnja recepcijskog pulta. </t>
  </si>
  <si>
    <t xml:space="preserve">Konstrukcija pulta od horizontalnih i vertikalnih kvadratnih čeličnih profila 30×30 mm. Spoj varenjem. Sve vruće cinčano. </t>
  </si>
  <si>
    <t>Na radnom djelu, ispod pulta, predvidjeti priključnice i upravljanje rasvjetom. Predvidjeti otvore za ugradnju kablova.</t>
  </si>
  <si>
    <t>Predvidjeti ugradnju ladica s otvaranjem na potisak i zaključavanjem.</t>
  </si>
  <si>
    <t>Dobava i ugradnja ormara na recepciji.</t>
  </si>
  <si>
    <t>Dimenzije ormara Š=257 cm, D=43 cm, V=300 cm, sve prema shemi.</t>
  </si>
  <si>
    <t>Korpus: iveral d=18 mm, MAT boja</t>
  </si>
  <si>
    <t>Vrata i bočne strane: lakirani MDF, d=25 mm, MAT boja</t>
  </si>
  <si>
    <t>Stražnja stranica: lakirani MDF, d=4mm, MAT boja.</t>
  </si>
  <si>
    <t>Sokl visine 5 cm od iverala d=18mm, MAT boja</t>
  </si>
  <si>
    <t>Sve izvesti prema shemi.</t>
  </si>
  <si>
    <t xml:space="preserve">Potrebno uskladiti s projektom elektrotehnike radi ugradnje elektroormara. </t>
  </si>
  <si>
    <r>
      <t xml:space="preserve">Izrada, dobava i montaža unutarnjih duplih dekorativnih i blackout sjenila </t>
    </r>
    <r>
      <rPr>
        <sz val="10"/>
        <rFont val="Arial"/>
        <family val="2"/>
        <charset val="238"/>
      </rPr>
      <t>izložbenih dvorana i studia.</t>
    </r>
  </si>
  <si>
    <t>Rolo sjenilo montirano na strop, s dvostrukom tkaninom, s neprozirnim (blackout) sjenilom za zamračenje i dekorativnim sjenilom za kontrolu svjetla.</t>
  </si>
  <si>
    <t>Dimenzija platna 140x265 cm.</t>
  </si>
  <si>
    <t>Stražnja i prednja tkanina sadrže skriveni donji uteg ušiven u rub tkanine.</t>
  </si>
  <si>
    <t xml:space="preserve">Blackout neprozirna tehnička tkanina s faktorom otvorenosti od 0%. Bez H2C=O, bez olova, bez PVC-a. </t>
  </si>
  <si>
    <t>Dekorativna isprepletena perforirana tehnička tkanina s homogenim faktorom otvorenosti od 3% koji pušta prirodno svjetlo. Bez ftalata, bez olova, bez BPA</t>
  </si>
  <si>
    <t>Sistem upravljanja na motor s pogonskim kotačićem koji smanjuje buku i vibracije koje motor stvara pri okretanju.</t>
  </si>
  <si>
    <t>Šiva se prema izmjeri u naravi.</t>
  </si>
  <si>
    <t>Jedinična cijena obuhvaća sav potrebni pribor, šivanje, ovjes i metalnu vodilicu sa pripadajućim priborom.</t>
  </si>
  <si>
    <t xml:space="preserve">Količinu materijala provjeriti u naravi. </t>
  </si>
  <si>
    <t>Obračun po kom kompletno ugrađenog sjenila.</t>
  </si>
  <si>
    <r>
      <t xml:space="preserve">Izrada, dobava i montaža unutarnjih dekorativnih i blackout sjenila </t>
    </r>
    <r>
      <rPr>
        <sz val="10"/>
        <rFont val="Arial"/>
        <family val="2"/>
        <charset val="238"/>
      </rPr>
      <t>ureda i sobe za sastanke.</t>
    </r>
  </si>
  <si>
    <t>Rolo sjenilo u kutiji sakrivenoj u spušteni strop, s dekorativnim sjenilom za kontrolu svjetla.</t>
  </si>
  <si>
    <t>Dimenzija platna 140x275 cm.</t>
  </si>
  <si>
    <t>Tkanina sadrži skriveni donji uteg ušiven u rub tkanine.</t>
  </si>
  <si>
    <t>Obračun po kom kompletno ugrađenog sjenila - dekorativno (uredi)</t>
  </si>
  <si>
    <t>Obračun po kom kompletno ugrađenog sjenila - blackout (soba za sastanke)</t>
  </si>
  <si>
    <r>
      <t xml:space="preserve">Izrada, dobava i montaža unutarnjih blackout stropnih sjenila </t>
    </r>
    <r>
      <rPr>
        <sz val="10"/>
        <rFont val="Arial"/>
        <family val="2"/>
        <charset val="238"/>
      </rPr>
      <t>blackboxa i čuvaonice.</t>
    </r>
  </si>
  <si>
    <t>Sjenilo sa stropnim sustavnom montaže, s neprozirnim (blackout) sjenilom za zamračenje.</t>
  </si>
  <si>
    <t>Dimenzija platna 90x60 cm.</t>
  </si>
  <si>
    <t>Obračun po kom kompletno ugrađenog sjenila</t>
  </si>
  <si>
    <r>
      <t xml:space="preserve">Izrada, dobava i montaža unutarnjih blackout stropnih sjenila </t>
    </r>
    <r>
      <rPr>
        <sz val="10"/>
        <rFont val="Arial"/>
        <family val="2"/>
        <charset val="238"/>
      </rPr>
      <t>prstenaste galerije.</t>
    </r>
  </si>
  <si>
    <t>Sjenilo sa stropnim sustavom montaže, za svjetlarnike velikih dimenzija na motorni pogon.</t>
  </si>
  <si>
    <t>Trapezno platno prati formu prstenaste kupole.</t>
  </si>
  <si>
    <t>Trapezno platno duljine 550 cm, kraća strana širine 316 cm, dulja strana širine 459 cm.</t>
  </si>
  <si>
    <t>Brzina klizanja sjenila 12,5 cm/s</t>
  </si>
  <si>
    <t>Sustav se sastoji od aluminijskih profila 33 x 50 cm u bijeloj boji, al. pokrivnog profila 149 x 94 mm u bijeloj boji, klizača za platno na kotačićima, omčastog poliuretanskog zupčastog remena za prijenos te digitalnog motora 220V.</t>
  </si>
  <si>
    <t>Blackout neprozirna tehnička tkanina, 650 g/m2.</t>
  </si>
  <si>
    <t>Stezaljka za ovjes projektora.</t>
  </si>
  <si>
    <t>Dobava, ugradnja i montaža pomične stezaljke za ovjes projektora na čeličnu potkonstrukciju staklenog stropa u galeriji Prsten.</t>
  </si>
  <si>
    <t xml:space="preserve">Stol za previjanje. </t>
  </si>
  <si>
    <t xml:space="preserve">Dobava, ugradnja i montaža samostojećeg stola za previjanje beba za postavu u ženskom wc-u. </t>
  </si>
  <si>
    <t>Gornja ploha sa spužvom podstavljenom podlogom za previjanje, obložena vodoneupojnom tkaninom.</t>
  </si>
  <si>
    <t>Pokretne ljestve.</t>
  </si>
  <si>
    <t xml:space="preserve">Dobava pokretnih ljestvi za pomoć kod upravljanja rasvjetom i održavanjem zgrade. </t>
  </si>
  <si>
    <t>Ljestve s nosačima od nehrđajućeg čelika, protukliznim aluminijskim gazištima i ugrađenim radnim podestom.</t>
  </si>
  <si>
    <t>Ugrađena 4 kotača s kočionom papučicom.</t>
  </si>
  <si>
    <t>Vatrogasni aparati.</t>
  </si>
  <si>
    <t>Dobava i postava vatrogasnih aparata na za to predviđena mjesta. Aparati se ugrađuju ili vješaju na za to predviđene nosače, a prema projektnom rješenju interijera i rasporedu koji je definiran u Elaboratu zaštite od požara.</t>
  </si>
  <si>
    <t>Izvedba unutarnje sigurnosne signalistike.</t>
  </si>
  <si>
    <t>Izrada i dobava unutarnje sigurnosne signalistike koje obuhvaća:</t>
  </si>
  <si>
    <t>planove evakuacije</t>
  </si>
  <si>
    <t xml:space="preserve">piktograme - oznake hidranta </t>
  </si>
  <si>
    <t>sva ostala signalistika potrebna za potpunu funkcionalnost građevine</t>
  </si>
  <si>
    <t>OPREMA I UGRADNJE UKUPNO</t>
  </si>
  <si>
    <t>REKAPITULACIJA GRAĐEVINSKO-OBRTNIČKIH RADOVA</t>
  </si>
  <si>
    <t xml:space="preserve">RESTAURATORSKI RADOVI </t>
  </si>
  <si>
    <t>SOBOSLIKARSKI RADOVI</t>
  </si>
  <si>
    <t>GRAĐEVNINSKO-OBRTNIČKI RADOVI UKUPNO</t>
  </si>
  <si>
    <t>ELEKTROINSTALACIJE</t>
  </si>
  <si>
    <t xml:space="preserve">OPĆI UVJETI </t>
  </si>
  <si>
    <t>NAPOMENE:
Stavke radova obuhvaćaju montažu, spajanje, po potrebi uzemljenje, te dovođenje u stanje potpune funkcionalnosti.
U svim jediničnim cijenama troškovnika, bez obzira je li to izričito navedeno ili nije, treba biti uključeno:  
-nabava, isporuka, montaža/demontaža opreme    
-tvornička ispitivanja i atesti, certifikati i sl.          
-uklanjanje, prijevoz i zbrinjavanje demontirane opreme, materijala i viška iskopa
-sve vrste radova (izrada, montaža, prilagodba postojeće opreme, montaža nove opreme, otklanjanje nedostataka i drugo)
-sva potrebna ispitivanja, mjerenja, puštanja u rad i drugo
-svi dodatni troškovi radne snage (dnevnice, prekovremeni i drugo)
- svi ostali neimenovani pomoćni radovi i materijali koji su potrebni za kompletno dovršenje radova po ovom troškoniku
U cijenu također ukalkulirati sav potreban spojni, montažni, pridržni i ostali materijal potreban za potpuno funkcioniranje.
Jedinične cijene zemljanih radova vrijede za stvarno ugrađene/nabijene slojeve kanala, bez obzira na koeficijent stišljivosti materijala.
Pri izradi ponude obavezno pročitati tehnički opis i pregledati nacrte u projektu.</t>
  </si>
  <si>
    <t>Izvođač je dužan uskladiti projektnu dokumentaciju sa stvarno izvedenim stanjem, te istu isporučiti investitoru u 3 primjerka i na elektronskom mediju.
Sječenje kabela izvesti na licu mjesta nakon izmjerene stvarne dužine trase.
Ukoliko ponuditelj za neke od stavki predlaže alternativu, to u svojoj ponudi mora posebno naglasiti.
Oznake razdjelnih ormara izvesti na plastičnoj graviranoj pločici, kao i sve natpise na vratima.</t>
  </si>
  <si>
    <t>Dodatni tehnički ugovorni uvjeti (napomene) za elektroinstalacije:</t>
  </si>
  <si>
    <t>Sav materijal za izgradnju mora biti kvalitetan i mora odgovarati opisu troškovnika i postojećim građevinskim propisima.</t>
  </si>
  <si>
    <t>VANJSKE ELEKTROINSTALACIJE</t>
  </si>
  <si>
    <t>1.1</t>
  </si>
  <si>
    <t>Ručni iskop kabelskog NN rova dubine 0.8m i širine 0.4m, sa zatrpavanjem i nabijanjem rova u slojevima od 30cm sa odvozom viška zemlje na gradski deponij.</t>
  </si>
  <si>
    <t>1.2</t>
  </si>
  <si>
    <t>Strojni iskop kabelskog NN rova dubine 0.8m i širine 0.4m, sa zatrpavanjem i nabijanjem rova u slojevima od 30cm sa odvozom viška zemlje na gradski deponij.</t>
  </si>
  <si>
    <t>1.3</t>
  </si>
  <si>
    <t>Isporuka na gradilište i ugradnja pijeska granulacije 0-4 mm ili sipke zemlje u kabelski rov debljine 2 x 10cm za posteljicu i zaštitu kabela.</t>
  </si>
  <si>
    <t>1.4</t>
  </si>
  <si>
    <t>Isporuka i postavljanje PVC štitnika za kabele duljine 1m</t>
  </si>
  <si>
    <t>1.5</t>
  </si>
  <si>
    <t>Isporuka i postavljanje plastične trake za upozorenje s natpisom "POZOR elektroenergetski kabel 1kV.</t>
  </si>
  <si>
    <t>m</t>
  </si>
  <si>
    <t>1.6</t>
  </si>
  <si>
    <t>Isporuka, polaganje i montaža betonskih zdenaca unutarnje dimenzija:</t>
  </si>
  <si>
    <t>1.7</t>
  </si>
  <si>
    <t>Montažni zdenac za NN trasu, unutarnjih dimenzija ŠxDxV 108x118x98xcm ±5, 400kN</t>
  </si>
  <si>
    <t>1.8</t>
  </si>
  <si>
    <t>Isporuka i polaganje u već iskopani rov kabelske kanalizacije plastične robusne fleksibilne cijevi za uvlačenje energetskih NN kabela, sa potrebnim spojnicama</t>
  </si>
  <si>
    <t>1.9</t>
  </si>
  <si>
    <t>PEHD Ø110mm</t>
  </si>
  <si>
    <t>UKUPNO VANJSKE ELEKTROINSTALACIJE</t>
  </si>
  <si>
    <t>ELEKTRO ORMARI I OPREMA</t>
  </si>
  <si>
    <t>2.1.1</t>
  </si>
  <si>
    <t>Dobava, montaža i spajanje razvodnog ormara oznake +GRO</t>
  </si>
  <si>
    <t>2.1.2</t>
  </si>
  <si>
    <t xml:space="preserve">, dimenzija [2150x(690+690)x240mm] +/-5%, u skladu sa standardom IEC 61439-1-2 do 800A ili jednakovrijedan. Ormar je slobodnostojeći, metalni, s punim metalnim vratima, sa stupnjem zaštite IP43.
Potrebno predvidjeti 20% rezervnog prostora u svrhu budućih nadogradnji.
Stavka uključuje sav potreban montažni materijal za potpunu funkcionalnost. 
</t>
  </si>
  <si>
    <t>2.1.3</t>
  </si>
  <si>
    <t>Ormar:</t>
  </si>
  <si>
    <t>2.1.4</t>
  </si>
  <si>
    <t>Podnožje/krov ormara stupanj zaštite IP43 ; kom=1</t>
  </si>
  <si>
    <t>2.1.5</t>
  </si>
  <si>
    <t>Usponski profili  ; kom=1</t>
  </si>
  <si>
    <t>2.1.6</t>
  </si>
  <si>
    <t xml:space="preserve">Prednja vrata stupanj zaštite IP43 ; kom=1 </t>
  </si>
  <si>
    <t>2.1.7</t>
  </si>
  <si>
    <t>Stražnja ploča stupanj zaštite IP43 ; kom=1</t>
  </si>
  <si>
    <t>2.1.8</t>
  </si>
  <si>
    <t>Temeljna ploča</t>
  </si>
  <si>
    <t>2.1.9</t>
  </si>
  <si>
    <t>Podne klizne uvodnice; kom=1</t>
  </si>
  <si>
    <t>2.1.10</t>
  </si>
  <si>
    <t>Maska podnožja; kom=2</t>
  </si>
  <si>
    <t>2.1.11</t>
  </si>
  <si>
    <t>Bočne stranice stupanj zaštite IP43 ; kom=2</t>
  </si>
  <si>
    <t>2.1.12</t>
  </si>
  <si>
    <t>Džep za dokumentaciju A4 ; kom=1</t>
  </si>
  <si>
    <t>2.1.13</t>
  </si>
  <si>
    <t>Oprema:</t>
  </si>
  <si>
    <t>2.1.14</t>
  </si>
  <si>
    <t>Tropolni kompaktni prekidač nazivne struje 250A sa elektronskom zaštitnom jedinicom podesivim od 0.4-1xIn prekidne moći 25kA - IEC60947-2   ili jednakovrijedno ; kom=1</t>
  </si>
  <si>
    <t>2.1.15</t>
  </si>
  <si>
    <t>Isklopni okidač za kompaktni prekidač, 220-240VAC ; kom=1</t>
  </si>
  <si>
    <t>2.1.16</t>
  </si>
  <si>
    <t>Odvodnik prenapona tip T1+T2 za TN-S sustav, 3N+PE sa sigurnosnom rezervom, utični ; kom=1</t>
  </si>
  <si>
    <t>2.1.17</t>
  </si>
  <si>
    <t>Tropolni+N nosač cilindričnog niskonaponskog osigurača 22x58mm - 125A  ; kom=1</t>
  </si>
  <si>
    <t>2.1.18</t>
  </si>
  <si>
    <t>Cilindrični osigurač vel. 22x58mm In=50A ; kom=3</t>
  </si>
  <si>
    <t>2.1.19</t>
  </si>
  <si>
    <t>Jednopolni nosač cilindričnog niskonaponskog osigurača 10.3×38mm  ; kom=1</t>
  </si>
  <si>
    <t>2.1.20</t>
  </si>
  <si>
    <t>Cilindrični osigurač 10.3x38mm 6A  ; kom=1</t>
  </si>
  <si>
    <t>2.1.21</t>
  </si>
  <si>
    <t>Gljivasto tipkalo za nužni isklop crveno deblokiranje okretanjem 1NO+11NC ; kom=1</t>
  </si>
  <si>
    <t>2.1.22</t>
  </si>
  <si>
    <t>Zaštitni adapter za zaštitu od slučajnog aktiviranja kompaktnih gljivastih tipkala za nužni isklop ; kom=1</t>
  </si>
  <si>
    <t>2.1.23</t>
  </si>
  <si>
    <t>Tropolni minijaturni automatski prekidač C32A prekidne moći 10kA - IEC60947-2 ili jednakovrijedan ; kom=2</t>
  </si>
  <si>
    <t>2.1.24</t>
  </si>
  <si>
    <t>Tropolni minijaturni automatski prekidač C16A 10kA - IEC60947-2 ili jednakovrijedan ; kom=4</t>
  </si>
  <si>
    <t>2.1.25</t>
  </si>
  <si>
    <t>Tropolni minijaturni automatski prekidač C40A prekidne moći 10kA - IEC60947-2 ili jednakovrijedan ; kom=2</t>
  </si>
  <si>
    <t>2.1.26</t>
  </si>
  <si>
    <t>Tropolni minijaturni automatski prekidač C50A prekidne moći 10kA - IEC60947-2 ili jednakovrijedan ; kom=1</t>
  </si>
  <si>
    <t>2.1.27</t>
  </si>
  <si>
    <t>Jednopolni minijaturni automatski prekidač C16A prekidne moći 10kA - IEC60947-2 ili jednakovrijedan ; kom=48</t>
  </si>
  <si>
    <t>2.1.28</t>
  </si>
  <si>
    <t>2.1.29</t>
  </si>
  <si>
    <t>Tropolni kompaktni prekidač nazivne struje 63A sa termomagnetskom zaštitnom jedinicom podesivim od 0.7-1xIn prekidne moći 25kA - IEC60947-2 ili jednakovrijedan ; kom=2</t>
  </si>
  <si>
    <t>2.1.30</t>
  </si>
  <si>
    <t>Tropolni kompaktni prekidač nazivne struje 40A sa termomagnetskom zaštitnom jedinicom podesivim od 0.7-1xIn prekidne moći 25kA - IEC60947-2 ili jednakovrijedan ; kom=2</t>
  </si>
  <si>
    <t>2.1.31</t>
  </si>
  <si>
    <t>Dvopolna kombinirana zaštitna sklopka C16 10kA - IEC60947-2 ili jednakovrijedan ; kom=2</t>
  </si>
  <si>
    <t>2.1.32</t>
  </si>
  <si>
    <t>Četveropolna strujna zaštitna sklopka 25/0.03A ; kom=3</t>
  </si>
  <si>
    <t>2.1.33</t>
  </si>
  <si>
    <t>Četveropolna strujna zaštitna sklopka 32/0.03A ; kom=7</t>
  </si>
  <si>
    <t>2.1.34</t>
  </si>
  <si>
    <t>Izrada tropolne sheme izvedenog stanja razdjelnika +GRO,  napravljena u odgovarajučem softveru ; kom=1</t>
  </si>
  <si>
    <t>2.1.35</t>
  </si>
  <si>
    <t>Izrada radioničkog nacrta ormara sa prednjim prikazom prije izrade ormara ; kom=1</t>
  </si>
  <si>
    <t>2.1.36</t>
  </si>
  <si>
    <t>Sva potrebna montažna i spojna oprema potrebna za ugradnju specificirane opreme u  ormare do njegove pune fukcionalnosti; sabirnice, igličaste sabirnice, redne stezaljke, sabirnice nule i zemlje, spojni vodovi, P/F vodiči, izolatori, natpisi i natpisne pločice oznaka otporne na vlagu i prljavštinu, perforirane PVC kanalice, POK kanali, pinovi, uvodnice i ostali sitni spojni i montažni materijal, potreban do potpunog opremanja ormara, uključujući i plexi pokrov sa slijepim ispunama, ispitni list ormara i metalna pločica  oznake sukladnosti. Svu opremu i kabele kvalitetno označiti. Kabele izvesti na rednim stezaljkama ; kpl.=1</t>
  </si>
  <si>
    <t>2.1.37</t>
  </si>
  <si>
    <t>Doprema, unošenje i povezivanje ormara s kablovima na objektu, sa ispitivanjem i izdavanjem atesta. ; kpl.=1</t>
  </si>
  <si>
    <t>2.1.38</t>
  </si>
  <si>
    <t>Vrijednosti struje pojedinih prekidača potrebno je uzeti s već uračunatim potencijalnim "derating" faktorom</t>
  </si>
  <si>
    <t>Dobava, montaža i spajanje razvodnog ormara oznake +GRO ukupno:</t>
  </si>
  <si>
    <t>2.2.</t>
  </si>
  <si>
    <t>Dobava, montaža i spajanje razvodnog ormara oznake +R0</t>
  </si>
  <si>
    <t>2.2.1</t>
  </si>
  <si>
    <t>2.2.2</t>
  </si>
  <si>
    <t>2.2.3</t>
  </si>
  <si>
    <t xml:space="preserve">Zidni ormar dim. 1134x810x120mm +/-5% stupnja zaštite IP43 ; kom=1  </t>
  </si>
  <si>
    <t>2.2.4</t>
  </si>
  <si>
    <t xml:space="preserve">Ušice za ugradnju ormara na zid ; kom=1 </t>
  </si>
  <si>
    <t>2.2.5</t>
  </si>
  <si>
    <t>2.2.6</t>
  </si>
  <si>
    <t>2.2.7</t>
  </si>
  <si>
    <t>Tropolni minijaturni automatski prekidač C40A 10kA - IEC60947-2  ili jednakovrijedan ; kom=1</t>
  </si>
  <si>
    <t>2.2.8</t>
  </si>
  <si>
    <t xml:space="preserve">Četveropolna strujna zaštitna sklopka 32/0.03A ; kom=7 </t>
  </si>
  <si>
    <t>2.2.9</t>
  </si>
  <si>
    <t>2.2.10</t>
  </si>
  <si>
    <t>Jednopolni minijaturni automatski prekidač C16A prekidne moći 10kA - IEC60947-2 ili jednakovrijedan ; kom=47</t>
  </si>
  <si>
    <t>2.2.11</t>
  </si>
  <si>
    <t>2.2.12</t>
  </si>
  <si>
    <t>Dvopolna kombinirana zaštitna sklopka C16 10kA - IEC60947-2 ili jednakovrijedan ; kom=1</t>
  </si>
  <si>
    <t>2.2.13</t>
  </si>
  <si>
    <t>Izrada tropolne sheme izvedenog stanja razdjelnika +R0,  napravljena u odgovarajučem softveru ; kpl.=1</t>
  </si>
  <si>
    <t>2.2.14</t>
  </si>
  <si>
    <t>Izrada radioničkog nacrta ormara sa prednjim prikazom prije izrade ormara ; kpl.=1</t>
  </si>
  <si>
    <t>2.2.15</t>
  </si>
  <si>
    <t>2.2.16</t>
  </si>
  <si>
    <t>2.2.17</t>
  </si>
  <si>
    <t>Dobava, montaža i spajanje razvodnog ormara oznake +R0 ukupno:</t>
  </si>
  <si>
    <t>2.3.</t>
  </si>
  <si>
    <t>Dobava, montaža i spajanje razvodnog ormara oznake +RM</t>
  </si>
  <si>
    <t>2.3.1</t>
  </si>
  <si>
    <t>2.3.2</t>
  </si>
  <si>
    <t>2.3.3</t>
  </si>
  <si>
    <t xml:space="preserve">Zidni ormar dim. 984x560x120mm +/-5% stupnja zaštite IP31 ; kom=1  </t>
  </si>
  <si>
    <t>2.3.4</t>
  </si>
  <si>
    <t>2.3.5</t>
  </si>
  <si>
    <t>2.3.6</t>
  </si>
  <si>
    <t>2.3.7</t>
  </si>
  <si>
    <t>Tropolni minijaturni automatski prekidač C25A 10kA - IEC60947-2  ili jednakovrijedan ; kom=1</t>
  </si>
  <si>
    <t>2.3.8</t>
  </si>
  <si>
    <t>Četveropolna strujna zaštitna sklopka 25/0.03A ; kom=6</t>
  </si>
  <si>
    <t>2.3.9</t>
  </si>
  <si>
    <t>Jednopolni minijaturni automatski prekidač C16A prekidne moći 10kA - IEC60947-2 ili jednakovrijedan ; kom=20</t>
  </si>
  <si>
    <t>2.3.10</t>
  </si>
  <si>
    <t>2.3.11</t>
  </si>
  <si>
    <t>2.3.12</t>
  </si>
  <si>
    <t>2.3.13</t>
  </si>
  <si>
    <t>Izrada tropolne sheme izvedenog stanja razdjelnika +RM,  napravljena u odgovarajučem softveru ; kpl.=1</t>
  </si>
  <si>
    <t>2.3.14</t>
  </si>
  <si>
    <t>2.3.15</t>
  </si>
  <si>
    <t>2.3.16</t>
  </si>
  <si>
    <t>2.3.17</t>
  </si>
  <si>
    <t>Dobava, montaža i spajanje razvodnog ormara oznake +RM ukupno:</t>
  </si>
  <si>
    <t>2.4.</t>
  </si>
  <si>
    <t>Dobava, montaža i spajanje razvodnog ormara oznake +R1</t>
  </si>
  <si>
    <t>2.4.1</t>
  </si>
  <si>
    <t>2.4.2</t>
  </si>
  <si>
    <t>2.4.3</t>
  </si>
  <si>
    <t xml:space="preserve">Zidni ormar dim. 834x1060x120mm +/-5% stupnja zaštite IP31 ; kom=1  </t>
  </si>
  <si>
    <t>2.4.4</t>
  </si>
  <si>
    <t>2.4.5</t>
  </si>
  <si>
    <t>2.4.6</t>
  </si>
  <si>
    <t>2.4.7</t>
  </si>
  <si>
    <t>Tropolni minijaturni automatski prekidač C50A 10kA - IEC60947-2  ili jednakovrijedan ; kom=1</t>
  </si>
  <si>
    <t>2.4.8</t>
  </si>
  <si>
    <t>2.4.9</t>
  </si>
  <si>
    <t>2.4.10</t>
  </si>
  <si>
    <t>2.4.11</t>
  </si>
  <si>
    <t>Jednopolni minijaturni automatski prekidač C10A prekidne moći 10kA - IEC60947-2 ili jednakovrijedan ; kom=29</t>
  </si>
  <si>
    <t>2.4.12</t>
  </si>
  <si>
    <t>Tropolni minijaturni automatski prekidač C10A prekidne moći 10kA - IEC60947-2 ili jednakovrijedan ; kom=10</t>
  </si>
  <si>
    <t>2.4.13</t>
  </si>
  <si>
    <t>Dvopolna kombinirana zaštitna sklopka C25 10kA - IEC60947-2 ili jednakovrijedan ; kom=1</t>
  </si>
  <si>
    <t>2.4.14</t>
  </si>
  <si>
    <t>Izrada tropolne sheme izvedenog stanja razdjelnika +R1,  napravljena u odgovarajučem softveru ; kpl.=1</t>
  </si>
  <si>
    <t>2.4.15</t>
  </si>
  <si>
    <t>2.4.16</t>
  </si>
  <si>
    <t>2.4.17</t>
  </si>
  <si>
    <t>2.4.18</t>
  </si>
  <si>
    <t>Dobava, montaža i spajanje razvodnog ormara oznake +R1 ukupno:</t>
  </si>
  <si>
    <t>UKUPNO ELEKTRO ORMARI I OPREMA</t>
  </si>
  <si>
    <t>3.</t>
  </si>
  <si>
    <t>ELEKTROINSTALACIJE JAKE STRUJE</t>
  </si>
  <si>
    <t>Izrada fiksnog monofaznog izvoda s pripremom za montažu na potrošače.</t>
  </si>
  <si>
    <t>Izrada fiksnog trofaznog izvoda s pripremom za montažu potrošače.</t>
  </si>
  <si>
    <t>Dobava, ugradnja i spajanje priključnice 230V, 16A komplet s montažnom kutijom za 2 modula, nosačem za 2 modula, ukrasnim okvirom za 2 modula  i svim potrebnim priborom</t>
  </si>
  <si>
    <t>Dobava, ugradnja i spajanje priključnice s poklopcom 230V, 16A komplet s montažnom kutijom za 2 modula, nosačem za 2 modula, ukrasnim okvirom za 2 modula  i svim potrebnim priborom</t>
  </si>
  <si>
    <t>Dobava, ugradnja i spajanje dvije priključnice 230V, 16A komplet s montažnom kutijom za 4 modula, nosačem za 4 modula, ukrasnim okvirom za 4 modula  i svim potrebnim priborom</t>
  </si>
  <si>
    <t>3.6</t>
  </si>
  <si>
    <t>Dobava, montaža i spajanje parapetnog kanala dimenzija 2000/100 +/-5% s dobavom, montažom i spajanjem sljedećih elemenata:
1x - 4 priključnice 230V, 16A komplet s montažnom kutijom za 10 modula, nosačem za 10 modula, ukrasnim okvirom za 10 modula , te s predviđenim mjestima za ugradnju dvije mrežne upriključnice RJ45 navedenih u stavci strukturnog kabliranja u ovom troškovniku i svim potrebnim priborom</t>
  </si>
  <si>
    <t>3.7</t>
  </si>
  <si>
    <t>Dobava, montaža i spajanje parapetnog kanala dimenzija 2000/100 +/-5% s dobavom, montažom i spajanjem sljedećih elemenata:
1x - 6 priključnice 230V, 16A komplet s montažnom kutijom za 16 modula, nosačem za 16 modula, ukrasnim okvirom za 16 modula , te s predviđenim mjestima za ugradnju četiri mrežne upriključnice RJ45 navedenih u stavci strukturnog kabliranja u ovom troškovniku i svim potrebnim priborom</t>
  </si>
  <si>
    <t>3.8</t>
  </si>
  <si>
    <t>Dobava, montaža i spajanje podne priključne kutije, do 16 modula, dim. 332x250x80mm±5%, podesive dubine 80-95mm, s reverzibilnim poklopcem od nehrđajućeg čelika i metalnom ugradnom kutijom, sa slijedećim elementima:
- metalna ugradna kutija 16M
- montažni okvir za ugradnju podne kutije 16M
- utičnica, 16A, 230V, 2P+E, 2M (x6)
- utičnica RJ45 (x4)</t>
  </si>
  <si>
    <t>3.9</t>
  </si>
  <si>
    <t>Dobava, montaža i spajanje podne priključne kutije, do 16 modula, dim. 332x250x80mm±5%, podesive dubine 80-95mm, s reverzibilnim poklopcem od nehrđajućeg čelika i metalnom ugradnom kutijom, sa slijedećim elementima:
- metalna ugradna kutija 8M
- montažni okvir za ugradnju podne kutije 8M
- utičnica, 16A, 230V, 2P+E, 2M (x2)
- utičnica RJ45 (x1)
- slijepa tipka, 1M (x3)</t>
  </si>
  <si>
    <t>3.10</t>
  </si>
  <si>
    <t>Dobava, montaža i spajanje podne priključne kutije, do 16 modula, dim. 332x250x80mm±5%, podesive dubine 80-95mm, s reverzibilnim poklopcem od nehrđajućeg čelika i metalnom ugradnom kutijom, sa slijedećim elementima:
- metalna ugradna kutija 8M
- montažni okvir za ugradnju podne kutije 8M
- utičnica, 16A, 230V, 2P+E, 2M (x2)
- slijepa tipka, 1M (x4)</t>
  </si>
  <si>
    <t>3.11</t>
  </si>
  <si>
    <t>Dobava, ugradnja i spajanje priključnice 230V, 16A komplet s nadgradnom montažnom kutijom za 3 modula, nosačem za 3 modula, ukrasnim okvirom za 3 modulate, te s predviđenim mjestima za ugradnju jedne mrežne priključnice RJ45  i svim potrebnim priborom</t>
  </si>
  <si>
    <t>3.12</t>
  </si>
  <si>
    <t xml:space="preserve">Dobava, ugradnja na zid i spajanje instalacijskog pribora: </t>
  </si>
  <si>
    <t>3.13</t>
  </si>
  <si>
    <t>ugradna razvodna kutija 78mm s poklopcem</t>
  </si>
  <si>
    <t>3.14</t>
  </si>
  <si>
    <t>razvodna kutija 100x100 s poklopcem</t>
  </si>
  <si>
    <t>3.15</t>
  </si>
  <si>
    <t>Dobava, polaganje I spajanje kabela u prethodno postavljene instalacijske cijevi ili kabelske police:</t>
  </si>
  <si>
    <t>3.16</t>
  </si>
  <si>
    <t xml:space="preserve">NYY 4 x 150 mm² </t>
  </si>
  <si>
    <t>3.17</t>
  </si>
  <si>
    <t xml:space="preserve">NYY 5 x 35 mm² </t>
  </si>
  <si>
    <t>3.18</t>
  </si>
  <si>
    <t xml:space="preserve">NYY 5 x 25 mm² </t>
  </si>
  <si>
    <t>3.19</t>
  </si>
  <si>
    <t xml:space="preserve">NYY 5 x 16 mm² </t>
  </si>
  <si>
    <t>3.20</t>
  </si>
  <si>
    <t xml:space="preserve">NYY 5 x 10 mm² </t>
  </si>
  <si>
    <t>3.21</t>
  </si>
  <si>
    <t xml:space="preserve">NYY 5 x 4 mm² </t>
  </si>
  <si>
    <t>3.22</t>
  </si>
  <si>
    <t xml:space="preserve">NYM-J 5 x 1,5 mm² </t>
  </si>
  <si>
    <t>3.23</t>
  </si>
  <si>
    <t xml:space="preserve">NYM-J 5 x 2,5 mm² </t>
  </si>
  <si>
    <t>3.24</t>
  </si>
  <si>
    <t xml:space="preserve">NYM-J 3 x 1,5 mm² </t>
  </si>
  <si>
    <t>3.25</t>
  </si>
  <si>
    <t xml:space="preserve">NYM-J 3 x 2,5 mm² </t>
  </si>
  <si>
    <t>3.26</t>
  </si>
  <si>
    <t>FG16OR16</t>
  </si>
  <si>
    <t>3.27</t>
  </si>
  <si>
    <t>H07V-K 50 mm²</t>
  </si>
  <si>
    <t>3.28</t>
  </si>
  <si>
    <t>H07V-K 16 mm²</t>
  </si>
  <si>
    <t>3.29</t>
  </si>
  <si>
    <t>H07V-K 6 mm²</t>
  </si>
  <si>
    <t>3.30</t>
  </si>
  <si>
    <t>LiYCY 4 x 0,75 mm²</t>
  </si>
  <si>
    <t>3.31</t>
  </si>
  <si>
    <t>JY(St)Y 2x2x0,8 mm²</t>
  </si>
  <si>
    <t>3.32</t>
  </si>
  <si>
    <t>NHXH FE180/E90 5 x 10mm²</t>
  </si>
  <si>
    <t>3.33</t>
  </si>
  <si>
    <t>NHXH FE180/E90 5 x 16mm²</t>
  </si>
  <si>
    <t>3.34</t>
  </si>
  <si>
    <t>NHXH FE180/E90 3 x 1,5mm²</t>
  </si>
  <si>
    <t>3.35</t>
  </si>
  <si>
    <t>NHXH E30 3x2,5mm²</t>
  </si>
  <si>
    <t>3.36</t>
  </si>
  <si>
    <t>NHXH E30 3x2x0,8mm²</t>
  </si>
  <si>
    <t>3.37</t>
  </si>
  <si>
    <t>JYSTY  2 x 0,8 mm²</t>
  </si>
  <si>
    <t>3.38</t>
  </si>
  <si>
    <t>NYM-J 2 x 1.5 mm²</t>
  </si>
  <si>
    <t>3.39</t>
  </si>
  <si>
    <t xml:space="preserve">S/FTP PE cat.6 </t>
  </si>
  <si>
    <t>3.40</t>
  </si>
  <si>
    <t>F/STP cat.6</t>
  </si>
  <si>
    <t>3.41</t>
  </si>
  <si>
    <t>Dobava i polaganje plastičnih cijevi, na mjestima gdje nema kabelskih polica:</t>
  </si>
  <si>
    <t>3.42</t>
  </si>
  <si>
    <t>CSS Ø 20mm</t>
  </si>
  <si>
    <t>3.43</t>
  </si>
  <si>
    <t>CSS Ø 25mm</t>
  </si>
  <si>
    <t>3.44</t>
  </si>
  <si>
    <t>CSS Ø 32mm</t>
  </si>
  <si>
    <t>3.45</t>
  </si>
  <si>
    <t>CSS Ø 50mm</t>
  </si>
  <si>
    <t>3.46</t>
  </si>
  <si>
    <t>PNT Ø25mm</t>
  </si>
  <si>
    <t>3.47</t>
  </si>
  <si>
    <t xml:space="preserve">Kabelski kanali i nosači
Dobava i montaža kabelskih polica uključujući sav potreban materija za montažu i sve potrebno do potpune funkcionalnosti.
Točan položaj kabelskih nosača potrebno je koordinirati sa svim tvrtkama koje postavljaju instalacije na gradilištu. 
Vezano uz bušenja nosača i potpora, treba se konzultirati s voditeljem gradilišta.
U dužni metar kanala uračunati montažni i ovjesni pribor  i konzole sa čeličnim tiplama i vijcima (za police koje imaju vatrootpornsot E90 potrebno i pribor prilagoditi tome)
 Svi uporabljeni ovjesi i pribor za tiplanje moraju imati potrebna certifikate s obzirom na nosivost i tip zavješenja
- potrebno je predvidjeti poklopce
</t>
  </si>
  <si>
    <t>3.48</t>
  </si>
  <si>
    <t xml:space="preserve">Kabelska polica (jaka struja)  od pocinčanog lima nazivne širine 500mm i visine 110mm </t>
  </si>
  <si>
    <t>3.49</t>
  </si>
  <si>
    <t>Kabelska polica (slabe struje)  od pocinčanog lima nazivne širine 300mm i visine 110mm</t>
  </si>
  <si>
    <t>3.50</t>
  </si>
  <si>
    <t>Kabelska polica (jaka struja i slabe struje)  od pocinčanog lima nazivne širine 600mm i visine 110mm (pregrada za djeljenje jake i slabe struje 450+150mm)</t>
  </si>
  <si>
    <t>3.51</t>
  </si>
  <si>
    <t>Kabelska polica (jaka struja i slabe struje)  od pocinčanog lima nazivne širine 400mm i visine 110mm (pregrada za djeljenje jake i slabe struje 300+100mm)</t>
  </si>
  <si>
    <t>3.52</t>
  </si>
  <si>
    <t>Kabelska polica (jaka struja i slabe struje)  od pocinčanog lima nazivne širine 300mm i visine 110mm (pregrada za djeljenje jake i slabe struje 200+100mm)</t>
  </si>
  <si>
    <t>3.53</t>
  </si>
  <si>
    <t>Dobava, ugradnja i spajanje tipkala za isklop u nuždi, IP65, sa mehaničkom otpornošću IK10</t>
  </si>
  <si>
    <t>3.54</t>
  </si>
  <si>
    <t>Dobava, isporuka i montaža protupožarne pjene 5x380ml, za otvor 55x15cm +/-5% (PK500), EI90, komplet sa dvije natpisne pločice, te ostalim potrebnim montažnim materijalom i priborom. Osoba koja montira pjenu mora biti stručno osposobljena za montažu iste.</t>
  </si>
  <si>
    <t>3.55</t>
  </si>
  <si>
    <t>Dobava, isporuka i montaža protupožarne pjene 4x380ml, za otvor 45x15cm +/-5% (PK400), EI90, komplet sa dvije natpisne pločice, te ostalim potrebnim montažnim materijalom i priborom. Osoba koja montira pjenu mora biti stručno osposobljena za montažu iste.</t>
  </si>
  <si>
    <t>3.56</t>
  </si>
  <si>
    <t>Dobava, isporuka i montaža protupožarne pjene 3x380ml, za otvor 35x15cm +/-5% (PK300), EI90, komplet sa dvije natpisne pločice, te ostalim potrebnim montažnim materijalom i priborom. Osoba koja montira pjenu mora biti stručno osposobljena za montažu iste.</t>
  </si>
  <si>
    <t>3.57</t>
  </si>
  <si>
    <t>Isporuka i stručno izvođenje protupožarnog brtvljenja F-90 (S-90) prolaza instalacija (električnih i cijevnih) kroz granice požarnih zona
Pločama od kamene vune, ispunjava se šupljina u zidu (stropu) te se naknadno
aplicira sa ekspandirajućom prevlakom po instalacijama i ispunjenom otvoru sa 
obadvije strane prodora. 
Min. debljina je 3-4 mm sa potrošnjom ca. 1850 g/m2/mm suhog filma. 
Prodor instalacija obilježava se identifikacijskom naljepnicom izdanom od strane ovlaštene osobe</t>
  </si>
  <si>
    <t>3.58</t>
  </si>
  <si>
    <r>
      <t>veličina otvora do 0.01 m</t>
    </r>
    <r>
      <rPr>
        <vertAlign val="superscript"/>
        <sz val="10"/>
        <rFont val="Arial"/>
        <family val="2"/>
      </rPr>
      <t>2</t>
    </r>
  </si>
  <si>
    <t>3.59</t>
  </si>
  <si>
    <t>Mjerenje i izdavanje mjernih protokola kako slijedi:
- impedancije petlje kvara,
- ispitivanje otpora izolacije kabela,
- provjere neprekinutosti (kontinuiteta) uzemljenja,
- ispitivanje funkcionalnosti svih vrsta ugrađenih elektroinstalacija, te izdavanje protokola o ispravnosti
- podešavanje bimetalne zaštite i usklađivanje s nominalnim vrijednostima ugrađenih motora te izdavanje zapisnika sa kompletnom tehničkom dokumentacijom svih ugrađenih motora 
- kontrola efikasnosti zaštite od indirektnog napona dodira
- kontrola zaštite od direktnog napona el. instalacije pod naponom
- ispitivanje statičkog elektriciteta
- ispitivanje djelovanja zaštitnih uređaja dif. struje</t>
  </si>
  <si>
    <t>3.60</t>
  </si>
  <si>
    <t>Isporuka i montaža projektora za emitiranje multimedijalnog sadržaja sa slijedećim karakteristikama: 3LCD, 5000 lumen,WUXGA,1920*1200,Full HD, 15000:1, USB, RS232,HDMI, Ethernet10 baseT, WiFi - OPCIJA, VGA ulaz x2, VGA izlaz, HDMI, RGB ulaz,RGB izlaz, minimalno tri zasebna čipa, komplet sa modulom za bežično umrežavanje
Mogučnost  podijeljenog zaslona  - istovremeno projicira dvije slike (video ili nepokretne) jednu do druge iz dva različita izvora
Dugotrajna žarulja - do 10.000 sati u ECO načinu rada                                                                   Komplet sa stropnim nosačem i projektorskim platnom</t>
  </si>
  <si>
    <t>3.61</t>
  </si>
  <si>
    <t>3.62</t>
  </si>
  <si>
    <t>Izrada projekta izvedenog stanja (3 primjerka na papiru +1 u digitalnom obliku  na CD-R mediju u nezaključanom formatu: doc, xls i dwg)</t>
  </si>
  <si>
    <t>UKUPNO ELEKTROINSTALACIJE JAKE STRUJE</t>
  </si>
  <si>
    <t>4.</t>
  </si>
  <si>
    <t>SOS SIGNALIZACIJA</t>
  </si>
  <si>
    <t>4.1</t>
  </si>
  <si>
    <t xml:space="preserve">Dobava, postavljanje i spajanje SOS centralnog uređaj. Izrađen je u kompaktnoj varijanti. U njemu se nalazi ispravljač i potrebna elektronika za upravljanje sustavom. Ima zvučni signal i crvenu LED diodu promjera min 20 mm koja bljeska u slučaju aktiviranja. U stavku uključiti podžbuknu kutiju za 4 modula.
</t>
  </si>
  <si>
    <t>4.2</t>
  </si>
  <si>
    <t>Dobava, postavljanje i spajanje poteznog razrješnog tipkala. Tipkalo ima ugrađenu tzv. umirujuću LED diodu koja zasvijetli kad je poziv aktiviran. U stavku uključiti podžbuknu kutiju fi60.</t>
  </si>
  <si>
    <t>4.3</t>
  </si>
  <si>
    <t>Dobava, postavljanje i spajanje signalne svjetiljke s biperom za signalizaciju poziva. U stavku uključiti podžbuknu kutiju fi60.</t>
  </si>
  <si>
    <t>4.4</t>
  </si>
  <si>
    <t>Dobava i polaganje kabela u instalacijske cijevi</t>
  </si>
  <si>
    <t>4.5</t>
  </si>
  <si>
    <t>LiYCY 3x1mm²</t>
  </si>
  <si>
    <t>4.6</t>
  </si>
  <si>
    <t>U/FTP CAT6a 4x2x0,6 mm²</t>
  </si>
  <si>
    <t>4.7</t>
  </si>
  <si>
    <t>Dobava i polaganje instalacijske cijevi Css 16</t>
  </si>
  <si>
    <t>4.8</t>
  </si>
  <si>
    <t>Dobava i montaža sitnog montažnog pribora</t>
  </si>
  <si>
    <t>4.9</t>
  </si>
  <si>
    <t>Ispitivanje sustava, podešavanje, puštanje u rad i obuka investitora za rukovanje</t>
  </si>
  <si>
    <t>UKUPNO SOS SIGNALIZACIJA:</t>
  </si>
  <si>
    <t>5.</t>
  </si>
  <si>
    <t>SUSTAV ODVOĐENJA DIMA</t>
  </si>
  <si>
    <t>5.1</t>
  </si>
  <si>
    <t>Elektromotori za prozore:</t>
  </si>
  <si>
    <t>5.2</t>
  </si>
  <si>
    <t>5.3</t>
  </si>
  <si>
    <t>5.4</t>
  </si>
  <si>
    <t>5.5</t>
  </si>
  <si>
    <t>Oprema za upravljanje:</t>
  </si>
  <si>
    <t>5.6</t>
  </si>
  <si>
    <t>5.7</t>
  </si>
  <si>
    <t>5.8</t>
  </si>
  <si>
    <t>5.9</t>
  </si>
  <si>
    <t>5.10</t>
  </si>
  <si>
    <t>5.11</t>
  </si>
  <si>
    <t>Radovi:</t>
  </si>
  <si>
    <t>5.12</t>
  </si>
  <si>
    <t>Montaža, spajanje, programiranje i puštanje u rad centrale za odimljavanje</t>
  </si>
  <si>
    <t>5.13</t>
  </si>
  <si>
    <t>5.14</t>
  </si>
  <si>
    <t xml:space="preserve">Montaža i spajanje ručnog javljača </t>
  </si>
  <si>
    <t>5.15</t>
  </si>
  <si>
    <t xml:space="preserve">Montaža i spajanje prekidača za provjetravanje </t>
  </si>
  <si>
    <t>5.16</t>
  </si>
  <si>
    <t>Montaža i spajanje vremenske stanice kiša/vjetar sa senzorima</t>
  </si>
  <si>
    <t>5.17</t>
  </si>
  <si>
    <t>Funkcionalno ispitivanje sustava odimljavanja</t>
  </si>
  <si>
    <t>UKUPNO SUSTAV ODVOĐENJA DIMA:</t>
  </si>
  <si>
    <t>6.</t>
  </si>
  <si>
    <t>INSTALACIJE SLABE STRUJE</t>
  </si>
  <si>
    <t>6.1</t>
  </si>
  <si>
    <t>Glavni komunikacijski ormar - BD</t>
  </si>
  <si>
    <t>6.2</t>
  </si>
  <si>
    <t>Dobava, montaža i spajanje do potpune funkcionalnosti zidnog komunikacijskog ormara oznake FD1 dimenzija 600x770x395 ± 5% mm (ŠxVxD), prednje 19" šine, 15U. Sigurnosna staklena vrata debljine 5 mm od kaljenog stakla sa zaključavanjem. Otvaranje 180°.Višestruki otvori za kabele: s gornje,donje i stražnje strane,moguće prekrivanje četkom. Maks. nosivost: 100 kg (za postavljanje na zid), IP20. Pribor za uzemljenje uključen. Moguće postavljanje podesivih noga  ili kotača. Boja ormara: Svjetlosiva RAL 7035 ili jednakovrijedno. Stavka uključuje sve potrebne vijke i matice za montažu na zid te potrebni nosači za police.</t>
  </si>
  <si>
    <t>6.3</t>
  </si>
  <si>
    <t>19" ventilacijska jedinica za zidni komunikacijski ormar s 2 ventilatora i termostatom, 2U, stavka uključuje dobavu, montažu te spajanje</t>
  </si>
  <si>
    <t>6.4</t>
  </si>
  <si>
    <t>Konverter medija 1xRJ45 10/100/1000, stavka uključuje dobavu, montažu te spajanje</t>
  </si>
  <si>
    <t>6.5</t>
  </si>
  <si>
    <t>Sabirnica za uzemljenje te priključak kabelskog ormara na razvodnu ploču i uzemljenje, stavka uključuje dobavu, montažu te spajanje</t>
  </si>
  <si>
    <t>6.6</t>
  </si>
  <si>
    <t>19" izvlačiva polica, maskimalno 30kg tereta, dubina police 350mm ± 5%, 1U,  stavka uključuje dobavu, montažu te spajanje</t>
  </si>
  <si>
    <t>6.7</t>
  </si>
  <si>
    <t>19" vodilica kabela, jednostruki kanal, 1U, boja RAL 7035 ili jednakovrijedno,  stavka uključuje dobavu, montažu te spajanje</t>
  </si>
  <si>
    <t>6.8</t>
  </si>
  <si>
    <t>19" napojna letva s 8 utičnica + prekidač za isključenje, 1U, boja RAL 7035 ili jednakovrijedno, stavka uključuje dobavu, montažu te spajanje</t>
  </si>
  <si>
    <t>6.9</t>
  </si>
  <si>
    <t>19" preklopnik 24xRJ45 Cat6 10/100/1000T, stavka uključuje dobavu, montažu te spajanje</t>
  </si>
  <si>
    <t>6.10</t>
  </si>
  <si>
    <t>19" prespojni panel 1U, s 24 oklopljena modula  RJ45 Cat.6 za bezalatno spajanje, boja RAL 7035  ili jednakovrijedno, stavka uključuje dobavu, montažu te spajanje</t>
  </si>
  <si>
    <t>6.11</t>
  </si>
  <si>
    <t>Prespojni kabel RJ45 cat.6 oklopljen,s pregibnicama,0.5m, stavka uključuje dobavu te spajanje</t>
  </si>
  <si>
    <t>6.12</t>
  </si>
  <si>
    <t>Izrada Cat.6 spoja na prespojnom panelu, uključivo shemiranje ormara i aranžiranje ormara te numeracija prespojnog panela.</t>
  </si>
  <si>
    <t>6.13</t>
  </si>
  <si>
    <t xml:space="preserve">Dobava i ugradanja optičkog prespojnog kabela duplex LC/LC, 9/125µm OS2, 1.0m </t>
  </si>
  <si>
    <t>6.14</t>
  </si>
  <si>
    <t>Optički razdjelnik, 4 niti,LC,50/125µm OM2, izvlačivi,19",1U</t>
  </si>
  <si>
    <t>6.15</t>
  </si>
  <si>
    <t>Optički prespojni panel 19", 1U, uključuje 4 spojnice LC, MM</t>
  </si>
  <si>
    <t>6.16</t>
  </si>
  <si>
    <t>Varenje niti sa zaštitnom cijevčicom</t>
  </si>
  <si>
    <t>6.17</t>
  </si>
  <si>
    <t xml:space="preserve">Mjerenje i izdavanje certifikata o izvršenom mjerenju kvalitete instaliranih S/FTP veza kalibriranim instrumentom, sukladnost izmjerenih vrijednosti s vrijednostima prema normi ISO/IEC11801:2002 2nd edition za ClassE,odnosno TIA/EIA 568-B.1:2001 ili jednakovrijedno, za Cat.6 "Permanent Link".
Rezultate dostaviti u elektroničkom obliku s odgovarajućim oznakama.
</t>
  </si>
  <si>
    <t>6.18</t>
  </si>
  <si>
    <t>6.19</t>
  </si>
  <si>
    <t>Etažni komunikacijski ormar - FD1</t>
  </si>
  <si>
    <t>6.20</t>
  </si>
  <si>
    <t>Dobava, montaža i spajanje do potpune funkcionalnosti zidnog komunikacijskog ormara oznake FD-2 dimenzija 600x423x395 ± 5% mm (ŠxVxD), prednje 19" šine, 7U. Sigurnosna staklena vrata debljine 5 mm od kaljenog stakla sa zaključavanjem. Otvaranje 180°.Višestruki otvori za kabele: s gornje,donje i stražnje strane,moguće prekrivanje četkom. Maks. nosivost: 60 kg (za postavljanje na zid), IP20. Pribor za uzemljenje uključen. Moguće postavljanje podesivih noga  ili kotača. Boja ormara: Svjetlosiva RAL 7035 ili jednakovrijedno. Stavka uključuje sve potrebne vijke i matice za montažu na zid te potrebni nosači za police.</t>
  </si>
  <si>
    <t>6.21</t>
  </si>
  <si>
    <t>6.22</t>
  </si>
  <si>
    <t>6.23</t>
  </si>
  <si>
    <t>6.24</t>
  </si>
  <si>
    <t>19" vodilica kabela, jednostruki kanal, 1U, boja RAL 7035  ili jednakovrijedno,  stavka uključuje dobavu, montažu te spajanje</t>
  </si>
  <si>
    <t>6.25</t>
  </si>
  <si>
    <t>19" napojna letva s 8 utičnica + prekidač za isključenje, 1U, boja RAL 7035  ili jednakovrijedno, stavka uključuje dobavu, montažu te spajanje</t>
  </si>
  <si>
    <t>6.26</t>
  </si>
  <si>
    <t>6.27</t>
  </si>
  <si>
    <t xml:space="preserve">19" prespojni panel 1U, s 24 oklopljena modula  RJ45 Cat.6 za bezalatno spajanje, boja RAL 7035  ili jednakovrijedno, stavka uključuje dobavu, montažu te spajanje
</t>
  </si>
  <si>
    <t>6.28</t>
  </si>
  <si>
    <t>6.29</t>
  </si>
  <si>
    <t>6.30</t>
  </si>
  <si>
    <t>6.31</t>
  </si>
  <si>
    <t>Oprema i instalacije:</t>
  </si>
  <si>
    <t>6.32</t>
  </si>
  <si>
    <t xml:space="preserve">Isporuka, ugradnja mrežne priključnice, 1xRJ45 Cat6 FTP, ugradnja u parapetni kanal definiran u dijelu troškovnika jake struje i svim potrebnim priborom </t>
  </si>
  <si>
    <t>6.33</t>
  </si>
  <si>
    <t xml:space="preserve">Isporuka, ugradnja mrežne priključnice, 1xRJ45 Cat6 FTP, komplet sa montažnom kutijom za dva modula, nosačem za dva modula i ukrasnim okvirom za dva modula i svim potrebnim priborom </t>
  </si>
  <si>
    <t>6.34</t>
  </si>
  <si>
    <t>Dobava i polaganje u kabelske police ili u cijevi u zidove, stropove  i podove te označavanje sa svim potrebnim materijalom za učvršćivanje i svim radovima kabela tip:</t>
  </si>
  <si>
    <t>6.35</t>
  </si>
  <si>
    <t xml:space="preserve">LAN kabela, kategorije 6a, do 500MHz, s pojedinačnim zaslonom od Al-folije slijedećih karakteristika:
- samogasiv prema IEC 60332-1  ili jednakovrijedno
- plašt od bezhalogene smjese otporne na širenje plamena prema IEC 60332-3  ili jednakovrijedno
- bezhalogenost prema IEC 60754-1  ili jednakovrijedno
- nekorozivni plinovi izgaranja prema IEC 60754-2  ili jednakovrijedno
- minimalno ispuštanje dima prema IEC 61034-2  ili jednakovrijedno
</t>
  </si>
  <si>
    <t>6.36</t>
  </si>
  <si>
    <t>Dobava, provlačenje kroz plastične cijevi i spajanje na komunikacijske ormare svjetlovodnog kabela 9/125µm</t>
  </si>
  <si>
    <t>6.37</t>
  </si>
  <si>
    <t>Dobava i  krimpanje konektora 9/125 µm</t>
  </si>
  <si>
    <t>6.38</t>
  </si>
  <si>
    <t>Dobava i polaganje u zidove, stropove  i podove prije betoniranja  uključujući izradu utora te zatvaranje istih sa svim potrebnim materijalom za učvršćivanje i svim radovima instalacijskih cijevi  tip:</t>
  </si>
  <si>
    <t>6.39</t>
  </si>
  <si>
    <t>samogasiva gibljiva cijev CSS Ø16mm</t>
  </si>
  <si>
    <t>6.40</t>
  </si>
  <si>
    <t>samogasiva gibljiva cijev CSS Ø25mm</t>
  </si>
  <si>
    <t>6.41</t>
  </si>
  <si>
    <t>PEHD Ø25mm</t>
  </si>
  <si>
    <t>6.42</t>
  </si>
  <si>
    <t>Atestiranje Cat.6 instalacije prema EN50173 ClassE i EN 50346  ili jednakovrijedno s izdavanjem mjernog protokola u elektronskom obliku (PDF format i izvorna datoteka mjernog uredaja)</t>
  </si>
  <si>
    <t>6.43</t>
  </si>
  <si>
    <t>Povezivanje komunikacijskog ormara na uzemljenje preko sabirnice  izjednačenja potencijala</t>
  </si>
  <si>
    <t>6.44</t>
  </si>
  <si>
    <t>Ostali nespecificirani sitni spojni i montažni materijal i pribor.</t>
  </si>
  <si>
    <t>6.45</t>
  </si>
  <si>
    <t>Označavanje, ispitivanja i mjerenja, izdavanje mjernih protokola i puštanje u rad.</t>
  </si>
  <si>
    <t>UKUPNO INSTALACIJE SLABE STRUJE:</t>
  </si>
  <si>
    <t>7.</t>
  </si>
  <si>
    <t>INSTALACIJE SUSTAVA ZA ZAŠTITU OD UDARA MUNJE I IZJEDNAČENJA POTENCIJALA</t>
  </si>
  <si>
    <t>7.1</t>
  </si>
  <si>
    <t>Gromobranski vodič i oprema</t>
  </si>
  <si>
    <t>7.2</t>
  </si>
  <si>
    <t>Dobava, polaganje i spajanje aluminijskog vodiča Ø10mm za prihvatnu mrežu na krovu</t>
  </si>
  <si>
    <t>7.3</t>
  </si>
  <si>
    <t>Isporuka i montaža odgovarajuće križne spojnice za međusobno spajanje aluminijskog vodiča Ø10mm</t>
  </si>
  <si>
    <t>7.4</t>
  </si>
  <si>
    <t>Dobava, postavljanje i spajanje krovnih nosača za krov za Al vodič 10mm, postavljanje svakih 0,8m</t>
  </si>
  <si>
    <t>7.5</t>
  </si>
  <si>
    <t>Dobava, polaganje i spajanje aluminjskog vodiča Ø10mm za odvode prema uzemljivaču</t>
  </si>
  <si>
    <t>7.6</t>
  </si>
  <si>
    <t>Dobava, postavljanje i spajanje podnog mjernog ormarića dimenzija 325x225x150mm +/-5%, nosivost 5t, tijelo ormarića je izrađeno od umjetne mase, otporne na atmosferske utjecaje (PE), poklopac ormarića je izrađen od lijevanog željeza (Ltž)</t>
  </si>
  <si>
    <t>7.7</t>
  </si>
  <si>
    <t>Dobava, postavljanje i spajanje križnog mjernog spoja za spoj trake koja je u funkciji trakastog uzemljivača i aluminijskog vodiča Ø10mm u funkciji prihvatnog voda na krovu i odvodima</t>
  </si>
  <si>
    <t>7.8</t>
  </si>
  <si>
    <t>Temeljni uzemljivač i oprema</t>
  </si>
  <si>
    <t>7.9</t>
  </si>
  <si>
    <t xml:space="preserve">Dobava, polaganje i spajanje  INOX plosnatog vodiča 25x4mm </t>
  </si>
  <si>
    <t>7.10</t>
  </si>
  <si>
    <t>Isporuka i montaža odgovarajuće križne spojnice za međusobno spajanje INOX plosnatog vodiča 25 x 4mm</t>
  </si>
  <si>
    <t>7.11</t>
  </si>
  <si>
    <t>Izjednačenje potencijala</t>
  </si>
  <si>
    <t>7.12</t>
  </si>
  <si>
    <t>Dobava, postavljanje i spajanje kutije za dopunsko izjednačenje potencijala. Montaža u sanitarijama, ugostiteljskim objektima, strojarnici</t>
  </si>
  <si>
    <t>7.13</t>
  </si>
  <si>
    <t>Isporuka, montaža i spajanje sabirnice za izjednačenja potencijala,  velika izvedba, s nosačima za učvršćenje na zid, iz Cu profila, uključeni su natpisi na priključenim kablovima i učvršćenje trake temeljnog uzemljivača. U stavku uključiti nosač za sabirnicu i nosače za prihvat kabela.</t>
  </si>
  <si>
    <t>7.14</t>
  </si>
  <si>
    <t>Dobava, polaganje i spajanje plosnatog vodiča Fe/Zn 25x4mm za izjednačenje potencijala</t>
  </si>
  <si>
    <t>7.15</t>
  </si>
  <si>
    <t>7.16</t>
  </si>
  <si>
    <t>7.17</t>
  </si>
  <si>
    <t>Ostalo:</t>
  </si>
  <si>
    <t>7.18</t>
  </si>
  <si>
    <t>Označavanje, ispitivanje i mjerenja, izdavanje mjernih protokola i pištanje u rad</t>
  </si>
  <si>
    <t>7.19</t>
  </si>
  <si>
    <t>UKUPNO INSTALACIJE SUSTAVA ZA ZAŠTITU OD UDARA MUNJE I IZJEDNAČENJA POTENCIJALA:</t>
  </si>
  <si>
    <t>8.</t>
  </si>
  <si>
    <t>SUSTAV ZA DOJAVU POŽARA</t>
  </si>
  <si>
    <t>8.1</t>
  </si>
  <si>
    <t>OPREMA - DOBAVA I ISPORUKA</t>
  </si>
  <si>
    <t>8.2</t>
  </si>
  <si>
    <t xml:space="preserve">Centrala za dojavu požara sa LCD ekranom i upravljačkim panelom, opremljena centralnim procesorom, napajčkom jedinicom od najmanje 8,5 A i matičnom pločom za prihvat do 8 funkcijskih modula (npr. kartice petlje, dojavnik, konvencionalno sučelje i sl.). Mora podržavati struju petlje od najmanje 500 mA. Mora podržavati najmanje 4.000 detektorskih zona, najmanje 2.000 akcija ili alarmnih uređaja. Centralna procesorska ploča mora imati redundantni procesor koji u slučaju kvara primarnog procesora preuzima upravljanje sustavom i obradu svih signala. Mora biti certificirana sukladno normama EN 54-2 i EN 54-4 ili jednakovrijedno: ___________________ (VdS i CPD certifikati ili jednakovrijedno: __________________).
</t>
  </si>
  <si>
    <t>8.3</t>
  </si>
  <si>
    <t xml:space="preserve">Centralna procesorska ploča za proširenje centrale. Mora biti opremljena redundantnim procesorom koji u slučaju kvara primarnog procesora preuzima upravljanje sustavom i obradu svih signala.
</t>
  </si>
  <si>
    <t>8.4</t>
  </si>
  <si>
    <t>Modul proširenja za vatrodojavnu centralu, za prihvat 1 adresabilne petlje. Mora podržavati najmanje 159 detektora i 159 modula u jednoj petlji. Mora biti opremljena redundantnim procsorom koji u slučau kvara primarnog procesora preuzima upravljanje petljom i obradu svih signala te komunikaciju.</t>
  </si>
  <si>
    <t>8.5</t>
  </si>
  <si>
    <t>Modul proširenja za vatrodojavnu centralu, za umrežavanje centrale s izdvojenim panelima. Mora imati redundantni procesor koji u slučaju kvara primarnog procesora preuzima sve mrežne funkcije.</t>
  </si>
  <si>
    <t>8.6</t>
  </si>
  <si>
    <t>Izdvojeni panel za nadzor i upravljanje sustavom dojave požara</t>
  </si>
  <si>
    <t>8.7</t>
  </si>
  <si>
    <t>Akumulator, 12V, 18Ah</t>
  </si>
  <si>
    <t>8.8</t>
  </si>
  <si>
    <t>Digitalni/govorni modul na PTSN liniji, 2 nadzirane linije, omogućuje više formata poruka (SIA, Contact ID, itd.)</t>
  </si>
  <si>
    <t>8.9</t>
  </si>
  <si>
    <t>8.10</t>
  </si>
  <si>
    <t>Podnožje za montažu adresabilnih detektora požara</t>
  </si>
  <si>
    <t>8.11</t>
  </si>
  <si>
    <t>Paralelni indikator prorade automatskog javljača</t>
  </si>
  <si>
    <t>8.12</t>
  </si>
  <si>
    <t xml:space="preserve">Analogno adresabilni optički detektor. 
Radni napon: 15-32 Vdc 
Struja mirovanja: ne veća od 300 uA
Raspon radne temperature: od -30°C do +80°C
Raspon relativne vlažnosti: od 10% do 93%
Integriran izolator petlje
Sukladan prema EN 54-7 i EN 54-17 ili jednakovrijedno _________________
VdS i CPR certifikati ili jednakovrijedno _________________
</t>
  </si>
  <si>
    <t>8.13</t>
  </si>
  <si>
    <t xml:space="preserve">Analogno adresabilni multikriterijski detektor požara. Princip rada mora se temeljiti na tri kriterija detekcije: fotoelektrični senzor za detekciju dima, termo-element za detekciju fiksne temperature i porasta temperature, infracrveni senzor. Integrirani izolator petlje. 
Radni napon: 15-32 Vdc
Struja mirovanja: ne veća od 300 uA
Nominalna temperatura aktivacije: 58°C
Sukladan prema EN 54-7, EN 54-5 (klasa A1R), EN 54-17 ili jednakovrijedno _________________
VdS i CPR certifikati ili jednakovrijedno _________________
</t>
  </si>
  <si>
    <t>8.14</t>
  </si>
  <si>
    <t xml:space="preserve">Adresabilni ručni javljač s mogućnošću resetiranja, crvene boje. Struja u mirovanju ne veća od 260 uA, stupanj zaštite najmanje IP24. Integriran izolator petlje. Plastično stakalce za aktivaciju. Sukladan prema EN 54-11 ili jednakovrijedno _________________
VdS i CPR certifikati ili jednakovrijedno _________________
</t>
  </si>
  <si>
    <t>8.15</t>
  </si>
  <si>
    <t xml:space="preserve">Dobava i isporuka adresabilne vatrodojavne sirene sa bljeskalicom, napajanje iz petlje , pogodna i za vanjsku ugradnju IP67, crvene boje. Sukladan prema EN 54-17, EN 54-3 ili jednakovrijedno _________________
VdS i CPR certifikati ili jednakovrijedno _________________
</t>
  </si>
  <si>
    <t>8.16</t>
  </si>
  <si>
    <t xml:space="preserve">Dobava i isporuka ulaznog modula. Modul za nadziranje sučeljenih uređaja sa sustavom vatrodojave. 1 nadzirani NO ulaz. Radni napon 15-30 Vdc. Struja u mirovanju bez komunikacije ne veća od 310 uA. Sukladan prema EN 54-17, EN 54-18 ili jednakovrijedno _________________
VdS i CPR certifikati ili jednakovrijedno _________________
</t>
  </si>
  <si>
    <t>8.17</t>
  </si>
  <si>
    <t>Dobava i isporuka izlaznog modula. Modul za upravljanje sučeljenim uređajima putem sustava vatrodojave. 1 beznaponski izlazni kontakt. Radni napon 15-30 Vdc. Struja u mirovanju bez komunikacije ne veća od 310 uA. Sukladan prema EN 54-17, EN 54-18 ili jednakovrijedno _________________
VdS i CPR certifikati ili jednakovrijedno ________________</t>
  </si>
  <si>
    <t>8.18</t>
  </si>
  <si>
    <t>Dobava i isporuka izlaznog modula. Modul za upravljanje sučeljenim uređajima putem sustava vatrodojave. 2 beznaponska izlazna kontakta. Radni napon 15-29 Vdc. Struja u mirovanju bez komunikacije ne veća od 3,5 mA. Struja alarma ne veća od 60 mA. Dobavala i isporuka s pripadajućim trafom i relejem. Sukladan prema EN 54-17, EN 54-18 ili jednakovrijedno _________________
VdS i CPR certifikati ili jednakovrijedno _________________</t>
  </si>
  <si>
    <t>8.19</t>
  </si>
  <si>
    <t>Dobava i isporuka ulaznog modula s 10 ulaza. Modul za nadziranje sučeljenih uređaja sa sustavom vatrodojave. 10 nadziranih NO ulaza. Radni napon 15-29 Vdc. Struja u mirovanju bez komunikacije ne veća od 3,5 mA. Struja alarma ne veća od 60 mA. Sukladan prema EN 54-17, EN 54-18 ili jednakovrijedno _________________
VdS i CPR certifikati ili jednakovrijedno _________________</t>
  </si>
  <si>
    <t>8.20</t>
  </si>
  <si>
    <t>Dobava i isporuka nadžbukne kutije za ulazno/izlazne module</t>
  </si>
  <si>
    <t>8.21</t>
  </si>
  <si>
    <t>Dobava i isporuka nadžbukne kutije za ulazne module sa 10 ulaza</t>
  </si>
  <si>
    <t>8.22</t>
  </si>
  <si>
    <t xml:space="preserve">Dobava i isporuka - aktivni infracrveni linijski javljač požara s kontrolerom i prijemnikom u integriranom kućištu
- domet 5-40m (opcija povećanja dometa na 80 ili 100m pomoću dodatnog kita)
- napajanje 10.2-30Vdc (preko petlje ili zone)
- u kompletu s kontrolerom
- funkcija motoriziranog samopodešavanja
- izbjegavanje lažnih alarma s vremenskom zadrškom od 30 sekundi
- podešavanje osjetljivosti 25-50%
- IP65 zaštita, ABS kućište
- dimenzije 155x180x125mm
- potrošnja 3mA
- relejni izlaz greške (1A@30V)
- relejni izlaz alarma (1A@30V)
- radna temperatura -5°C + 40°C
Sukladnost prema EN 54-12 ili jednakovrijedno _________________ 
</t>
  </si>
  <si>
    <t>8.23</t>
  </si>
  <si>
    <t xml:space="preserve">Dobava i isporuka - pločica za montažu prijemnika linijskog javljača požara
- zidna montaža
- zgob za fino podešavanje nagiba
- mogućnost montaže više reflektirajućih leća za povećanje dometa barijera
</t>
  </si>
  <si>
    <t>8.24</t>
  </si>
  <si>
    <t xml:space="preserve">Dobava i isporuka - Nadzirano napajanje snage 75 VA za napajanje uređaja u sustavu dojave požara. Izlazna struja najmanje 2,3 A. Nazivni izlazni napon 27,6 Vdc. U kompletu s kućištem i dvije akumulatorske baterije 12 V / 18 Ah. Radna temperatura u rasponu od -20°C do +60°C. Sukladnost prema EN 54-4 ili jednakovrijedno _________________ VdS i CPR certifikati ili jednakovrijedno ________________
</t>
  </si>
  <si>
    <t>8.25</t>
  </si>
  <si>
    <t xml:space="preserve">Dobava i isporuka - jednokanalni aspiracijski detektor, mogućnost nadziranja najmanje 105 m linearne cijevi, najmanje 1600 m2 povrtšine. Radni napon 24 Vdc, struja najviše 400 mA. Radna temperatura od -40°C do +55°C. IP40. Najmanje 3 izlazna releja (alarm, greška, akcija). Najmanje tri ulazna kontakta: reset, isključi, vanjska greška. Mogućnost ugradnje aspiracijske centrale s ulaznim rupama okrenutima prema gore ili prema dolje. Sukladan prema EN 54-20 ili jednakovrijedno: ________________, VdS certifikat ili jednakovrijedno: _____________
</t>
  </si>
  <si>
    <t>8.26</t>
  </si>
  <si>
    <t>UKUPNO OPREMA:</t>
  </si>
  <si>
    <t>8.27</t>
  </si>
  <si>
    <t>8.28</t>
  </si>
  <si>
    <t>INSTALACIJE:</t>
  </si>
  <si>
    <t>8.29</t>
  </si>
  <si>
    <t>Nabava, isporuka i polaganje kabela u instalacijske cijevi
- JB-H(St)H 2x2x0,8mm</t>
  </si>
  <si>
    <t>8.30</t>
  </si>
  <si>
    <t>Nabava, isporuka i polaganje kabela u instalacijske cijevi
- JEB-H(St)H FE180 E30</t>
  </si>
  <si>
    <t>8.31</t>
  </si>
  <si>
    <t>Nabava, isporuka i polaganje kabela u instalacijske cijevi
- NYM-J 3x1,5mm2</t>
  </si>
  <si>
    <t>8.32</t>
  </si>
  <si>
    <t>Dobava, isporuka i ugradnja instalacijske cijevi za kabel vatrodojave, uključujući potrebni instalacijski spojni i montažni pribor i materijal (tiple, vijci, koljena, obujmice i vezice)</t>
  </si>
  <si>
    <t>8.33</t>
  </si>
  <si>
    <t>8.34</t>
  </si>
  <si>
    <t>8.35</t>
  </si>
  <si>
    <t>Dobava i isporuka crvene 25mm 3m PVC cijevi za sustav aspiracije</t>
  </si>
  <si>
    <t>8.36</t>
  </si>
  <si>
    <t>Dobava i isporuka PVC koljena 25mm 90° za cijevi za sustav aspiracije</t>
  </si>
  <si>
    <t>8.37</t>
  </si>
  <si>
    <t>Dobava i isporuka PVC ravne spojnice 25mm za cijevi za sustav aspiracije</t>
  </si>
  <si>
    <t>8.38</t>
  </si>
  <si>
    <t>Dobava i isporuka oznake za rupicu za uzorkovanje zraka sustava aspiracije</t>
  </si>
  <si>
    <t>8.39</t>
  </si>
  <si>
    <t>Dobava i isporuka završnog čepa za PVC cijevi 25 mm</t>
  </si>
  <si>
    <t>8.40</t>
  </si>
  <si>
    <t>Montaža i spajanje cijevi aspiracije, sve komplet s izradom provrta za uzorkovanje zraka, lijepljenjem cijevi i ugradnjom nosača za cijevi</t>
  </si>
  <si>
    <t>8.41</t>
  </si>
  <si>
    <t>UKUPNO INSTALACIJE:</t>
  </si>
  <si>
    <t>8.42</t>
  </si>
  <si>
    <t>RADOVI I USLUGE</t>
  </si>
  <si>
    <t>8.43</t>
  </si>
  <si>
    <t>Montaža i spajanje adresabilne vatrodojavne centrale sa svim komponentama i protupožarnim ormarićem</t>
  </si>
  <si>
    <t>8.44</t>
  </si>
  <si>
    <t>Montaža i spajanje analogno adresabilnog detektora požara</t>
  </si>
  <si>
    <t>8.45</t>
  </si>
  <si>
    <t>Montaža i spajanje podnožja detektora požara</t>
  </si>
  <si>
    <t>8.46</t>
  </si>
  <si>
    <t>Montaža i spajanje ručnog javljača požara sa nadžbuknom montažnom kutijom i stakalcem.</t>
  </si>
  <si>
    <t>8.47</t>
  </si>
  <si>
    <t>Montaža i spajanje vatrodojavne sirene sa bljeskalicom</t>
  </si>
  <si>
    <t>8.48</t>
  </si>
  <si>
    <t>Montaža i spajanje vatrodojavnog modula</t>
  </si>
  <si>
    <t>8.49</t>
  </si>
  <si>
    <t>Montaža i spajanje aspiracijskog detektora</t>
  </si>
  <si>
    <t>8.50</t>
  </si>
  <si>
    <t>Montaža i spajanje linijskog javljača požara, komplet primopredajne jedinice i reflektorskog stakalca, do pune funkcionalnosti uređaja, rad na visini</t>
  </si>
  <si>
    <t>8.51</t>
  </si>
  <si>
    <t>Montaža i spajanje napajačke jedinice</t>
  </si>
  <si>
    <t>8.52</t>
  </si>
  <si>
    <t>Puštanje u rad vatrodojavnih petlji 
- završne prilagodbe
- testiranje ispravnosti instalacije</t>
  </si>
  <si>
    <t>8.53</t>
  </si>
  <si>
    <t>Programiranje vatrodojavne centrale do pune funkcionalnosti sustava
- podešavanje parametara sustava u cjelini
- testiranje funkcija</t>
  </si>
  <si>
    <t>8.54</t>
  </si>
  <si>
    <t>Programiranje telefonske dojave na nadležnu javnu vatrogasnu postrojbu. Dojavnik mora prenijeti informaciju o točnoj zoni / adresi javljača koji javlja alarm.</t>
  </si>
  <si>
    <t>8.55</t>
  </si>
  <si>
    <t>Prvo funkcionalno ispitivanje sustava s izdavanjem potvrde o ispravnosti i ispitnog protokola</t>
  </si>
  <si>
    <t>8.56</t>
  </si>
  <si>
    <t>Obuka korisnika s izdavanjem zapisnika o obavljenoj obuci i primopredajom korisničkih uputa</t>
  </si>
  <si>
    <t>UKUPNO SUSTAV ZA DOJAVU POŽARA:</t>
  </si>
  <si>
    <t>9.</t>
  </si>
  <si>
    <t>INSTALACIJE RASVJETE</t>
  </si>
  <si>
    <t>9.1</t>
  </si>
  <si>
    <t>Protupanik rasvjeta</t>
  </si>
  <si>
    <t>9.2</t>
  </si>
  <si>
    <r>
      <t xml:space="preserve">Dobava, montaža i spajanje sigurnosne svjetiljke oznake "P1"
</t>
    </r>
    <r>
      <rPr>
        <sz val="10"/>
        <rFont val="Arial"/>
        <family val="2"/>
      </rPr>
      <t>Svjetiljka nadgradna za označavanje evakuacijskoga puta, s dvostranim piktogramom smjer ravno, LED izvor svjetlosti, snaga 1W,  vezana na nadzorni sustav,tri sata autonomije, LiFePO4 baterije, 175 ± 5% lm, IP65.</t>
    </r>
  </si>
  <si>
    <t>9.3</t>
  </si>
  <si>
    <t>L-nosač za zid za PP svjetiljke</t>
  </si>
  <si>
    <t>9.4</t>
  </si>
  <si>
    <r>
      <t xml:space="preserve">Dobava, montaža i spajanje sigurnosne svjetiljke oznake "P1a"
</t>
    </r>
    <r>
      <rPr>
        <sz val="10"/>
        <rFont val="Arial"/>
        <family val="2"/>
      </rPr>
      <t>Svjetiljka ovjesna za označavanje evakuacijskoga puta, s dvostranim piktogramom smjer ravno, LED izvor svjetlosti, snaga 1W,  vezana na nadzorni sustav,tri sata autonomije, LiFePO4 baterije, 175 lm ±5%, IP65.</t>
    </r>
  </si>
  <si>
    <t>9.5</t>
  </si>
  <si>
    <t>Ovjes za PP svjetilje</t>
  </si>
  <si>
    <t>9.6</t>
  </si>
  <si>
    <r>
      <t xml:space="preserve">Dobava, montaža i spajanje sigurnosne svjetiljke oznake "P2"
</t>
    </r>
    <r>
      <rPr>
        <sz val="10"/>
        <rFont val="Arial"/>
        <family val="2"/>
      </rPr>
      <t>Svjetiljka nadgradna za označavanje evakuacijskoga puta, s dvostranim piktogramom smjer L/D, LED izvor svjetlosti, snaga 1W,   vezana na nadzorni sustav,tri sata autonomije, LiFePO4 baterije, 175 lm ±5%, IP65.</t>
    </r>
  </si>
  <si>
    <t>9.7</t>
  </si>
  <si>
    <t>L-nosač za zid</t>
  </si>
  <si>
    <t>9.8</t>
  </si>
  <si>
    <r>
      <t xml:space="preserve">Dobava, montaža i spajanje sigurnosne svjetiljke oznake "P3"
</t>
    </r>
    <r>
      <rPr>
        <sz val="10"/>
        <rFont val="Arial"/>
        <family val="2"/>
      </rPr>
      <t>Nadgradna zidna svjetiljka za označavanje evakuacijskoga puta, s jednostranim piktogramom, LED izvor svjetlost,  snaga 1W,   vezana na nadzorni sustav,tri sata autonomije, LiFePO4 baterije, 175 lm ±5%, IP65.</t>
    </r>
  </si>
  <si>
    <t>9.9</t>
  </si>
  <si>
    <r>
      <t xml:space="preserve">Dobava, montaža i spajanje sigurnosne svjetiljke oznake "P5"
</t>
    </r>
    <r>
      <rPr>
        <sz val="10"/>
        <rFont val="Arial"/>
        <family val="2"/>
      </rPr>
      <t>Svjetiljka nadgradna sigurnosna,   vezana na nadzorni sustav,tri sata autonomije, LiFePO4 baterije, 3W, 430 lm ±5%, IP65.</t>
    </r>
  </si>
  <si>
    <t>9.10</t>
  </si>
  <si>
    <r>
      <rPr>
        <b/>
        <sz val="10"/>
        <rFont val="Arial"/>
        <family val="2"/>
      </rPr>
      <t>Dobava, montaža i spajanje sigurnosne svjetiljke oznake "P6"</t>
    </r>
    <r>
      <rPr>
        <sz val="10"/>
        <rFont val="Arial"/>
        <family val="2"/>
      </rPr>
      <t xml:space="preserve">
Svjetiljka zidna nadgradna sigurnosna, asimetrična optika, vezana na nadzorni sustav,tri sata autonomije, LiFePO4 baterije, 3W, 460 lm ±5%, IP41.</t>
    </r>
  </si>
  <si>
    <t>9.11</t>
  </si>
  <si>
    <r>
      <rPr>
        <b/>
        <sz val="10"/>
        <rFont val="Arial"/>
        <family val="2"/>
      </rPr>
      <t>Dobava, montaža i spajanje sigurnosne svjetiljke oznake "P7"</t>
    </r>
    <r>
      <rPr>
        <sz val="10"/>
        <rFont val="Arial"/>
        <family val="2"/>
      </rPr>
      <t xml:space="preserve">
Svjetiljka nadgradna sigurnosna za montažu na otvorenom prostoru,   vezana na nadzorni sustav,tri sata autonomije, LiFePO4 baterije, 3W, 460 lm ±5%, IP65.</t>
    </r>
  </si>
  <si>
    <t>9.12</t>
  </si>
  <si>
    <r>
      <rPr>
        <b/>
        <sz val="10"/>
        <rFont val="Arial"/>
        <family val="2"/>
      </rPr>
      <t>Dobava, montaža i spajanje sigurnosne svjetiljke oznake "P8"</t>
    </r>
    <r>
      <rPr>
        <sz val="10"/>
        <rFont val="Arial"/>
        <family val="2"/>
      </rPr>
      <t xml:space="preserve">
Svjetiljka ugradna za označavanje evakuacijskoga puta, s dvostranim piktogramom smjer ravno, LED izvor svjetlosti, snaga 1W,   vezana na nadzorni sustav,tri sata autonomije, LiFePO4 baterije, 175 lm ±5%, IP65.</t>
    </r>
  </si>
  <si>
    <t>9.13</t>
  </si>
  <si>
    <r>
      <rPr>
        <b/>
        <sz val="10"/>
        <rFont val="Arial"/>
        <family val="2"/>
      </rPr>
      <t>Dobava, montaža i spajanje sigurnosne svjetiljke oznake "P9"</t>
    </r>
    <r>
      <rPr>
        <sz val="10"/>
        <rFont val="Arial"/>
        <family val="2"/>
      </rPr>
      <t xml:space="preserve">
Svjetiljka ugradna za označavanje evakuacijskoga puta, s dvostranim piktogramom smjer L/D, LED izvor svjetlosti, snaga 1W,   vezana na nadzorni sustav,tri sata autonomije, LiFePO4 baterije, 175 lm ±5%, IP65.</t>
    </r>
  </si>
  <si>
    <t>9.14</t>
  </si>
  <si>
    <r>
      <rPr>
        <b/>
        <sz val="10"/>
        <rFont val="Arial"/>
        <family val="2"/>
      </rPr>
      <t>Dobava, montaža i spajanje sigurnosne svjetiljke oznake "P11"</t>
    </r>
    <r>
      <rPr>
        <sz val="10"/>
        <rFont val="Arial"/>
        <family val="2"/>
      </rPr>
      <t xml:space="preserve">
Svjetiljka ugradna sigurnosna vezana na nadzorni sustav,tri sata autonomije, LiFePO4 baterije, 3W, 460 lm ±5%, IP20.</t>
    </r>
  </si>
  <si>
    <t>9.15</t>
  </si>
  <si>
    <r>
      <rPr>
        <b/>
        <sz val="10"/>
        <rFont val="Arial"/>
        <family val="2"/>
      </rPr>
      <t>Dobava, montaža i spajanje sigurnosne svjetiljke oznake "P12"</t>
    </r>
    <r>
      <rPr>
        <sz val="10"/>
        <rFont val="Arial"/>
        <family val="2"/>
      </rPr>
      <t xml:space="preserve">
Svjetiljka ugradna sigurnosna za rasvjetu evakuacijskog puta, vezana na nadzorni sustav,tri sata autonomije, LiFePO4 baterije, 3W, 460 lm ±5%, IP20.</t>
    </r>
  </si>
  <si>
    <t>9.16</t>
  </si>
  <si>
    <r>
      <rPr>
        <b/>
        <sz val="10"/>
        <rFont val="Arial"/>
        <family val="2"/>
      </rPr>
      <t>Dobava, montaža i spajanje sigurnosne svjetiljke oznake "P13"</t>
    </r>
    <r>
      <rPr>
        <sz val="10"/>
        <rFont val="Arial"/>
        <family val="2"/>
      </rPr>
      <t xml:space="preserve">
Svjetiljka nadgradna sigurnosna, univerzalna optika, vezana na nadzorni sustav,tri sata autonomije, LiFePO4 baterije, 3W, 460 lm ±5%, IP41.</t>
    </r>
  </si>
  <si>
    <t>9.17</t>
  </si>
  <si>
    <r>
      <rPr>
        <b/>
        <sz val="10"/>
        <rFont val="Arial"/>
        <family val="2"/>
      </rPr>
      <t>Dobava, montaža i spajanje sigurnosne svjetiljke oznake "P15"</t>
    </r>
    <r>
      <rPr>
        <sz val="10"/>
        <rFont val="Arial"/>
        <family val="2"/>
      </rPr>
      <t xml:space="preserve">
Svjetiljka nadgradna za označavanje evakuacijskoga puta, s jednostranim piktogramom, smjer lijevo, LED izvor svjetlost,  snaga 1W, vezana na nadzorni sustav,tri sata autonomije, LiFePO4 baterije, 175 lm ±5%, IP65.</t>
    </r>
  </si>
  <si>
    <t>9.18</t>
  </si>
  <si>
    <r>
      <rPr>
        <b/>
        <sz val="10"/>
        <rFont val="Arial"/>
        <family val="2"/>
      </rPr>
      <t>Dobava, montaža i spajanje sustava za nadzor sigurnosne rasvjete oznake "T7"</t>
    </r>
    <r>
      <rPr>
        <sz val="10"/>
        <rFont val="Arial"/>
        <family val="2"/>
      </rPr>
      <t xml:space="preserve">
Sustav za nadzor svjetiljki sigurnosne rasvjete, nadzire do 750 svjetiljki na šest komunikacijskih linija, proširivo do 4000 svjetiljki, opremljen ekranom osjetljivim na dodir, vlastiti WEB server, digitalni ulazi četiri komada, digitalni izlazi četiri komada, opremljen vlastitim backup baterijama, BACNET komunikacija orema BMS-u, svjetiljke prepoznaje po jedinstvenim kodovima, nije potrebno manualno adresiranje, mogućnost povezivanja na centralni nadzorni program (na Windows računalima), mogućnost definiranja kalendara i periodike testova, logovi.</t>
    </r>
  </si>
  <si>
    <t>9.19</t>
  </si>
  <si>
    <t>Puštanje sustava PP rasvjete u pogon i obuka korisnika</t>
  </si>
  <si>
    <t>9.20</t>
  </si>
  <si>
    <t>Unutarnja rasvjeta</t>
  </si>
  <si>
    <t>9.21</t>
  </si>
  <si>
    <t>9.22</t>
  </si>
  <si>
    <r>
      <rPr>
        <b/>
        <sz val="10"/>
        <rFont val="Arial"/>
        <family val="2"/>
      </rPr>
      <t>Dobava, montaža i spajanje svjetiljke oznake "A2"</t>
    </r>
    <r>
      <rPr>
        <sz val="10"/>
        <rFont val="Arial"/>
        <family val="2"/>
      </rPr>
      <t xml:space="preserve">
Svjetiljka ugradna, LED izvor svjetlosti, kućište od polikarbonata, aluminijski odsijač zaštićen ravnim staklom, faktor bliještanja UGR≤22, efektivni svjetosni tok ili svjetlosni tok svjetiljke s uračunatim gubicima u optičkom sustavu min 1100 lm ±5%, snaga sistema max 9.5W (LED izvor+driver), svjetlosna iskoristivost svjetiljke s uračunatim gubicima u optičkom sustavu min 115 lm/W ±5%, životni vijek L70B10 50.000h, Ra≥80, temperatura boje svjetlosti 3000K, zaštita od zaprljanja IP54, dimenzija Φxv 162x100mm ±5%</t>
    </r>
  </si>
  <si>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</si>
  <si>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</si>
  <si>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</si>
  <si>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</si>
  <si>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</si>
  <si>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</si>
  <si>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</si>
  <si>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</si>
  <si>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</si>
  <si>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</si>
  <si>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</si>
  <si>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</si>
  <si>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</si>
  <si>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</si>
  <si>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</si>
  <si>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</si>
  <si>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</si>
  <si>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</si>
  <si>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</si>
  <si>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</si>
  <si>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</si>
  <si>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</si>
  <si>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</si>
  <si>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</si>
  <si>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</si>
  <si>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</si>
  <si>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</si>
  <si>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</si>
  <si>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</si>
  <si>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</si>
  <si>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</si>
  <si>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</si>
  <si>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</si>
  <si>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</si>
  <si>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r>
      <rPr>
        <b/>
        <sz val="10"/>
        <rFont val="Arial"/>
        <family val="2"/>
      </rPr>
      <t>Dobava, montaža i spajanje svjetiljke oznake "A8"</t>
    </r>
    <r>
      <rPr>
        <sz val="10"/>
        <rFont val="Arial"/>
        <family val="2"/>
      </rPr>
      <t xml:space="preserve">
Svjetiljka nadgradna, LED izvor svjetlosti, kučište od polikarbonata sa metalnim odsijačem, difuzor od polikarbonata, efektivni svjetosni tok ili svjetlosni tok svjetiljke s uračunatim gubicima u optičkom sustavu min 1840 lm ±5%, snaga sistema max 16W (LED izvor+driver), ukupna svjetlosna iskoristivost svjetiljke 115 lm/W ±5%, Ra&gt;80, temperatura boje svjetlosti 3000K, životni vijek 50000 sati L90B10, zaštita od zaprljanja IP54, mehanička zaštita IK10, dimenzije DxV 300x86 mm ±5%</t>
    </r>
  </si>
  <si>
    <t>9.57</t>
  </si>
  <si>
    <r>
      <rPr>
        <b/>
        <sz val="10"/>
        <rFont val="Arial"/>
        <family val="2"/>
      </rPr>
      <t>Dobava, montaža i spajanje svjetiljke oznake "A9"</t>
    </r>
    <r>
      <rPr>
        <sz val="10"/>
        <rFont val="Arial"/>
        <family val="2"/>
      </rPr>
      <t xml:space="preserve">
LED žarulja, grlo E27, snaga sistema max. 23 W, ukupni svjetlosni tok žarulje 2500 lm ±5%, temperatura boje svjetlosti 3000 K, životni vijek 12.000 sati, 50.000 cikulusa paljenja</t>
    </r>
  </si>
  <si>
    <t>9.58</t>
  </si>
  <si>
    <r>
      <rPr>
        <b/>
        <sz val="10"/>
        <rFont val="Arial"/>
        <family val="2"/>
      </rPr>
      <t>Dobava, montaža i spajanje svjetiljke oznake "A10"</t>
    </r>
    <r>
      <rPr>
        <sz val="10"/>
        <rFont val="Arial"/>
        <family val="2"/>
      </rPr>
      <t xml:space="preserve">
Svjetiljka nadgradna, LED izvor svjetlosti, kućište od polikarbonata bijele boje, difuzor od PMMA tehnololimera, direktno-indirektna distribucija svjetlosti, faktor bliještanja UGR&lt;22, efektivni svjetosni tok ili svjetlosni tok svjetiljke s uračunatim gubicima u optičkom sustavu min 3078 lm ±5%, snaga sistema max 36W (LED izvor+driver), ukupna svjetlosna iskoristivost svjetiljke 87 lm/W ±5%, uzvrata boje CRI≥90, temperatura boje svjetlosti 3000K, zaštita od zaprljanja min IP40, dimenzije dxšxv 904x60x80 mm ±5%, životni vijek min 50.000 sati uz L80B10, DALI predspoj</t>
    </r>
  </si>
  <si>
    <t>9.59</t>
  </si>
  <si>
    <r>
      <rPr>
        <b/>
        <sz val="10"/>
        <rFont val="Arial"/>
        <family val="2"/>
      </rPr>
      <t>Dobava, montaža i spajanje svjetiljke oznake "A11"</t>
    </r>
    <r>
      <rPr>
        <sz val="10"/>
        <rFont val="Arial"/>
        <family val="2"/>
      </rPr>
      <t xml:space="preserve">
Svjetiljka zidna nadgradna, aluminijsko kučište crne boje, LED izvor svjetlosti, snaga sistema maks 11.2W, ukupan svjetlosni tok svjetiljke min 568 lm ±5%. Temperatura boje svjetlosti je 3000 K, uzvrat boja CRI≥80, zaštita od zaprljanja IP20, touch dimming, životni vijek min 50.000 sati uz L80B20, dimenzije dxš 374x359 mm ±5%, promjer baze 120 mm ±5%</t>
    </r>
  </si>
  <si>
    <t>9.60</t>
  </si>
  <si>
    <t>9.61</t>
  </si>
  <si>
    <r>
      <rPr>
        <b/>
        <sz val="10"/>
        <rFont val="Arial"/>
        <family val="2"/>
      </rPr>
      <t xml:space="preserve">Dobava, montaža i spajanje svjetiljke oznake "A14" </t>
    </r>
    <r>
      <rPr>
        <sz val="10"/>
        <rFont val="Arial"/>
        <family val="2"/>
      </rPr>
      <t xml:space="preserve">
Svjetiljka ugradna, LED izvor svjetlosti, efektivni svjetosni tok ili svjetlosni tok svjetiljke s uračunatim gubicima u optičkom sustavu min 1076 lm ±5%, snaga sistema max 13.8W , ukupna svjetlosna iskoristivost svjetiljke 78 lm/W ±5%, uzvrata boje CRI≥90, optika: 28º, temperatura boje svjetlosti 3000K, zaštita od zaprljanja min IP66, dimenzije dxšxv 110x110x100 mm ±5%, životni vijek min 50.000 sati uz L80B20, komplet s DALI  dimabilnom predspojnom i napojnom napravom, boja kućišta: bijela</t>
    </r>
  </si>
  <si>
    <t>9.62</t>
  </si>
  <si>
    <t>9.63</t>
  </si>
  <si>
    <t>9.64</t>
  </si>
  <si>
    <t>9.65</t>
  </si>
  <si>
    <t xml:space="preserve">Napajanje 24V DALI </t>
  </si>
  <si>
    <r>
      <rPr>
        <b/>
        <sz val="10"/>
        <rFont val="Arial"/>
        <family val="2"/>
      </rPr>
      <t>Dobava, montaža i spajanje svjetiljke oznake "A34"</t>
    </r>
    <r>
      <rPr>
        <sz val="10"/>
        <rFont val="Arial"/>
        <family val="2"/>
      </rPr>
      <t xml:space="preserve">
Svjetiljka ugradna, LED izvor svjetlosti, aluminijsko kučište crne boje, aluminijski odsijač, mogućnost zakretanja LED izvora +-20°, faktor bliještanja UGR≤22, distribucija svjetlosti 44°, efektivni svjetosni tok ili svjetlosni tok svjetiljke s uračunatim gubicima u optičkom sustavu min 1281 lm ±5%, snaga sistema max 14.3W (LED izvor+driver), svjetlosna iskoristivost svjetiljke s uračunatim gubicima u optičkom sustavu min 89 lm/W ±5%, životni vijek L80B20 50.000h, CRI≥80, temperatura boje svjetlosti 3000K, zaštita od zaprljanja IP54, dimenzija Φxv 78x91 mm ±5%, DALI predspoj</t>
    </r>
  </si>
  <si>
    <r>
      <t xml:space="preserve">Dobava, montaža i spajanje svjetiljke oznake "A35"
</t>
    </r>
    <r>
      <rPr>
        <sz val="10"/>
        <rFont val="Arial"/>
        <family val="2"/>
      </rPr>
      <t>Svjetiljka ugradna, LED izvor svjetlosti, aluminijsko kučište crne boje, aluminijski odsijač, mogućnost zakretanja LED izvora +-20°, faktor bliještanja UGR≤22, distribucija svjetlosti 47°, efektivni svjetosni tok ili svjetlosni tok svjetiljke s uračunatim gubicima u optičkom sustavu min 322 lm ±5%, snaga sistema max 4.4W (LED izvor+driver), svjetlosna iskoristivost svjetiljke s uračunatim gubicima u optičkom sustavu min 73 lm/W ±5%, životni vijek L80B20 50.000h, CRI≥80, temperatura boje svjetlosti 3000K, zaštita od zaprljanja IP54, dimenzija Φxv 52x35 mm ±5%, DALI predspoj</t>
    </r>
  </si>
  <si>
    <r>
      <rPr>
        <b/>
        <sz val="10"/>
        <rFont val="Arial"/>
        <family val="2"/>
      </rPr>
      <t xml:space="preserve">Dobava, montaža i spajanje svjetiljke oznake "A38"
</t>
    </r>
    <r>
      <rPr>
        <sz val="10"/>
        <rFont val="Arial"/>
        <family val="2"/>
      </rPr>
      <t>Svjetiljka nadgradna, LED izvor svjetlosti, aluminijsko kućište, efektivni svjetosni tok ili svjetlosni tok svjetiljke s uračunatim gubicima u optičkom sustavu min 2390 lm ± 5%, snaga sistema max 40 W, temperatura boje svjetlosti RGBWW, zaštita od zaprljanja IP66, držač svjetiljke sa mogućnošću preciznog podešavanja nagiba do min 30º, dimenzije dxšxv 500x66.5x105mm ±5%, optika 45º, DMX upravljanje + sav potreban pribor za montažu svjetiljke</t>
    </r>
  </si>
  <si>
    <r>
      <rPr>
        <b/>
        <sz val="10"/>
        <rFont val="Arial"/>
        <family val="2"/>
      </rPr>
      <t>Dobava, montaža i spajanje svjetiljke oznake "A39"</t>
    </r>
    <r>
      <rPr>
        <sz val="10"/>
        <rFont val="Arial"/>
        <family val="2"/>
      </rPr>
      <t xml:space="preserve">
Svjetiljka nadgradna, LED izvor svjetlosti, aluminijsko kućište, efektivni svjetosni tok ili svjetlosni tok svjetiljke s uračunatim gubicima u optičkom sustavu min 2390 lm ± 5%, snaga sistema max 40 W, temperatura boje svjetlosti RGBWW, zaštita od zaprljanja IP66, držač svjetiljke sa mogućnošću preciznog podešavanja nagiba do min 30º, dimenzije dxšxv 500x66.5x105mm ±5%, optika A2 (16x35)º, DMX upravljanje + sav potreban pribor za montažu svjetiljke</t>
    </r>
  </si>
  <si>
    <r>
      <rPr>
        <b/>
        <sz val="10"/>
        <rFont val="Arial"/>
        <family val="2"/>
      </rPr>
      <t>Dobava, montaža i spajanje svjetiljke oznake "A40"</t>
    </r>
    <r>
      <rPr>
        <sz val="10"/>
        <rFont val="Arial"/>
        <family val="2"/>
      </rPr>
      <t xml:space="preserve">
Svjetiljka nadgradna, LED izvor svjetlosti, kućište od polikarbonata, inoks kopče, pokrov od polikarbonata, efektivni svjetosni tok ili svjetlosni tok svjetiljke s uračunatim gubicima u optičkom sustavu min 2440 lm ±5%, snaga sistema max 16.1W (LED izvor+driver), ukupna svjetlosna iskoristivost svjetiljke 152 lm/W ±5%, boja svjetlosti 4000K, uzvrta boje Ra &gt; 80, zaštita od zaprljanja IP66, mehanička zaštita IK10, rad na temperaturi okoline od -20°C do +50°C, svjetiljka ima dodatne aluminijske hladnjake za dodatno hlađenje LED modula i drivera, životni vijek 50000 uz L90B10, dimenzije dxšxv 612x145x100 mm ±5%.</t>
    </r>
  </si>
  <si>
    <t>Sklopke</t>
  </si>
  <si>
    <t>Dobava, ugradnja i spajanje jednopolne instalacijske sklopke 2 modula komplet sa montažnom kutijom za 2 modula, nosačem za 2 modula, ukrasnim okvirom za dva modula i svim potrebnim priborom</t>
  </si>
  <si>
    <t>Dobava, ugradnja i spajanje izmjenične instalacijske sklopke 2 modula komplet sa montažnom kutijom za 2 modula, nosačem za 2 modula, ukrasnim okvirom za dva modula i svim potrebnim priborom</t>
  </si>
  <si>
    <t xml:space="preserve">Dobava, ugradnja i spajanje križne instalacijske sklopke, komplet sa montažnom kutijom za 2 modula, nosačem za 2 modula i ukrasnim  okvirom za 2 modula i svim potrebnim priborom </t>
  </si>
  <si>
    <t>Dobava, ugradnja i spajanje dvije jednopolne instalacijske sklopke, komplet sa montažnom kutijom za 2 modula, nosačem za 2 modula, ukrasnim okvirom za 2 modula i svim potrebnim priborom.</t>
  </si>
  <si>
    <t>Dobava, ugradnja i spajanje jedne jednopolne i jedne serijske instalacijske sklopke, komplet sa montažnom kutijom za 3 modula, nosačem za 3 modula, ukrasnim okvirom za 3 modula i svim potrebnim priborom.</t>
  </si>
  <si>
    <t>Sustav upravljanja rasvjetom</t>
  </si>
  <si>
    <r>
      <rPr>
        <b/>
        <sz val="10"/>
        <rFont val="Arial"/>
        <family val="2"/>
      </rPr>
      <t>Dobava, montaža i spajanje DALI senzora oznake "S1"</t>
    </r>
    <r>
      <rPr>
        <sz val="10"/>
        <rFont val="Arial"/>
        <family val="2"/>
      </rPr>
      <t xml:space="preserve">
Multifunkcionalni nadgradni DALI senzor, senzor pokreta (PIR) i rasvjetljenosti (PE), prostor detekcije 7 mx5.5 m ±5% pri montaži na visinu 2.1 m do 4 m ±5%, DALI sučelje (9 mA).</t>
    </r>
  </si>
  <si>
    <t xml:space="preserve">Dobava, montaža i spajanje četverokanalnog DALI ulaznog modula, DALI digitalni ulaz, sučelje beznaponskih tipkala/prekidača, 4 digitalna ulaza, dimenzije 35x54x18 mm ±5%, duljina kabela 16.5 cm ±5%, DALI sučelje (9 mA)  </t>
  </si>
  <si>
    <t>Dobava, ugradnja i spajanje DALI tipkala jednopolno sa 1 tipkom, tip na nacrtu T1</t>
  </si>
  <si>
    <t>Dobava, ugradnja i spajanje DALI tipkala jednopolno sa 2 tipke, tip na nacrtu T2</t>
  </si>
  <si>
    <t>Dobava, ugradnja i spajanje DALI tipkala jednopolno sa 4 tipke, tip na nacrtu T4</t>
  </si>
  <si>
    <t>DALI uređaj, povezuje do 192 DALI svjetiljke, 16 grupa, do 10 DALI senzora, montaža na DIN šinu, 3 relejna izlaza 20A 240VAC, ugrađen ispravljač 12 V DC 300 mA, 1 RS485  sučelje, 1 x RJ45, radni napon 100-277 VAC, dimenzija 216x104x64 mm ±5%</t>
  </si>
  <si>
    <t>Fleksibilni mrežni komunikacijski poveznik (Gateway) dizajniran za RS485 mreže, dimenzije 225x165x59  mm ±5%</t>
  </si>
  <si>
    <t>Ethernet poveznik, ugrađen WEB poslužitelj, 1 RJ45 10/100 Mbps Ethernet priključak, 1 RS485, dimenzije 225x165x59 mm ±5%</t>
  </si>
  <si>
    <t>LCD zaslon na dodir, rezolucije 1280x800- 16 milijuna boja, RJ45 ethernet port, RS485 port, podržani protokoli: TCP/IP (TCP, UDP, IPv4/Ipv6), HTTPS/CGI. Vlastiti RTC, praćenje u odnosu na izlazak/zalazak sunca, automatsko podešavanje/spremanje informacija o dnevnom svjetlu, LED indikatori za prikaz rada i paljenja/gašenja, IP40, tip na nacrtu T5</t>
  </si>
  <si>
    <t>DMX Splitter i Booster, 6 optoizoliranih kanala, optoizolirani DMX ulaz i izlaz, RDM kompatibilan, 12-24V napajanje, za ugradnju na DIN nosač</t>
  </si>
  <si>
    <t>Mobilni tablet s aplikacijom za upravljanje rasvjetom, tip na nacrtu T6</t>
  </si>
  <si>
    <t>LCD tipkalo sa 6 tipki, slobodno programirljivi natpisi, tip na nacrtu T3</t>
  </si>
  <si>
    <t>GSM router, min. 1 RJ45 port, min. 1 SIM kartica, podržava wireguard, IPSec, SSTP, L2TP kao VPN server i klijent</t>
  </si>
  <si>
    <t>Tehnička podrška subjektu koji izvodi montažu i ožičenje opreme, parametriranje i puštanje u pogon sustava upravljanja rasvjetom, izrada tehničke i korisničke dokumentacije sustava upravljanja, edukacija stručnog osoblja održavanja.</t>
  </si>
  <si>
    <t>UKUPNO INSTALACIJE RASVJETE:</t>
  </si>
  <si>
    <t>REKAPITULACIJA</t>
  </si>
  <si>
    <t>UKUPNO VANJSKE ELEKTROINSTALACIJE:</t>
  </si>
  <si>
    <t>UKUPNO ELEKTRO ORMARI I OPREMA:</t>
  </si>
  <si>
    <t>UKUPNO ELEKTROINSTALACIJE JAKE STRUJE:</t>
  </si>
  <si>
    <t xml:space="preserve">ELEKTROINSTALACIJE UKUPNO </t>
  </si>
  <si>
    <t>STROJARSKE INSTALACIJE</t>
  </si>
  <si>
    <t>OPĆI UVJETI:</t>
  </si>
  <si>
    <t>Pripremno demontažne radove obavljati pažljivo, uz provođenje svih mjera zaštite na radu, kako ne bi došlo do nepotrebnih oštećenja opreme i situacija opasnih po život i zdravlje ljudi.</t>
  </si>
  <si>
    <t>Neposredno prije strojarskih demontažnih radova obvezno obaviti, od strane ovlaštenog električara, sva elektro otpajanja strojarske opreme.</t>
  </si>
  <si>
    <t>Svu opremu i instalacije na kojoj se obavljaju radovi prethodno temeljito isprazniti od vode, kao i osigurati od nepredviđenog dotoka vode tijekom izvođenja.</t>
  </si>
  <si>
    <t>Sve cjevovode (priključke) na kojima se obavlja rekonstrukcija, a dalje ostaju u funkciji, obavezno vidljivo označiti (POLAZ, POVRAT), kako ne bi došlo do eventualne greške pri ponovnom spajanju i stavljanju sustava u funkciju.</t>
  </si>
  <si>
    <t>Demontažu vršiti pažljivo, bez uzrokovanja oštećenja objekta. Svu demontiranu opremu zapisnički predati investitoru.</t>
  </si>
  <si>
    <t>Stavke uključuju rastavljanje ili izrezivanje opreme i uređaja na dimenzije pogodne za transport. Redoslijed uklanjanja pojedinih uređaja i komponenti, dimenzije na koje će se izrezivati, potrebne privremene podkonstrukcije i sl. definira i planira Izvođač.</t>
  </si>
  <si>
    <t>Pri izvođenju demontaže osigurati radilište i primjeniti sve potrebne mjere zaštite na radu, zaštite od eventualnog izbijanja požara.</t>
  </si>
  <si>
    <t>Transportne troškove utovara na kamion te troškove odvoza demontirane opreme, koja se više ne koristi u novoprojektiranom rješenju, izvan lokacije gradilišta, snosi izvođač. Mjesto na koje se transportira demontirana oprema definira investitor.</t>
  </si>
  <si>
    <t>Odvoz i zbrinjavanje sve demontirane opreme, uređaja, cijevi i armature je uključeno u predmetne stavke troškovnika, isto obavljati sukladno Zakonu o održivom gospodarenju otpadom (NN 94/13), te ostalim zakonskim aktima, a sve u dogovoru sa investitorom.</t>
  </si>
  <si>
    <t xml:space="preserve">U ponudbenim cjenama mora biti obuhvaćen sav rad, glavni i pomoćni, kao i prateći građevinski radovi na izvedbi prodora te završne obrade istih, uporaba lakih pokretnih skela, sva potrebna podupiranja, sav unutrašnji transport te potrebna zaštita izvedenih radova. </t>
  </si>
  <si>
    <t>U jediničnim cijenama mora biti sadržani:</t>
  </si>
  <si>
    <t>- potreban “faktor” za pokriće radne snage,</t>
  </si>
  <si>
    <t>- potreban “faktor” za pokriće organizacije gradilišta,</t>
  </si>
  <si>
    <t>- potreban “faktor” za pokriće režije,</t>
  </si>
  <si>
    <t>- svi ostali troškovi koji se uobičajeno pokrivaju kroz “faktor”.</t>
  </si>
  <si>
    <t xml:space="preserve">Prije početka izvedbe izvoditelj radova dužan je u skladu s važečim propisima osigurati gradilište. Za eventualne štete uzrokovane neodgovornim ili nestručnim radom odgovara izvoditelj radova, te ih je obvezan nadoknaditi investitoru. </t>
  </si>
  <si>
    <t>Prije davanja ponude za demontažne radove potencijalni izvoditelj dužan je pregledati i upoznati se s postojećim stanjem objekta.</t>
  </si>
  <si>
    <t>Prije demontaže sve uočene nedostatke opreme i oštečenja na objektu pisano evidentirati i predati na znanje i potvrdu nadzornom inženjeru. Isto vrijedi i u toku demontaže.</t>
  </si>
  <si>
    <t>Obzirom na činjenicu da je zgrada upisana kao nepokretno kulturno dobro potrebno je :</t>
  </si>
  <si>
    <t xml:space="preserve">-pravovremeno obavjestiti nadležni konzervatorski ured o početku radova </t>
  </si>
  <si>
    <t xml:space="preserve">-sve radove izvoditi uz suglasnost nadležnog konzervatorskog ureda </t>
  </si>
  <si>
    <t>-u slučaju otkrića izuzetno vrijednih nalaza prilagoditi ili izmjeniti projekt u cilju čuvanja nalaza</t>
  </si>
  <si>
    <t>Zaštitita od prašine, nečistoće i oštećenja svih dijelova objekta koji se koriste za pristup gradilištu. Uključeno višekratno dnevno čišćenje cijelo vrijeme trajanja svih vrsta radova.</t>
  </si>
  <si>
    <t>Izrada privremene pregrade s vratima za zaštitu dijela prostora u kojem se radi. Zaštita se izvodi sistemom gips-katronske pregrade, s ugradnjom vrata.</t>
  </si>
  <si>
    <t>0.</t>
  </si>
  <si>
    <t>PRIPREMNO - DEMONTAŽNI RADOVI</t>
  </si>
  <si>
    <t>0.1.</t>
  </si>
  <si>
    <t>TOPLINSKA  STANICA</t>
  </si>
  <si>
    <t>0.1.01.</t>
  </si>
  <si>
    <t>Pripremni radovi. Stavka sadrži pregled projektne dokumentacije, sređivanje materijala i alata za izvedbu,  uvođenje monterskih grupa u posao.</t>
  </si>
  <si>
    <t>ns</t>
  </si>
  <si>
    <t>0.1.02.</t>
  </si>
  <si>
    <t>0.1.03.</t>
  </si>
  <si>
    <t>Isključenje napajanja na glavnim razvodnim elektroormarima i otpajanje uređaja koji se demontiraju. Stavka uključuje sav potreban pomoćni i potrošni materijal.</t>
  </si>
  <si>
    <t>0.1.04.</t>
  </si>
  <si>
    <t>Pražnjenje instalacije grijanja, hlađenja i PTV.</t>
  </si>
  <si>
    <t>0.1.05.</t>
  </si>
  <si>
    <t>Demontaža poatojećeg plinskog kotla, uključivo svu popratnu opremu.</t>
  </si>
  <si>
    <t>0.1.06.</t>
  </si>
  <si>
    <t>Demontaža cirkulacijskih pumpi grijanja, hlađenja i pripreme PTV</t>
  </si>
  <si>
    <t>0.1.07.</t>
  </si>
  <si>
    <t>Demontaža automatske regulacije grijanja, hlađenja i PTV, komplet sa osjetnicima i ožičenjem.</t>
  </si>
  <si>
    <t>0.1.08.</t>
  </si>
  <si>
    <t>Demontaža sabirnika i razdjelnika grijanja, dimenzije do DN200, duljine do 2000 mm, komplet sa izolacijom i pratećom opremom.</t>
  </si>
  <si>
    <t>0.1.09.</t>
  </si>
  <si>
    <t>Demontaža ekspanzijske posude, komplet s pratećom armaturom.</t>
  </si>
  <si>
    <t>0.1.10.</t>
  </si>
  <si>
    <t>Demontaža diktir sustava za održavanje tlaka u instalaciji s dvije paralelene crpke, komplet s pratećom armaturom i postoljem.</t>
  </si>
  <si>
    <t>0.1.11.</t>
  </si>
  <si>
    <t>Demontaža ležečeg bojlera za PTV,, s dodatnim elektro grijačem, komplet s pratećom armaturom i izolacijom.</t>
  </si>
  <si>
    <t>0.1.12.</t>
  </si>
  <si>
    <t>Demontaža prirubničke armature, dimenzija od DN15 do DN150, komplet s brtvama i vijcma.</t>
  </si>
  <si>
    <t>0.1.13.</t>
  </si>
  <si>
    <t>Demontaža navojne armature do DN50, i druga  kontrolna, mjerna i sigurnosna armatura.</t>
  </si>
  <si>
    <t>0.1.14.</t>
  </si>
  <si>
    <t>Demontaža cijevnog razvoda iz crnih čeličnih cijevi, dimenzija do DN100, komplet sa pričvrsnicama, ovješenjem i paronepropusnom izolacijom.</t>
  </si>
  <si>
    <t>0.1.15.</t>
  </si>
  <si>
    <t>Demontaža ostale sitne i nespecificirane opreme.</t>
  </si>
  <si>
    <t>kg</t>
  </si>
  <si>
    <t>0.1.16.</t>
  </si>
  <si>
    <t>Demontaža elektrokomandnog ormara TS, kanalice, ožičenje, sitna i ostala nespecificirana oprema.</t>
  </si>
  <si>
    <t>0.1.17.</t>
  </si>
  <si>
    <t>Iznošenje svih demontiranih elemenata i odlaganje na privremeni deponij na gradilištu.</t>
  </si>
  <si>
    <t>0.1.18.</t>
  </si>
  <si>
    <t>Utovar i odvoz demontirane opreme i materijala  na deponij, na udaljenost do 20 km, uključivo troškovi deponiranja.</t>
  </si>
  <si>
    <t>TOPLINSKA  STANICA UKUPNO</t>
  </si>
  <si>
    <t>0.2.</t>
  </si>
  <si>
    <t>VENTILOKONVEKTORI, RADIJATORSKO GRIJANJE I VENTILACIJA</t>
  </si>
  <si>
    <t>Ovim dijelom troškovnika je obuhvaćena demontaža ventilokonvektora, radijatora, i cijevnog razvoda od granskih ventila u podrumu do potrošča. Razvod je pretežito položen i zatvoren u podne i zidne usjeke.</t>
  </si>
  <si>
    <t>0.2.01.</t>
  </si>
  <si>
    <t>0.2.02.</t>
  </si>
  <si>
    <t>Isključenje napajanja ventilokonvektora u katnim razvodnim elektroormarima i otpajanje uređaja koji se demontiraju. Označavanje i izoliranje kabela s pripremom za ponovno spajanje. Stavka uključuje sav potreban pomoćni i potrošni materijal.</t>
  </si>
  <si>
    <t>0.2.03.</t>
  </si>
  <si>
    <t>Demontaža ventilokonvektora za dvocjevni sustav grijanja ili hlađenja, parapetne izvedbe, s tvornički montiranom maskom, komplet sa priključnom armaturom i regulatorom.</t>
  </si>
  <si>
    <t>0.2.04.</t>
  </si>
  <si>
    <t>Demontaža aluminijskih člankastih radijatora, baterije do 25 članaka, ili cjevnih kupaonskih radijatora, komplet s ventilima, prigušnicama,  zidnim i podnim nosačima.</t>
  </si>
  <si>
    <t>Ukupno težine 400 kg</t>
  </si>
  <si>
    <t>kompl</t>
  </si>
  <si>
    <t>0.2.05.</t>
  </si>
  <si>
    <t>Demontaža cijevnog razvoda ventilokonvektora i odvoda kondenzata iz crnih čeličnih cijevi, dimenzije od DN15 do DN50, zajedno sa paronepropusnom izolacijom, komplet sa pričvrsnicama i  ovješenjem. Razvod je pretežito položen u zidnim i podnim usjecima.</t>
  </si>
  <si>
    <t>0.2.06.</t>
  </si>
  <si>
    <t>Demontaža cjevnog razvoda radijatorskog grijanja, iz crnih čeličnih cijevi, dimenzija od DN10 do DN50, komplet s pričvrsnicama, ovješenjem, odzrakama i sl. Razvod je pretežito položen vidljivo.</t>
  </si>
  <si>
    <t>0.2.07.</t>
  </si>
  <si>
    <t>Demontaža cjevnog razvoda odvoda kondenzata, iz bakrenih cijevi, prosječne dimenzije DN25, komplet s pričvrsnicama i ovješenjima. Razvod je pretežito položen u zidnim i podnim usjecima.</t>
  </si>
  <si>
    <t>0.2.08.</t>
  </si>
  <si>
    <t>Demontaža zidnih odsisnih ventilatora. Stavka uključuje sav potreban pomoćni i potrošni materijal.</t>
  </si>
  <si>
    <t>0.2.09.</t>
  </si>
  <si>
    <t>0.2.10.</t>
  </si>
  <si>
    <t>0.2.11.</t>
  </si>
  <si>
    <t>0.2.12.</t>
  </si>
  <si>
    <t>0.2.13.</t>
  </si>
  <si>
    <t>VENTILOKONVEKTORI, RADIJATORSKO GRIJANJE I VENTILACIJA UKUPNO</t>
  </si>
  <si>
    <t>PRIPREMNO - DEMONTAŽNI RADOVI UKUPNO</t>
  </si>
  <si>
    <t xml:space="preserve">GRIJANJE/HLAĐENJE-OPREMA </t>
  </si>
  <si>
    <t>TEHNIČKE KARAKTERISTIKE UREĐAJA:</t>
  </si>
  <si>
    <t>- broj rashladnih krugova: 1</t>
  </si>
  <si>
    <t>- kompresor/broj kompresora: scroll/2</t>
  </si>
  <si>
    <t>- rashladni medij: R410A</t>
  </si>
  <si>
    <t>GRIJANJE</t>
  </si>
  <si>
    <t>- temperatura vode (korisnik): 40/45⁰C</t>
  </si>
  <si>
    <t>- protok vode: max. 27,73 m3/h</t>
  </si>
  <si>
    <t>- pad tlaka kruga: max. 28,9 kPa</t>
  </si>
  <si>
    <t>- temperatura vode (izvor): 10/7⁰C</t>
  </si>
  <si>
    <t>- protok vode: max. 35,41 m3/h</t>
  </si>
  <si>
    <t>- pad tlaka kruga: max. 48,6 kPa</t>
  </si>
  <si>
    <t>- kapacitet grijanja: min. 160 kW</t>
  </si>
  <si>
    <t>- ukupna ulazna snaga: max. 37,4 kW</t>
  </si>
  <si>
    <t>- ulazna struja: max. 67,4 A</t>
  </si>
  <si>
    <t>- kapacitet absorpcije topline: 123 kW</t>
  </si>
  <si>
    <t>- COP: min. 4,28</t>
  </si>
  <si>
    <t>- SCOP srednja temperatura MT (2)*: min. 4,44</t>
  </si>
  <si>
    <t>- ηs,h srednja temperatura MT (2)*: min. 169%</t>
  </si>
  <si>
    <t>*(2) prosječni uvjeti Reg EU 813/2013 ili jednakovrijedno</t>
  </si>
  <si>
    <t>- temperatura vode (korisnik): 12/7⁰C</t>
  </si>
  <si>
    <t>- protok vode: max. 24,30 m3/h</t>
  </si>
  <si>
    <t>- pad tlaka kruga: max. 21,2 kPa</t>
  </si>
  <si>
    <t>- temperatura vode (izvor): 30/35⁰C</t>
  </si>
  <si>
    <t>- protok vode: max. 29,91 m3/h</t>
  </si>
  <si>
    <t>- pad tlaka kruga: max. 29,7 kPa</t>
  </si>
  <si>
    <t>- kapacitet hlađenja: min. 141 kW</t>
  </si>
  <si>
    <t>- ukupna ulazna snaga: max. 32,4 kW</t>
  </si>
  <si>
    <t>- ulazna struja: max. 60,6 A</t>
  </si>
  <si>
    <t>- kapacitet odbijanja topline: 173 kW</t>
  </si>
  <si>
    <t>- EER: min. 4,35</t>
  </si>
  <si>
    <t>- napajanje: 400V/3ph/50Hz</t>
  </si>
  <si>
    <t>- maksimalna ulazna snaga: 55,2 kW</t>
  </si>
  <si>
    <t>- maksimalna ulazna struja: 97 A</t>
  </si>
  <si>
    <t>- vršna struja: max. 320 A</t>
  </si>
  <si>
    <t>- GWP: 2088</t>
  </si>
  <si>
    <t>- količina freona: max. 15 kg</t>
  </si>
  <si>
    <t>- ukupna zvučna snaga: 88 dB(A)</t>
  </si>
  <si>
    <t>- razina zvučnog tlaka na 10 m: 56 dB(A)</t>
  </si>
  <si>
    <t>prema ISO STANDARD 3744 ili jednakovrijedno</t>
  </si>
  <si>
    <t>- dimenzije uređaja DxŠxV: max. 1255x1101x1986 mm</t>
  </si>
  <si>
    <t>DODATNA OPREMA (isporučuje se uz uređaj):</t>
  </si>
  <si>
    <t>- antivibracijske podloške</t>
  </si>
  <si>
    <t>- low noise kit (zvučna izolacija kompresora, -4dB(A))</t>
  </si>
  <si>
    <t>- manometri</t>
  </si>
  <si>
    <t>- prostorni zidni žičani upravljački panel za uređaj</t>
  </si>
  <si>
    <t>- senzor vanjske temperature zraka za vremensku kompenzaciju i komplet za daljinsko upravljanje korisničkim sondama</t>
  </si>
  <si>
    <t>- elektronički ekspanzijski ventil</t>
  </si>
  <si>
    <t>Oznaka u projektu: DT-1, DT-2</t>
  </si>
  <si>
    <t>Prvo puštanje u rad – START UP - DT-1, DT-2</t>
  </si>
  <si>
    <t>Ispitivanje uređaja od strane ovlaštenog servisa isporučioca opreme uključuje sljedeće:</t>
  </si>
  <si>
    <t>- puštanje u pogon uz obveznu prethodnu kontrolu instalacije, stavljanje pod napon, provjera svih elemenata uređaja, podešavanje automatske regulacije, programiranje režima rada prema zahtjevu naručitelja, izrada protokola s ispunjenim podacima o postignutim parametrima</t>
  </si>
  <si>
    <t>- obuka tehničkog osoblja korisnika za korištenje uređaja</t>
  </si>
  <si>
    <t>- izrada mjernog protokola</t>
  </si>
  <si>
    <t>- fino podešavanje parametara uređaja</t>
  </si>
  <si>
    <t>- 1 izlazak na teren (unutar redovnog radnog vremena)</t>
  </si>
  <si>
    <t>Kanalni ventilokonvektor bez maske namijenjen za ugradnju pod strop za dvocijevni sustav grijanja/hlađenja. Uređaj standardno dolazi sa centrifugalnim ventilatorom, izmjenjivačima izrađenim od bakrenih cijevi i aluminijskih lamela, glavnom tavom za kondenzat i ugrađenim filterom. Uređaj je EUROVENT certificiran ili jednakovrijedno.</t>
  </si>
  <si>
    <t>TEHNIČKE KARAKTERISTIKE:</t>
  </si>
  <si>
    <t xml:space="preserve">- protok zraka (MIN/MED/MAX): 230,3/323,8/458,9 m³/h </t>
  </si>
  <si>
    <t>- brzina MIN/MED/MAX: 2/3/4</t>
  </si>
  <si>
    <t>- postotak glikola: 0 %</t>
  </si>
  <si>
    <t>- ESP = 20 Pa</t>
  </si>
  <si>
    <t>- kapacitet hlađenja (MIN/MED/MAX): min. 1,62/2,04/2,46 kW</t>
  </si>
  <si>
    <t>- temperatura vode: 7°C/12°C</t>
  </si>
  <si>
    <t>- temperatura/vlaga prostora: 26°C/50 %</t>
  </si>
  <si>
    <t>- protok vode: max. 350,0 l/h</t>
  </si>
  <si>
    <t>- pad tlaka vode: max. 2,9 kPa</t>
  </si>
  <si>
    <t>- kapacitet grijanja (MIN/MED/MAX): min. 1,76/2,28/3,02 kW</t>
  </si>
  <si>
    <t>- temperatura vode: 45°C/40°C</t>
  </si>
  <si>
    <t>- temperatura prostora: 20°C</t>
  </si>
  <si>
    <t>- pad tlaka vode: max. 2,4 kPa</t>
  </si>
  <si>
    <t>- zvučna snaga (MIN/MED/MAX): max. 29/33/38 dB(A)</t>
  </si>
  <si>
    <t>- dimenzije (DxŠxV): max. 1280x215x480 mm</t>
  </si>
  <si>
    <t>- napajanje: 230V / 1ph / 50 Hz</t>
  </si>
  <si>
    <t>- pomoćna tavica za kondenzat (tvornički montirana)</t>
  </si>
  <si>
    <t>- plenum na dobavi sa kružnim otvorima (tvornički ne montiran)</t>
  </si>
  <si>
    <t>- tvornički montiran 3-putni ventil + ON/OFF 230V pogon + shut off ventil + balans ventil (za 3 redni glavni izmjenjivač)</t>
  </si>
  <si>
    <t>Oznaka u projektu: FC-1</t>
  </si>
  <si>
    <t>1.3.a</t>
  </si>
  <si>
    <t>Relejna kutija za spajanje do 4 ventilokonvektora na 1 termostat.</t>
  </si>
  <si>
    <t>1.3.b</t>
  </si>
  <si>
    <t>Daljinski žičani zidni korisnički termostat sa zaslonom za ventilokonvektor.</t>
  </si>
  <si>
    <t>1.4.</t>
  </si>
  <si>
    <t>ogrijevni medij: topla voda 45/40°C</t>
  </si>
  <si>
    <t>Karakteristike:</t>
  </si>
  <si>
    <t xml:space="preserve"> Brzina MIN</t>
  </si>
  <si>
    <t>-el.struja= 0,31 A</t>
  </si>
  <si>
    <t>Brzina MED</t>
  </si>
  <si>
    <t>-el.struja= 0,43 A</t>
  </si>
  <si>
    <t>Brzina MAX</t>
  </si>
  <si>
    <t>-el.struja= 0,62 A</t>
  </si>
  <si>
    <t xml:space="preserve">u kompletu s: </t>
  </si>
  <si>
    <t xml:space="preserve"> - sobnim termostatom</t>
  </si>
  <si>
    <t xml:space="preserve"> - termostatskim ventilom</t>
  </si>
  <si>
    <t xml:space="preserve"> - prigušnicom</t>
  </si>
  <si>
    <t xml:space="preserve"> - fleksibilnim sojnicama</t>
  </si>
  <si>
    <t xml:space="preserve"> - elektrotermičkim pogonom ventila</t>
  </si>
  <si>
    <t>Oznaka u projektu: PK-1</t>
  </si>
  <si>
    <t>1.5.</t>
  </si>
  <si>
    <t xml:space="preserve">Povezivanje i spajanje ventilokonvektora, relejne kutije i termostata uz podešavanje ventilokonvektora prema projektiranim uvjetima od strane ovlaštene osobe. </t>
  </si>
  <si>
    <t>1.6.</t>
  </si>
  <si>
    <t>Cirkulacijske crpke sa ferkventnim regulatorom, u kompletu s protuprirubnicama, brtvama i vijcima, ugrađenom termičkom zaštitom elektromotora, slijedećih namjena i tehničkih karakteristika:</t>
  </si>
  <si>
    <t>- Cirkulacijska crpka za krug klima komora</t>
  </si>
  <si>
    <t>V [m3/h] = 29,4</t>
  </si>
  <si>
    <t>H [kPa] = 100</t>
  </si>
  <si>
    <t>N [kW] =  3,0</t>
  </si>
  <si>
    <t>3x400V/50Hz</t>
  </si>
  <si>
    <t>- Cirkulacijska crpka za krug ventilokonvektora</t>
  </si>
  <si>
    <t>V [m3/h] = 6,65</t>
  </si>
  <si>
    <t>H [kPa] = 150,0</t>
  </si>
  <si>
    <t>N [kW] =  2,0</t>
  </si>
  <si>
    <t>- Cirkulacijska crpka za krug podnog grijanja</t>
  </si>
  <si>
    <t>V [m3/h] = 31,5</t>
  </si>
  <si>
    <t>H [kPa] = 180,0</t>
  </si>
  <si>
    <t>N [kW] =  3,5</t>
  </si>
  <si>
    <t>- Cirkulacijska crpka za krug PTV-a</t>
  </si>
  <si>
    <t>V [m3/h] = 6,0</t>
  </si>
  <si>
    <t>H [kPa] = 80,0</t>
  </si>
  <si>
    <t>N [kW] =  1,5</t>
  </si>
  <si>
    <t>- Cirkulacijska crpka za krug isparivača</t>
  </si>
  <si>
    <t>V [m3/h] = 24,3</t>
  </si>
  <si>
    <t>H [kPa] = 120,0</t>
  </si>
  <si>
    <t>- Cirkulacijska crpka za krug kondenzatora</t>
  </si>
  <si>
    <t>V [m3/h] = 29,1</t>
  </si>
  <si>
    <t>H [kPa] = 130,0</t>
  </si>
  <si>
    <t>N [kW] =  2,2</t>
  </si>
  <si>
    <t>- Cirkulacijska crpka za krug crpnog bunara</t>
  </si>
  <si>
    <t>V [m3/h] = 58,2</t>
  </si>
  <si>
    <t>H [kPa] = 200,0</t>
  </si>
  <si>
    <t>- Recirkulacijska crpka PTV-a</t>
  </si>
  <si>
    <t>V [m3/h] = 1,0</t>
  </si>
  <si>
    <t>H [kPa] = 40,0</t>
  </si>
  <si>
    <t>N [kW] =  0,05</t>
  </si>
  <si>
    <t>230V/50Hz</t>
  </si>
  <si>
    <t>- za krug run a round (klima komore)</t>
  </si>
  <si>
    <t>V [m3/h] = 4.6</t>
  </si>
  <si>
    <t>H [kPa] = 150</t>
  </si>
  <si>
    <t>N [kW] =  1.5</t>
  </si>
  <si>
    <t>1.7.</t>
  </si>
  <si>
    <t>1.8.</t>
  </si>
  <si>
    <t>1.9.</t>
  </si>
  <si>
    <t>Prolazni pločasti izmjenjivač topline, izvedba s brtvama, u kompletu s zapornom armaturom, sljedećih tehničkih karakteristika:</t>
  </si>
  <si>
    <t xml:space="preserve"> - nazivni toplinski učinak: ljeto min. 282,2 kW / zima min. 338,4 kW</t>
  </si>
  <si>
    <t xml:space="preserve"> - rezerva kapaciteta za zaprljanje: min. 50%</t>
  </si>
  <si>
    <t>Materijal ploča: inox</t>
  </si>
  <si>
    <t xml:space="preserve"> - temperaturni raspon: 0°C do +65°C</t>
  </si>
  <si>
    <t>Nominalni tlak: PN16</t>
  </si>
  <si>
    <t>Ljeto</t>
  </si>
  <si>
    <t>PRIMAR-voda</t>
  </si>
  <si>
    <t>- temp. ulaz 35˚C</t>
  </si>
  <si>
    <t>- temp. izlaz 30˚C</t>
  </si>
  <si>
    <t xml:space="preserve"> - pad tlaka: &lt;10 kPa</t>
  </si>
  <si>
    <t>SEKUNDAR- voda</t>
  </si>
  <si>
    <t>- temp. ulaz 12˚C</t>
  </si>
  <si>
    <t>- temp. izlaz 17˚C</t>
  </si>
  <si>
    <t>Zima</t>
  </si>
  <si>
    <t>- temp. ulaz 7˚C</t>
  </si>
  <si>
    <t>- temp. izlaz 10˚C</t>
  </si>
  <si>
    <t>- temp. izlaz 7˚C</t>
  </si>
  <si>
    <t>1.10.</t>
  </si>
  <si>
    <t>Tehnički podaci:</t>
  </si>
  <si>
    <t>- volumen spremnika 1500 l</t>
  </si>
  <si>
    <t>- radni/ispitni tlak  10/13 bara</t>
  </si>
  <si>
    <t>- debljina izolacije  100 mm</t>
  </si>
  <si>
    <t>- maks. radna temperatura  110 °C</t>
  </si>
  <si>
    <t>Dimenzije spremnika:</t>
  </si>
  <si>
    <t>- promjer tijela spremnika    1000 mm</t>
  </si>
  <si>
    <t>- vanjski promjer    1200 mm</t>
  </si>
  <si>
    <t>- visina    1.210 mm</t>
  </si>
  <si>
    <t xml:space="preserve">- masa s toplinskom izolacijom 250 kg </t>
  </si>
  <si>
    <t>1.11.</t>
  </si>
  <si>
    <t>Montaža specificirane opreme do potpune pogonske gotovosti. Troškovi energije i energenata nisu uključeni.</t>
  </si>
  <si>
    <t>1.12.</t>
  </si>
  <si>
    <t>Probni pogon postrojenja, dovođenje postrojenja u radno stanje s grubom i finom regulacijom opreme od strane ovlaštenog servisera. 
Troškovi pogonske energije nisu uključeni.</t>
  </si>
  <si>
    <t>1.13.</t>
  </si>
  <si>
    <t>Prijevoz sve opreme materijala i alata na gradilište, te povrat alata i eventualno preostalog matrijala na skladište izvođača. Uključivo čišćenje gradilišta od preostalog materijala i različite ambalaže, te materijal i rad potreban za zaštitu ugrađene i instalirane strojarske opreme od utjecaja radova ostalih izvođača na gradilištu (zaštita od prašine buke, oštećivanja i sl.).</t>
  </si>
  <si>
    <t>kompl.</t>
  </si>
  <si>
    <t>GRIJANJE/HLAĐENJE-OPREMA  UKUPNO</t>
  </si>
  <si>
    <t xml:space="preserve">GRIJANJA/HLAĐENJA-INSTALACIJA </t>
  </si>
  <si>
    <t>Ekspanzijska posuda u zatvorenoj, membranskoj izvedbi, sljedećih karakteristika:</t>
  </si>
  <si>
    <t>- volumen posude V = 250l, pretlak dušika 1,5 bar, za radni tlak 6 bar</t>
  </si>
  <si>
    <t>- sigurnosni ventil DN 32 (R 1 1/4")</t>
  </si>
  <si>
    <t>- servisni ventil  DN 32 (R 1 1/4")</t>
  </si>
  <si>
    <t>- kuglasta ispusna slavina DN 32 (R 1 1/4")</t>
  </si>
  <si>
    <t>- sigurnosni ventil DN 15 (R 1/2")</t>
  </si>
  <si>
    <t>- servisni ventil DN 15 (R 1/2")</t>
  </si>
  <si>
    <t>- kuglasta ispusna slavina DN 15 (R 1/2")</t>
  </si>
  <si>
    <t>Leptirasta međuprirubnička zaklopka, za hlađenu/toplu vodu,   PN10, opremljena mekim brtvljenjem, u kompletu s ručicom s mogućnošću fiksiranja položaja otvorenosti, prirubnicama, brtvama i vijcima, sljedećih dimenzija:</t>
  </si>
  <si>
    <t>DN150</t>
  </si>
  <si>
    <t>DN100</t>
  </si>
  <si>
    <t>DN 65</t>
  </si>
  <si>
    <t>DN32</t>
  </si>
  <si>
    <t>2.5.</t>
  </si>
  <si>
    <t>DN 32</t>
  </si>
  <si>
    <t>2.6.</t>
  </si>
  <si>
    <t>Nepovratni ventil, prirubničke izvedbe, PN10, u kompletu s protuprirubnicama, brtvama i vijcima, sljedećih dimenzija:</t>
  </si>
  <si>
    <t>2.7.</t>
  </si>
  <si>
    <t>Ventil za hidrauličko balansiranje, prirubničkog priključka, nazivnog tlaka PN10, s proporcionalnom karakteristikom prigušenja, opremljen mjernim priključcima za podešavanje protoka, priključkom za ispust, te ručnim kolom sa skalom za predpodešavanje i blokiranje podešenog položaja. Stavka obvezno uključuje jednokratno podešavanje protoka pomoću originalnog mjernog instrumenta i izradu zapisnika o postignutim vrijednostima.</t>
  </si>
  <si>
    <t>DN65</t>
  </si>
  <si>
    <t>2.8.</t>
  </si>
  <si>
    <t>2.9.</t>
  </si>
  <si>
    <t>Elastično plastične armirane cijevi (crijeva), na kraju s obuhvatnicom (šelnom), za priključak tave ventilokonvektora na odvodnu kondenznu cijevnu mrežu, dimenzije:</t>
  </si>
  <si>
    <t xml:space="preserve"> ø18 x 1,0 mm, L = 500 mm</t>
  </si>
  <si>
    <t>2.10.</t>
  </si>
  <si>
    <t>Fleksibilne gibljive cijevi u kompletu s vijčanim spojevima na krajevima, za priključivanje ventilokonvektora i rekuperatora na cijevni razvod. Stavka uključuje  dobavu i montažu u kompletu sa svim spojnim i sitnim potrošnim materijalom. Slijedećih dimenzije:</t>
  </si>
  <si>
    <t>DN 20, L = 500 mm</t>
  </si>
  <si>
    <t>2.11.</t>
  </si>
  <si>
    <t>Hvatač nečistoće prirubničke izvedbe, nazivnog tlaka PN10, u kompletu s protuprirubnicama, brtvama i vijcima, sljedećih dimenzija:</t>
  </si>
  <si>
    <t>2.12.</t>
  </si>
  <si>
    <t>Troputni regulacijski ventil sa elektromotornim pogonom 230VAC, prirubničkog priključka, sljedećih dimenzija:</t>
  </si>
  <si>
    <t>DN 150 PN 16</t>
  </si>
  <si>
    <t>DN 100 PN 16</t>
  </si>
  <si>
    <t>DN 65 PN 16</t>
  </si>
  <si>
    <t>2.13.</t>
  </si>
  <si>
    <t>Ventil za redukciju tlaka, PN10, sljedećih dimenzija:</t>
  </si>
  <si>
    <t>kom.</t>
  </si>
  <si>
    <t>2.14.</t>
  </si>
  <si>
    <t>2.15.</t>
  </si>
  <si>
    <t>Ispusna kuglasta slavina, nazivnog tlaka PN 10, navojnog priključka, u kompletu sa slijepim čepom, lančićem i nastavkom za spajanje gumenog crijeva, kolčakom te brtvenim materijalom.</t>
  </si>
  <si>
    <t>DN15</t>
  </si>
  <si>
    <t>2.16.</t>
  </si>
  <si>
    <t>Instrument za očitanje tlaka-manometar fi 100 mm, s manometarskom slavinom i priborom za ugradnju, mjernog područja:</t>
  </si>
  <si>
    <t xml:space="preserve">0 – 10 bar    </t>
  </si>
  <si>
    <t>2.17.</t>
  </si>
  <si>
    <t>Instrument za očitanje temperature-termometar, s priborom za ugradnju, mjernog područja:</t>
  </si>
  <si>
    <t xml:space="preserve">0 - 60°C          </t>
  </si>
  <si>
    <t>2.18.</t>
  </si>
  <si>
    <t>Sifon s kuglicom za spajanje odvoda kondenzata na kanalizacijsku odvodnu cijev.</t>
  </si>
  <si>
    <t>2.19.</t>
  </si>
  <si>
    <t>DN20</t>
  </si>
  <si>
    <t>DN25</t>
  </si>
  <si>
    <t>DN40</t>
  </si>
  <si>
    <t>DN50</t>
  </si>
  <si>
    <t>DN80</t>
  </si>
  <si>
    <t>-aluminijski lim (s=0,8 mm) za oblaganje-mehaničku zaštitu čeličnih cijevi u vanjskom prostoru:</t>
  </si>
  <si>
    <t>2.20.</t>
  </si>
  <si>
    <t>Oslonaci, konzole, ovjes i ostali pribor za oslanjanje i ovješenje opreme, izrađeni iz tipskih elemenata, prema prethodnoj razradi i detaljnoj specifikaciji izrađenoj od strane proizvođača, što je uključeno u stavku. Kompletan materijal iz ove stavke isporučuje se na gradilište pocinčan radi zaštite od korozije.</t>
  </si>
  <si>
    <t>2.21.</t>
  </si>
  <si>
    <t>fi 18</t>
  </si>
  <si>
    <t>fi 22</t>
  </si>
  <si>
    <t>2.22.</t>
  </si>
  <si>
    <t>TL-18/4-S+</t>
  </si>
  <si>
    <t>TL-22/4-S+</t>
  </si>
  <si>
    <t>2.23.</t>
  </si>
  <si>
    <t>Sitni potrošnoi materijal neophodan za montažu i spajanje opreme, kao što su: kisik, disu plin, elektrode, materijal potreban za tvrdo lemljenje, sitni ovjesi, obuhvatnice, tipli, profilno željezo i slično.</t>
  </si>
  <si>
    <t>2.24.</t>
  </si>
  <si>
    <t>AF-2 za čelične cijevi</t>
  </si>
  <si>
    <t>-izolacija u pločama 13 mm</t>
  </si>
  <si>
    <t>2.25.</t>
  </si>
  <si>
    <t>2.26.</t>
  </si>
  <si>
    <t>Tlačne probe cijevnih sustava, hidrauličko balansiranje toplovodnog i rashladnog sustava, te probni pogon postrojenja, dovođenje postrojenja u radno stanje s grubom i finom regulacijom opreme od strane ovlaštenog servisera. Troškovi pogonske energije nisu uključeni.</t>
  </si>
  <si>
    <t>2.27.</t>
  </si>
  <si>
    <t>Prijevoz sve opreme, materijala i alata na gradilište, te povrat alata i eventualno preostalog materijala na skladište izvođača. Uključivo čišćenje gradilišta od preostalog materijala i različite ambalaže, te materijal i rad potreban za zaštitu ugrađene i instalirane strojarske opreme od utjecaja radova ostalih izvođača na gradilištu (zaštita od prašine, žbuke, oštećivanja i sl.).</t>
  </si>
  <si>
    <t>GRIJANJA/HLAĐENJA INSTALACIJA UKUPNO</t>
  </si>
  <si>
    <t>TOPLOVODNO PODNO GRIJANJE</t>
  </si>
  <si>
    <t>INSTALACIJA TOPLOVODNOG PODNOG GRIJANJA</t>
  </si>
  <si>
    <t>Cijevi s EVOH (etilen vinil alkohol) slojem za difuziju kisika, s dodatnim vanjskim zaštitnim slojem bijele boje s dvije plave crte. Sukladno EN ISO 15875 “Sustavi plastičnih cijevi za instalaciju tople i hladne vode - umreženi polietilen”  ili jednakovrijedno te ispunjava potrebu zaštite od difuzije kisika prema DIN 4726 ili jednakovrijedno. Ove cijevi za podno grijanje i hlađenje odgovaraju  kompresijskim fitinzima. Klasa primjene 4+5/ 6 bar Maksimalna predviđena temperatura 90°C Temperatura zastoja: 100°C
Predviđeni tlak 6/10 bar pri 90°C/70°C
Klasa zaštite: E sukladno DIN EN 13501-1 ili jednakovrijedno</t>
  </si>
  <si>
    <t>dimenzija:</t>
  </si>
  <si>
    <t>16x2,0 640m</t>
  </si>
  <si>
    <t xml:space="preserve">Toplinsko - zvučna izolacijska ploča u roli koja se sastoji od: teksturne folije otporne na trganje laminirane na 25-2 EPS 045 DES prema DIN EN 13163 i DIN V 4108-10 (WLG 045) ili jednakovrijedno.  Klasifikacija zapaljivosti prema DIN EN 13501-1: klasa E ili jednakovrijedno. Standardna zapaljivost, klasa građevinskog materijala B2, u skladu s DIN 4102 ili jednakovrijedno.  Koristi se za podove između podjednako grijanih prostora. Folija ima uzorak za lakše krojenje i poravnavanje. Odobreno za pokretno opterećenje do 4 kN/m2.  Otpor prolazu topline: 0,56 m2K/W. </t>
  </si>
  <si>
    <t>izolacija u roli 30-2</t>
  </si>
  <si>
    <t>cijevna ubodna pričvrsnica 14-20 mm</t>
  </si>
  <si>
    <t>Rubna dilataciona traka u skladu s DIN 18560 ili jednakovrijedno izrađena iz polietilena sa samoljepivom pozadinom i samoljepivom PE-folijom s prednje strane za osiguranje brtvljenja između rubne trake i toplinske izolacije; ne sadrži CFC, duljina trake u
roli 50m, visina 150 a debljina 10mm.</t>
  </si>
  <si>
    <t>rubna traka s folijom PE 50 mm 150x10mm</t>
  </si>
  <si>
    <t>Element samoljepljivog profila izrađen od PP s trakom dilatacijske polietilenske pjene, debljine 10 mm, služi za pouzdano odvajanje dijelova estriha (npr. kod vrata) i za apsorpciju ekspanzije estriha.
Za dilatacijske zglobove sukladno DIN 18560-2 ili jednakovrijedno.
Visina: 100 mm
Debljina materijala: 10 mm
Dužina 1.8 m</t>
  </si>
  <si>
    <t>Multi zajednički profil 1800x100x10mm</t>
  </si>
  <si>
    <t>Aditiv za estrih na cementnoj osnovi, homogenizira
i poboljšava kvalitetu materijala i time povećava toplinsku provodljivost poda. Potrošnja aditiva pri debljini od 70mm je
otprilike 0,2 l/m². Vrijeme  sazrijevanja estriha je 21 dan.</t>
  </si>
  <si>
    <t>l</t>
  </si>
  <si>
    <t>razdjelnik 2 kruga, 2x3/4</t>
  </si>
  <si>
    <t>razdjelnik 3 kruga, 3x3/4</t>
  </si>
  <si>
    <t xml:space="preserve">razdjelnik 5 krugova, 5X3/4 </t>
  </si>
  <si>
    <t xml:space="preserve">razdjelnik 7 krugova, 7X3/4 </t>
  </si>
  <si>
    <t xml:space="preserve">razdjelnik 8 krugova, 8X3/4 </t>
  </si>
  <si>
    <t xml:space="preserve">razdjelnik 10 krugova, 10X3/4 </t>
  </si>
  <si>
    <t xml:space="preserve">razdjelnik 13 krugova, 13X3/4 </t>
  </si>
  <si>
    <t xml:space="preserve">razdjelnik 14 krugova, 14X3/4 </t>
  </si>
  <si>
    <t>dimenzije:</t>
  </si>
  <si>
    <t>550X730X110MM</t>
  </si>
  <si>
    <t>700X730X110MM</t>
  </si>
  <si>
    <t>850X730X110MM</t>
  </si>
  <si>
    <t>1000X730X110MM</t>
  </si>
  <si>
    <t>kuglasti ventil 1"</t>
  </si>
  <si>
    <t>set</t>
  </si>
  <si>
    <t xml:space="preserve">Eurokonus stezni adapter 16x2.0x3/4 </t>
  </si>
  <si>
    <t xml:space="preserve">eurokonus stezni adapter PE-Xa 16x2.0x3/4 </t>
  </si>
  <si>
    <t>Pocinčani kutni držač. Za prihvat elastičnih cijevi u području razdjeljivača. Proizvedeno iz pocinčanog čelika.</t>
  </si>
  <si>
    <t>pocinčani kutni držač-16</t>
  </si>
  <si>
    <t>Traka samoljepiva traka za spajanje toplinske izolacije, primjenjuje se pomoću ručnog uređaja. Duljina trake u roli je 66 m. Opis traka, 66m, 50mm</t>
  </si>
  <si>
    <t>samoljepljiva traka širine 50mm dužine 66m</t>
  </si>
  <si>
    <t>INSTALACIJA TOPLOVODNOG PODNOG GRIJANJA UKUPNO</t>
  </si>
  <si>
    <t>UPRAVLJANJE TOPLOVODNIM PODNIM GRIJANJEM</t>
  </si>
  <si>
    <t>3.2.1.</t>
  </si>
  <si>
    <t>Termopogon. 24V, s indikatorom položaja otvoreno/zatvoreno, pogodno za uporabu s ožičenim sustavom upravljanja. Zatvara se u stanju mirovanja. Potpuna zaštita od prskajuće vode (IP54). Pogodno za rad pri temperaturi okoline do 60°C. Spoj s  navojem M 30 x 1.5 mm MT. Visina: 54 mm
Usklađenost: CE</t>
  </si>
  <si>
    <t>3.2.2.</t>
  </si>
  <si>
    <t>3.2.3.</t>
  </si>
  <si>
    <t>Regulator grijanja/hlađenja. Regulator šalje i prima podatke prema i od sobnih termostata i osjetnika te upravlja termopogonima i drugom opremom za grijanje/hlađenje. Postavke i potpune informacije o sistemu putem BUS Touch zaslona.
Funkcije:</t>
  </si>
  <si>
    <t>6 kanala regulatora uključuje:</t>
  </si>
  <si>
    <t>- Autobalansiranje</t>
  </si>
  <si>
    <t>- Elektronička kontrola</t>
  </si>
  <si>
    <t>- dvosmjernu komunikaciju s do 6 sobnih termostata</t>
  </si>
  <si>
    <t>- Priključak za max. 8 termopogona 24 Volt</t>
  </si>
  <si>
    <t>- Funkcija uključivanja grijanja/hlađenja preko osjetnika ili zaslona osjetljivog na dodir</t>
  </si>
  <si>
    <t>- Izlaz za pumpu i bojler</t>
  </si>
  <si>
    <t>- Bilježenje podataka, back up i ažuriranje putem micro SD kartica</t>
  </si>
  <si>
    <t>- regulacija relativne vlažnosti</t>
  </si>
  <si>
    <t>- Kombinirano podno grijanje/hlađenje i i stropno hlađenjeOpcije:</t>
  </si>
  <si>
    <t>- Može biti dodan na kontrolni set kao subregulator za proširenje sistema na do 16 regulatora u sustavu</t>
  </si>
  <si>
    <t>- Modularni prostor (odvojivi dijelovi)</t>
  </si>
  <si>
    <t>- Ormarić ili ugradnja na zid (DIN nosač ili rupa za vijak)</t>
  </si>
  <si>
    <t>Oznaka sukladnosti: CE radni napon: 230 V/50 Hz Max.</t>
  </si>
  <si>
    <t>Ulazna snaga po pogonu: 24 V AC, 0.2 A prosjek, 0.4 A max</t>
  </si>
  <si>
    <t>Klasa zaštite: Klasa II IP20</t>
  </si>
  <si>
    <t>Regulator: 340x110x55 mm</t>
  </si>
  <si>
    <t>3.2.4.</t>
  </si>
  <si>
    <t>Vrsta zaštite: IP20
Boja: siva
Zahtjev: 4 žice Bus instalacije</t>
  </si>
  <si>
    <t>3.2.5.</t>
  </si>
  <si>
    <t>UPRAVLJANJE TOPLOVODNIM PODNIM GRIJANJEM UKUPNO</t>
  </si>
  <si>
    <t>TOPLOVODNO PODNO GRIJANJE UKUPNO</t>
  </si>
  <si>
    <t>ZRAČNI SUSTAVI-OPREMA</t>
  </si>
  <si>
    <t>4.1.</t>
  </si>
  <si>
    <t>Tlačna klima komora za unutarnju ugradnju. Komora je EUROVENT certificirana i proizvedena u skladu sa ECODESIGN direktivom ili jednakovrijedno.</t>
  </si>
  <si>
    <t>- strana priključaka/posluživanja/kondenzata: DESNA/DESNA/DESNA. NAPOMENA: dodatno provjeriti prije narudžbe.</t>
  </si>
  <si>
    <t>- profili: 60 mm Al. Anod. TB</t>
  </si>
  <si>
    <t>- kutevi: Nylon crni, staklena vuna 30%</t>
  </si>
  <si>
    <t>- debljina panela: 60 mm</t>
  </si>
  <si>
    <t>- izolacija: kamena vuna 90 kg/mc A1 class</t>
  </si>
  <si>
    <t>- oplata iznutra: pocinčani čelik 6/10 mm</t>
  </si>
  <si>
    <t>- oplata izvana: pocinčana i zaštičena premazom 10/10 mm</t>
  </si>
  <si>
    <t>- vijci: pocinčani čelik</t>
  </si>
  <si>
    <t>- unutarnje vodilice i potporanj: pocinčani čelik</t>
  </si>
  <si>
    <t>- podnožni okvir: pocinčani čelik</t>
  </si>
  <si>
    <t>- visina podnožja: 135 mm</t>
  </si>
  <si>
    <t>- zvučna snaga (okolina, total): max. 67 dB(A)</t>
  </si>
  <si>
    <t>- razina zvučnog tlaka (1 m), free field: max. 53 dB(A)</t>
  </si>
  <si>
    <t>- dimenzije DxŠxV: max. 3735x1845x1350+135 mm</t>
  </si>
  <si>
    <t>- težina: max. 1516 kg</t>
  </si>
  <si>
    <t>TEHNIČKE KARAKTERISTIKE</t>
  </si>
  <si>
    <t>Klasifikacija prema EN1886 (MB):</t>
  </si>
  <si>
    <t>Klasa mehaničke stabilnosti: D1(M) ili jednakovrijedno</t>
  </si>
  <si>
    <t>Klasa propuštanja - (M)-400+700 Pa/(R)-400+400 Pa: L1/L1 (M) L2/L2 (R) ili jednakovrijedno</t>
  </si>
  <si>
    <t>Klasa propuštanja filter by-pass: F9 (M) ili jednakovrijedno</t>
  </si>
  <si>
    <t>Toplinsko zračenje: T2 ili jednakovrijedno</t>
  </si>
  <si>
    <t>Faktor toplinskog mosta: TB2 ili jednakovrijedno</t>
  </si>
  <si>
    <t>Projektirana vanjska temperatura zraka zima: -10°C/90 % R.H.</t>
  </si>
  <si>
    <t>Projektirana vanjska temperatura zraka ljeto: +35°C/40 % R.H.</t>
  </si>
  <si>
    <t>DOBAVA</t>
  </si>
  <si>
    <t>S001 Sekcija za usis svježeg zraka sa fleksibilnim priključkom i žaluzinom.</t>
  </si>
  <si>
    <t>S002 Sekcija sa panel filterom klase G4 ISO Coarse 55% ISO16890 ili jednakovrijedno.</t>
  </si>
  <si>
    <t>S003 Sekcija sa panel filterom klase F7 ISO ePM1 50% ISO16890 ili jednakovrijedno.</t>
  </si>
  <si>
    <t xml:space="preserve">S004 Sekcija glikolnog rekuperatora sa eliminatorom kapljica (2 preklapanja PP i aluminijski okvir). </t>
  </si>
  <si>
    <t>- protok zraka: min. 15000 m3/h</t>
  </si>
  <si>
    <t>- cijevi: min. 16.45 x 0.4 bakar</t>
  </si>
  <si>
    <t>- lamele: min. aluminij 0.2 mm</t>
  </si>
  <si>
    <t>- okvir: min. FeZn 1.5 mm</t>
  </si>
  <si>
    <t>- površina: min. 432,43 m2</t>
  </si>
  <si>
    <t>- brzina protoka zraka: max. 2,34 m/s</t>
  </si>
  <si>
    <t xml:space="preserve">  ZIMA</t>
  </si>
  <si>
    <t>- temperatura / vlaga ulaza svježeg zraka: -10°C / 90 %</t>
  </si>
  <si>
    <t>- temperatura (suhi) / vlaga izlaz: min. 11,97 °C / 18 %</t>
  </si>
  <si>
    <t>- kapacitet: min. 111,4 kW</t>
  </si>
  <si>
    <t>- postotak glikola: min. 30%</t>
  </si>
  <si>
    <t xml:space="preserve">- temperatura vode: 16,93/-5,91°C </t>
  </si>
  <si>
    <t>- protok vode: max. 4600 l/h</t>
  </si>
  <si>
    <t>- pad tlaka: max. 42,19 kPa</t>
  </si>
  <si>
    <t>- učinkovitost ERP: min. 73/74 %</t>
  </si>
  <si>
    <t>- unutarnji volumen: max. 80,6 litara</t>
  </si>
  <si>
    <t>- brzina tekućine: 0,74 m/s</t>
  </si>
  <si>
    <t xml:space="preserve">  LJETO</t>
  </si>
  <si>
    <t>- temperatura / vlaga ulaza svježeg zraka: 35°C / 40 %</t>
  </si>
  <si>
    <t>- temperatura (suhi) / vlaga dobavnog zraka: min. 28,4 °C / 58,17 %</t>
  </si>
  <si>
    <t>- kapacitet hlađenja: min. 34,28 kW</t>
  </si>
  <si>
    <t xml:space="preserve">- temperatura vode: 27,5/33,9°C </t>
  </si>
  <si>
    <t>- protok vode: max. 5000 l/h</t>
  </si>
  <si>
    <t>- brzina tekućine: 0,80 m/s</t>
  </si>
  <si>
    <t>- pad tlaka vode: max. 40,8 kPa</t>
  </si>
  <si>
    <t>S005 Sekcija sa toplovodnim grijačem.</t>
  </si>
  <si>
    <t>KARAKTERISTIKE IZMJENJIVAČA:</t>
  </si>
  <si>
    <t>- cijevi: min. 12.45 x 0.35 bakar</t>
  </si>
  <si>
    <t>- lamele: min. aluminij 0.11 mm</t>
  </si>
  <si>
    <t>- okvir: min. pocinčan 1.5 mm</t>
  </si>
  <si>
    <t>- površina: min. 66.66 m2</t>
  </si>
  <si>
    <t>- maksimalni dozvoljeni tlak: 15 bar</t>
  </si>
  <si>
    <t>- Tmin/Tmax: -10/+90 C°/C°</t>
  </si>
  <si>
    <t>- kapacitet grijanja: min. 57,7 kW</t>
  </si>
  <si>
    <t>- ulazna temperatura (suhi) / vlaga zraka: 11,62°C / 18,4% RH</t>
  </si>
  <si>
    <t>- izlazna temperatura (suhi) / vlaga zraka: min. 23°C / 8,9% RH</t>
  </si>
  <si>
    <t xml:space="preserve">- temperatura vode: 45/40°C </t>
  </si>
  <si>
    <t>- protok vode: max. 10028,50 l/h</t>
  </si>
  <si>
    <t>- pad tlaka: max. 7,695 kPa</t>
  </si>
  <si>
    <t>- unutarnji volumen: max. 21,3 litara</t>
  </si>
  <si>
    <t>- brzina tekućine: 0,66 m/s</t>
  </si>
  <si>
    <t>S006 Prazna sekcija duljine 135 mm sa okvirom za protusmrzavajuću sondu.</t>
  </si>
  <si>
    <t>S007 Sekcija sa vodenim hladnjakom s eliminatorom kapljica (2 preklapanja PP i aluminijski okvir) i tavicom za kondenzat od nehrđajućeg čelika AISI 304 ili jednakovrijedno.</t>
  </si>
  <si>
    <t>- površina: min. 130,33 m2</t>
  </si>
  <si>
    <t>- kapacitet: min. 86,2 kW</t>
  </si>
  <si>
    <t>- brzina protoka zraka: max. 2,36 m/s</t>
  </si>
  <si>
    <t>- ulazna temperatura (suhi) / vlaga zraka: 28,52°C / 57,8% RH</t>
  </si>
  <si>
    <t>- izlazna temperatura (suhi) / vlaga zraka: min. 18°C / 90,5% RH</t>
  </si>
  <si>
    <t>- kondenzat: max. 45,00 kg/h</t>
  </si>
  <si>
    <t xml:space="preserve">- temperatura vode: 7/12°C </t>
  </si>
  <si>
    <t>- protok vode: max. 14791,19 l/h</t>
  </si>
  <si>
    <t>- pad tlaka: max. 28,85 kPa</t>
  </si>
  <si>
    <t>- unutarnji volumen: max. 35,5 litara</t>
  </si>
  <si>
    <t>- brzina tekućine: 1,53 m/s</t>
  </si>
  <si>
    <t>S008 Sekcija sa dobavnim plug ventilatorom (uz sekciju dolazi glavna sklopka, antivibracijske podloške - 4 kom, sigurnosna mikrosklopka i ožičenje).</t>
  </si>
  <si>
    <t>- ponašanje: 100%</t>
  </si>
  <si>
    <t>- eksterni pad tlaka: min. 800 Pa</t>
  </si>
  <si>
    <t>- ukupni statički tlak: 1324 Pa</t>
  </si>
  <si>
    <t>- dinamički tlak: 73,9 Pa</t>
  </si>
  <si>
    <t>- ukupni tlak: 1397,9 Pa</t>
  </si>
  <si>
    <t>- brzina: 1726 rpm (max. 1960 rpm)</t>
  </si>
  <si>
    <t>- ukupna učinkovitost impellera: min. 73,66%</t>
  </si>
  <si>
    <t>- brzina na izlazu zraka: max. 11,1 m/s</t>
  </si>
  <si>
    <t>- SFP: 1,98 kW/(m³/s)</t>
  </si>
  <si>
    <t>- Tmin/Tmax: -20/40 C°/C°</t>
  </si>
  <si>
    <t>MOTOR IE3</t>
  </si>
  <si>
    <t>- snaga: min. 11 kW</t>
  </si>
  <si>
    <t>- broj polova: 4</t>
  </si>
  <si>
    <t>- zaštita: min. IP 55/klasa izolacije F</t>
  </si>
  <si>
    <t>- nominalna struja: max. 21,40 A</t>
  </si>
  <si>
    <t>- veličina motora: 160MT</t>
  </si>
  <si>
    <t>- učinkovitost motora: min. 90%</t>
  </si>
  <si>
    <t>- K-Factor: 381</t>
  </si>
  <si>
    <t>S009 Sekcija za dobavu zraka sa fleksibilnim priključkom.</t>
  </si>
  <si>
    <t>Oznaka u projektu: KK-1/T, KK-2/T</t>
  </si>
  <si>
    <t>4.2.</t>
  </si>
  <si>
    <t>Odsisna klima komora za unutarnju ugradnju. Komora je EUROVENT certificirana i proizvedena u skladu sa ECODESIGN direktivom ili jednakovrijedno.</t>
  </si>
  <si>
    <t>- zvučna snaga (okolina, total): max. 65 dB(A)</t>
  </si>
  <si>
    <t>- razina zvučnog tlaka (1 m), free field: max. 51 dB(A)</t>
  </si>
  <si>
    <t>- dimenzije DxŠxV: max. 2520x1845x1350+135 mm</t>
  </si>
  <si>
    <t>- težina: max. 1041 kg</t>
  </si>
  <si>
    <t>EUROVENT energetska učinkovitosti: A ili jednakovrijedno</t>
  </si>
  <si>
    <t>POVRAT</t>
  </si>
  <si>
    <t>S001 Sekcija za odsis zraka sa fleksibilnim priključkom.</t>
  </si>
  <si>
    <t>S002 Sekcija sa panel filterom klase M5 ePM10 65% ISO16890 ili jednakovrijedno.</t>
  </si>
  <si>
    <t xml:space="preserve">S003 Sekcija glikolnog rekuperatora sa eliminatorom kapljica (2 preklapanja PP i aluminijski okvir). </t>
  </si>
  <si>
    <t>- temperatura / vlaga ulaza svježeg zraka: 20°C / 50 %</t>
  </si>
  <si>
    <t>- temperatura (suhi) / vlaga izlaz: min. 3,93 °C / 100 %</t>
  </si>
  <si>
    <t xml:space="preserve">- temperatura vode: -5,91/16,93°C </t>
  </si>
  <si>
    <t>- pad tlaka: max. 43,63 kPa</t>
  </si>
  <si>
    <t>- temperatura / vlaga ulaza svježeg zraka: 26°C / 50 %</t>
  </si>
  <si>
    <t>- temperatura (suhi) / vlaga dobavnog zraka: min. 32,66 °C / 34,03 %</t>
  </si>
  <si>
    <t xml:space="preserve">- temperatura vode: 33,9/27,5°C </t>
  </si>
  <si>
    <t>S004 Sekcija sa odsisnim plug ventilatorom (uz sekciju dolazi glavna sklopka, antivibracijske podloške - 4 kom, sigurnosna mikrosklopka i ožičenje).</t>
  </si>
  <si>
    <t>- eksterni pad tlaka: min. 700 Pa</t>
  </si>
  <si>
    <t>- ukupni statički tlak: 1064 Pa</t>
  </si>
  <si>
    <t>- ukupni tlak: 1137,9 Pa</t>
  </si>
  <si>
    <t>- brzina: 1605 rpm (max. 1720 rpm)</t>
  </si>
  <si>
    <t>- ukupna učinkovitost impellera: min. 73,55%</t>
  </si>
  <si>
    <t>- SFP: 1,60 kW/(m³/s)</t>
  </si>
  <si>
    <t>- snaga: min. 7,5 kW</t>
  </si>
  <si>
    <t>- nominalna struja: max. 14,90 A</t>
  </si>
  <si>
    <t>- veličina motora: 132 M</t>
  </si>
  <si>
    <t>- učinkovitost motora: min. 89%</t>
  </si>
  <si>
    <t>S005 Sekcija sa fleksibilnim priključkom i žaluzinom.</t>
  </si>
  <si>
    <t>Oznaka u projektu: KK-1/O, KK-2/O</t>
  </si>
  <si>
    <t>4.3.</t>
  </si>
  <si>
    <t>- razina zvučnog tlaka na udaljenosti 1 m: max. 43 dB(A)</t>
  </si>
  <si>
    <t>- domet mlaza dobavnog zraka: min. 12,3 m</t>
  </si>
  <si>
    <t>- maksimalna električna snaga: max. 340 W</t>
  </si>
  <si>
    <t>- maksimalna električna struja: max. 2,6 A</t>
  </si>
  <si>
    <t>- napajanje: 230 V / 1 ph / 50 Hz</t>
  </si>
  <si>
    <t>- učinkovitost rekuperacije: min. 80,2 % (pri 5°C vanjske i 25°C unutarnje temperature)</t>
  </si>
  <si>
    <t>- učinkovitost rekuperacije: min. 88,9 % (pri -5°C / 90% vanjske i 22°C / 50 % unutarnje temperature / vlage)</t>
  </si>
  <si>
    <t>- dimenzije (DxŠxV): max. 2035x1100x370 mm</t>
  </si>
  <si>
    <t>- masa: max. 170 kg</t>
  </si>
  <si>
    <t>4.4.</t>
  </si>
  <si>
    <t>Prvo puštanje u rad rekuperatora – START UP</t>
  </si>
  <si>
    <t>- izrada zapisnika o primopredaji i izdavanje jamstva za uređaj</t>
  </si>
  <si>
    <t>- 1 izlazak na teren</t>
  </si>
  <si>
    <t>4.5.</t>
  </si>
  <si>
    <t>Kanalni odsisni ventilator smješten u zvučno izoliranom kućištu s nosačima za montažu,  s motorom klase F s ugrađenom toplinskom i IP54 zaštitom smještenim  izvan struje zraka.</t>
  </si>
  <si>
    <t>- protok zraka: min. 500 m³/h</t>
  </si>
  <si>
    <t>- eksterni pad tlaka: min. 250 Pa</t>
  </si>
  <si>
    <t>- brzina: max. 2650 rpm</t>
  </si>
  <si>
    <t>- maksimalna temperatura zraka koja se može prenositi: max. +50°C</t>
  </si>
  <si>
    <t>- maksimalna el. snaga: max. 0,18 kW</t>
  </si>
  <si>
    <t>- napajanje: 230V/1ph/50 Hz</t>
  </si>
  <si>
    <t>- maksimalna struja: max. 0,7 A</t>
  </si>
  <si>
    <t>- masa: max. 7 kg</t>
  </si>
  <si>
    <t>- dimenzije (DxŠxV): max. 480x350x250 mm</t>
  </si>
  <si>
    <t>- fleksibilni priključak (2 kom)</t>
  </si>
  <si>
    <t>- filterska kutija s ugljenim filterom za neutralizaciju neugodnih mirisa</t>
  </si>
  <si>
    <t>- nepovratna zaklopka</t>
  </si>
  <si>
    <t>- regulator brzine s servisnom sklopkom</t>
  </si>
  <si>
    <t>Oznaka u projektu: OV-1/1</t>
  </si>
  <si>
    <t>4.6.</t>
  </si>
  <si>
    <t>- protok zraka: min. 100 m³/h</t>
  </si>
  <si>
    <t>- eksterni pad tlaka: min. 180 Pa</t>
  </si>
  <si>
    <t>- brzina: max. 1800 rpm</t>
  </si>
  <si>
    <t>- maksimalna el. snaga: max. 0,1 kW</t>
  </si>
  <si>
    <t>- maksimalna struja: max. 0,45 A</t>
  </si>
  <si>
    <t>- masa: max. 5,5 kg</t>
  </si>
  <si>
    <t>- dimenzije (DxŠxV): max. 380x265x180 mm</t>
  </si>
  <si>
    <t>Oznake u projektu: OV-2/1, OV-5/1</t>
  </si>
  <si>
    <t>4.7.</t>
  </si>
  <si>
    <t>- protok zraka: min. 200 m³/h</t>
  </si>
  <si>
    <t>- eksterni pad tlaka: min. 200 Pa</t>
  </si>
  <si>
    <t>Oznaka u projektu: OV-3/1</t>
  </si>
  <si>
    <t>4.8.</t>
  </si>
  <si>
    <t>Oznake u projektu: OV-4/1</t>
  </si>
  <si>
    <t>4.9.</t>
  </si>
  <si>
    <t>- brzina: 1800 rpm</t>
  </si>
  <si>
    <t>Oznaka u projektu: OV-1/2</t>
  </si>
  <si>
    <t>4.10.</t>
  </si>
  <si>
    <t>- protok zraka: min. 150 m³/h</t>
  </si>
  <si>
    <t>Oznake u projektu: OV-2/2</t>
  </si>
  <si>
    <t>4.11.</t>
  </si>
  <si>
    <t>4.12.</t>
  </si>
  <si>
    <t>Balansiranje sustava ventilacije, probni pogon postrojenja, dovođenje postrojenja u radno stanje s grubom i finom regulacijom opreme od strane ovlaštenog servisera  i podešavanjem distribucijskih elemenata. Troškovi pogonske energije nisu uključeni.</t>
  </si>
  <si>
    <t>4.13.</t>
  </si>
  <si>
    <t>ZRAČNI SUSTAVI-OPREMA  UKUPNO</t>
  </si>
  <si>
    <t>ZRAČNI SUSTAVI-RAZVOD</t>
  </si>
  <si>
    <t>5.1.</t>
  </si>
  <si>
    <t xml:space="preserve">Dimenzije: </t>
  </si>
  <si>
    <t>800x300x500</t>
  </si>
  <si>
    <t>1200x800x305</t>
  </si>
  <si>
    <t>900x400x500</t>
  </si>
  <si>
    <t>1300x300x500</t>
  </si>
  <si>
    <t>350x150x500</t>
  </si>
  <si>
    <t>350x150x305</t>
  </si>
  <si>
    <t>1300x450x305</t>
  </si>
  <si>
    <t>350x450x305</t>
  </si>
  <si>
    <t>550x450x305</t>
  </si>
  <si>
    <t>Ø224</t>
  </si>
  <si>
    <t>Ø150</t>
  </si>
  <si>
    <t>Ø125</t>
  </si>
  <si>
    <t>Ø100</t>
  </si>
  <si>
    <t>5.2.</t>
  </si>
  <si>
    <t>Ø160</t>
  </si>
  <si>
    <t>5.3.</t>
  </si>
  <si>
    <t>Fleksibilne toplinski izolirane cijevi, postojane na radnu temperaturu od -30°C do 140°C, klase zapaljivosti B2 (prema DIN 4102) ili jednakovrijedan, dimenzije øD (mm):</t>
  </si>
  <si>
    <t xml:space="preserve">dimenzije: </t>
  </si>
  <si>
    <t>Ø250</t>
  </si>
  <si>
    <t>5.4.</t>
  </si>
  <si>
    <t>1025x325, efektivne površine Aef = 0,137m2</t>
  </si>
  <si>
    <t>1225x525, efektivne površine Aef = 0,471m2</t>
  </si>
  <si>
    <t>5.5.</t>
  </si>
  <si>
    <t>1225x525, efektivne površine Aef = 0,375m2</t>
  </si>
  <si>
    <t>1225x325, efektivne površine Aef = 0,275m2</t>
  </si>
  <si>
    <t>5.6.</t>
  </si>
  <si>
    <t>Približne dimenzije:</t>
  </si>
  <si>
    <t>1470x1270 mm, Aef, min= 2,8 m2</t>
  </si>
  <si>
    <t>NAPOMENA: izvođač je dužan prije naručivanja rešetki uzeti točnu mjeru na licu mijesta, individualno za svaku rešetku s obzirom na postojeće betonske vertikalne kanale.</t>
  </si>
  <si>
    <t>5.7.</t>
  </si>
  <si>
    <t>1260x220 mm, Aef, min= 0,4 m2</t>
  </si>
  <si>
    <t>četvroredni, 1350x1350x248 (dim. priključaka za dobavu zraka)</t>
  </si>
  <si>
    <t>troredni, 1050x1050x248 (dim. priključaka za dobavu zraka)</t>
  </si>
  <si>
    <t>četveroredni, 750x750x248 (dim. priključaka za dobavu zraka)</t>
  </si>
  <si>
    <t>5.9.</t>
  </si>
  <si>
    <t>Nepovratna zaklopa za ugradnju u limeni kanal.</t>
  </si>
  <si>
    <t>Dimenzije:</t>
  </si>
  <si>
    <t>ø250</t>
  </si>
  <si>
    <t>ø150</t>
  </si>
  <si>
    <t>ø140</t>
  </si>
  <si>
    <t>ø125</t>
  </si>
  <si>
    <t>ø100</t>
  </si>
  <si>
    <t>5.10.</t>
  </si>
  <si>
    <t>Elektronski pravokutni regulatori konstantnog protoka koji omogućuju regulaciju količine dovedenog ili odvedenog zraka u sustavima ventilacije. Reguliraju protok zraka u kanalu, neovisno o tlaku u sustavu. Sastoje se od kućišta, zaklopke, diferencijalnog osjetnika tlaka i elektromotornog OFF/ON pogona. Napajanje 24 V AC.</t>
  </si>
  <si>
    <t>800x300</t>
  </si>
  <si>
    <t>900x400</t>
  </si>
  <si>
    <t>500x300</t>
  </si>
  <si>
    <t>5.11.</t>
  </si>
  <si>
    <t>5.12.</t>
  </si>
  <si>
    <t>Okrugle spiro cijevi iz pocinčanog lima, uključivo svi potrebni fazonski komadi (koljena, redukcije, T-komadi i sl.), dimenzije øD (mm):</t>
  </si>
  <si>
    <t>5.13.</t>
  </si>
  <si>
    <t>Zavjesni, pričvrsni i brtveni materijali za spajanje i montažu kanala. Brtvljenje sekcija kanala izvesti pomoću negorive teka-strip ili dec trake.</t>
  </si>
  <si>
    <t>5.14.</t>
  </si>
  <si>
    <t>5.15.</t>
  </si>
  <si>
    <t xml:space="preserve">Izolacija kanalskog razvoda obrađenog zraka (razvod unutar objekta) elastomernom izolacijom s parnom branom,  sljedećih termodinamičkih karakteristika:   </t>
  </si>
  <si>
    <t>-klasa vatrootpornosti BL-s2,d0 ( za cijevi) i B-s3,d0,  prema HRN EN 13501-1 ili jednakovrijedno.</t>
  </si>
  <si>
    <t>-toplinska vodljivost kod 0°C: za izolaciju debljine 6-19 mm λ ≤ 0,034 W/(m.K),  za izolaciju debljine 25-60 mm λ ≤ 0,036 W/(m.K) prema EN 12667/EN ISO 8497 ili jednakovrijedno.</t>
  </si>
  <si>
    <t>-koeficijent otpora difuziji vodene pare: μ≥ 7.000, prema EN 13469/EN 12086 ili jednakovrijedno.</t>
  </si>
  <si>
    <t>-propusnost vodene pare: δ= 0,07 μgm/Nh, prema BS4370, dio 2 ili jednakovrijedno.</t>
  </si>
  <si>
    <t>-absorpcija vode &lt; 0,1 kg/m2, prema EN 13472/EN 1609 ili jednakovrijedno.</t>
  </si>
  <si>
    <t>-temperaturno područje primjene -45÷+110°C, prema EN 14706/ EN 14707 ili jednakovrijedno.</t>
  </si>
  <si>
    <t xml:space="preserve">Materijal izolacije je u debljine 13 mm, isporuka u pločama. </t>
  </si>
  <si>
    <t>Stavka uključuje potrebnu količinu originalnog ljepila i završne originalne trake.</t>
  </si>
  <si>
    <t>Specifikacija materijala za narudžbu:</t>
  </si>
  <si>
    <t>-izolacija u pločama debljine s = 13 mm:</t>
  </si>
  <si>
    <t>5.16.</t>
  </si>
  <si>
    <t>-izolacija s = 40 mm:</t>
  </si>
  <si>
    <t>5.17.</t>
  </si>
  <si>
    <t>Revizijski demontažni otvori zrakonepropusne izvedbe za ugradnju u kanalski razvod, uključivo sav materijal u potrebnoj količini i kvaliteti (vijci, matice, rukohvati, brtveni materijal i sl.), dimenzija prilagođenih kanalima (prosječna dimenzija otvora 250 x 250 mm).</t>
  </si>
  <si>
    <t>5.18.</t>
  </si>
  <si>
    <t>Kompletno čišćenje svih postojećih betonskih kanala predviđenih projektom za dobavu/odvod zraka.</t>
  </si>
  <si>
    <t>5.19.</t>
  </si>
  <si>
    <t>5.20.</t>
  </si>
  <si>
    <t>ZRAČNI SUSTAVI-RAZVOD UKUPNO</t>
  </si>
  <si>
    <t>6</t>
  </si>
  <si>
    <t>ZAJEDNIČKE STAVKE</t>
  </si>
  <si>
    <t>6.1.</t>
  </si>
  <si>
    <t>Izrada radioničke dokumentacije za nestandardnu opremu.</t>
  </si>
  <si>
    <t>6.2.</t>
  </si>
  <si>
    <t>-dimenzije prodora do Ø 300</t>
  </si>
  <si>
    <t>6.3.</t>
  </si>
  <si>
    <t>-dimenzije prodora do 500/500 mm</t>
  </si>
  <si>
    <t>-dimenzije prodora &gt; 500/500 mm</t>
  </si>
  <si>
    <t>6.4.</t>
  </si>
  <si>
    <t>Natpisne pločice i samoljepive naljepnice za oznake opreme i elemenata instalacije.</t>
  </si>
  <si>
    <t>Izrada strojarskog projekta izvedenog stanja uz isporuku u dva primjerka.</t>
  </si>
  <si>
    <t>Stalno čišćenje gradilišta od preostalog materijala i različite ambalaže, kao i zaštita ugrađene i instalirane opreme od utjecaja radova na objektu (zaštita od prašine, oštećivanja i slično).</t>
  </si>
  <si>
    <t>Ispitivanja i mjerenja sustava termotehničkih postrojenja i instalacija s isporukom kompletne dokumentacija neophodne za tehnički pregled. Stavka uključuje:</t>
  </si>
  <si>
    <t>- Atest ugrađene opreme i materijala</t>
  </si>
  <si>
    <t>- Atest posuda pod tlakom</t>
  </si>
  <si>
    <t>- Zapisnik o tlačnoj probi cijevnih sustava</t>
  </si>
  <si>
    <t>- Atest o obavljenom mjerenju buke u prostorima te utjecaju buke na okolinu</t>
  </si>
  <si>
    <t>- Mjerenje o postignutim parametrima postrojenja: tlakovi, temperature</t>
  </si>
  <si>
    <t>- Atest o obavljenom funkcijskom ispitivanju postrojenja</t>
  </si>
  <si>
    <t>- Dokaznica o postignutom kapacitetu postrojenja</t>
  </si>
  <si>
    <t>Pisane upute za održavanje i rukovanje postrojenjem, uključivo shema potrojenja za postavu na zid.</t>
  </si>
  <si>
    <t>Sudjelovanje osoblja izvođača radova u smislu organizacije te vođenja postupka primopredaje instalacije, a što mora završiti zapisnikom o testiranju istog, uključivo izrada i isporuka (u četiri primjerka) sve potrebne atestne dokumentacije o funkcijskom ispitivanju i postignutoj kvaliteti, te sva mjerenja od strane ovlaštenih institucija potrebna za ishođenje uporabne dozvole.</t>
  </si>
  <si>
    <t>OPASKE:</t>
  </si>
  <si>
    <t>Svi ponuđači dužni su kompletan opseg vlastite isporuke uskladiti s traženom kompletnom funkcijom, respektirajući pri tom sve predviđene i tražene parametre, uz čvrste pismeno potvrđene garancije. Sva eventualno potrebna razrađivanja, usklađenja i slično, u opsegu su dotične isporuke, a sve pripadne troškove snosi ponuđač.</t>
  </si>
  <si>
    <t>REKAPITULACIJA:</t>
  </si>
  <si>
    <t>PRIPREMNO-DEMONTAŽNI RADOVI</t>
  </si>
  <si>
    <t>ZRAČNI SUSTAVI-RAZVODI</t>
  </si>
  <si>
    <t>STROJARSKE INSTALACIJE UKUPNO</t>
  </si>
  <si>
    <t>VODOVOD I ODVODNJA</t>
  </si>
  <si>
    <t>Opis i crtež</t>
  </si>
  <si>
    <t>Prethodna provjera mjesta izvedbe</t>
  </si>
  <si>
    <t>Ponuditelj je obvezan upoznati se s mjestom izvedbe prije no što se preda cijena. Mora procijeniti sve dodatne radove potrebne za izvedbu. Osim toga, potrebno je ukalkulirati sve potrebne pomoćne materijale i komponente koje su potrebne, kako bi se izveo funkcionalni objekt.</t>
  </si>
  <si>
    <t>Kontrola usklađenosti tehničke dokumentacije</t>
  </si>
  <si>
    <t>Izvođač instalacija vodovoda i kanalizacije obvezan je prekontrolirati vlastitu dokumentaciju, te dati nadzornom inženjeru eventualne primjedbe. Izvođač mora provjeriti mogućnost ugradnje opreme.</t>
  </si>
  <si>
    <t>Tehnička kontrola</t>
  </si>
  <si>
    <t>Izvođač instalacija vodovoda i kanalizacije je obvezan prekontrolirati crteže otvora i konstrukcije. Svojim odobrenjem odgovoran je za to da su oni usaglašeni sa zahtjevima izvođača navedenih instalacija vodovoda.</t>
  </si>
  <si>
    <t>Zahtjevi glede materijala</t>
  </si>
  <si>
    <t>Oprema i materijal moraju biti prilagođeni podlogama, propisanog tipa i zaštite.
Oprema i materijal moraju biti novi, neoštećeni i bez nedostataka.
Oprema izložena koroziji mora biti u odgovarajućoj antikorozivnoj zaštiti.
Oprema i materijal mora biti odgovarajuće transportiran i skladišten prema preporuci proizvođača. Osim toga mora biti čuvan i označen tako da ne može doći do zamjene.</t>
  </si>
  <si>
    <t>Zahtjev glede izvedbe</t>
  </si>
  <si>
    <t>Gdje postoji sumnja o smještaju ili izvedbi u svezi s montažom, izvođač radova mora se konzultirati s nadzornim inženjerom. Sve instalacije izvesti prema pravilima struke.</t>
  </si>
  <si>
    <t>Radovi na saniranju</t>
  </si>
  <si>
    <t>Štete koje nastanu tijekom montaže, potrebno je popraviti, a trošak radova i materijala je obveza izvođača. Popravke je potrebno tako izvesti da odgovaraju izvornom obliku.</t>
  </si>
  <si>
    <t>Otpadni materijali</t>
  </si>
  <si>
    <t>Materijal koji nastane tijekom radova posloprimca (građevinska šuta, ambalažni materijal i ostali otpaci) mora se skupljati u spremnike za otpad od strane posloprimca. Otpad postaje vlasništvo posloprimca, te ga je potrebno odvesti na deponiju.</t>
  </si>
  <si>
    <t>Kontrola i odobrenje</t>
  </si>
  <si>
    <t>Investitoru ili njegovom predstavniku mora se osigurati neometan pristup do sve dokumentacije u crtanom i pisanom obliku, koji su predmet ugovora. Potrebno je provesti kontrole, te se mogu dati napuci glede radova, bez da se time izvođaču radova oduzme odgovornost za gotovost izvedbe ili vlastite kontrole.</t>
  </si>
  <si>
    <t>Osiguranje kvalitete</t>
  </si>
  <si>
    <t>Osiguranje kvalitete za isporuku i ugradnju temelji se na vlastitoj kontroli izvođača radova. Izvođač radova mora imati sve odgovarajuće certifikate te isprave za dokaz osiguranja kvalitete svojih radova. Sva ugrađena oprema mora posjedovati odgovarajuće ateste sukladno važećim normama. Svi troškovi kontrole i osiguranja kvalitete moraju se ukalkulirati u jediničnu cijenu.</t>
  </si>
  <si>
    <t>Osnova za formiranje cijene</t>
  </si>
  <si>
    <t>Obračun radova izvršit će se prema stvarno izvršenom radu i jediničnim cijenama prihvaćene ponude izvođača. Količina izvršenog rada ne smije prijeći količinu predviđenu pojedinom stavkom troškovnika, osim ako to nadzorni inženjer Investitora ne odobri. Jedinične cijene pojedinih stavki troškovnika moraju sadržavati:</t>
  </si>
  <si>
    <t>Cijenu potrebnog materijala s troškovima dopreme do skladišta na gradilištu, prijevoza i istovara, prenošenja do mjesta ugradnje, troškova skladištenja, ispitivanja kvalitete, izdavanja atesta, čuvanja itd.
Cijenu izvršenja rada prema opisu stavke troškovnika, sa svim zakonskim davanjima, svim naknadama i taksama itd.</t>
  </si>
  <si>
    <t>Cijenu označavanja trase instalacija s nanošenjem najvažnijih točaka na skelu.
Troškove organizacije gradilišta, režijskih troškova, pomoćnih objekata, uspostavu prvobitnog stanja itd.
Čišćenje gradilišta u tijeku rada, te po završetku obavljenog posla.
Nakon usvajanja jediničnih cijena prema ponudi izvođača, ne smiju se odobravati nikakvi režijski sati, pomoćni radovi i slično</t>
  </si>
  <si>
    <t>Eventualne više radnje izvan stavaka troškovnika može odobriti jedino nadzorni inženjer investitora u okviru svojih ovlaštenja, a na temelju satnica za pojedine kategorije radnika i faktora navedenih u ponudi izvođača. Cijene materijala za takove više radnje obračunat će se prema računima, a u okvirnim iznosima unaprijed odobrenim po nadzornom inženjeru investitora.
Instalacije i armaturu je potrebno izvesti sukladno projektiranom rješenju, zakonu, propisima i važećim normama koje vrijede za navedene instalacije. Izvođač radova se obvezuje da će upoznati važeće norme i ostale pozitivne zakonske propise.</t>
  </si>
  <si>
    <t>Količine (mjere) - napuci za obračun</t>
  </si>
  <si>
    <t>Količine se moraju navesti u stvarnoj vrijednosti ovjerene od strane nadzornog inženjera. Ponuđač mora sam ukalkulirati u jedinične cijene dodatak za dodatni spojni materijal, pričvrsni materijal ili sl.</t>
  </si>
  <si>
    <t>Kontrola količina</t>
  </si>
  <si>
    <t>U principu mora ponuđač svoju ponudu bazirati na specificiranim količinama i uskladiti s uvjetima iz točki 12. i 13., prije potpisa ugovora ponuđač mora provjeriti dostavljene mu nacrte, opise i specifikacije, kako bi prekontrolirao i uskladio količine. Ponuđač mora pismeno potvrditi da je proveo to razmatrane, te preuzima odgovornost da su potrebni radovi i materijal usklađeni s preduvjetima za izvođenje i ispravno funkcioniranje instalacije. Eventualna odstupanja razmatraju se sa nadzornim inženjerom za radove na instalacijama vodovoda i kanalizacije, odnosno s voditeljem gradnje, a reguliranje zahtjeva se provodi na osnovi navedenih jediničnih cijena prije sklapanja ugovora.</t>
  </si>
  <si>
    <t>Probni rad</t>
  </si>
  <si>
    <t>Investitor će nakon završene kontrole, a prije preuzimanja instalacija koristiti postrojenje petnaest (15) dana.</t>
  </si>
  <si>
    <t>Građevinski radovi</t>
  </si>
  <si>
    <t>Zemljani radovi</t>
  </si>
  <si>
    <t xml:space="preserve"> ispod temelja sanacija se obavlja mršavim betonom,
- osigurati stalno otjecanje oborinske vode s dna iskopa tamo gdje za to ne postoje prirodne ili tehničke mogućnosti,
- crpljenje atmosferske vode.
Pod terminom atmosferske vode podrazumijeva se sva voda koja se nalazi iznad ispitanog nivoa podzemne vode, uključivo i procjedna voda koja klizi nepropusnim slojevima terena.
Stavke zemljanih radova obračunavaju se u sraslom ili zbijenom stanju po kubičnom metru. Transport preostalog materijala na planirku obračunava se po m3 u rastresitom stanju, a stavka obuhvaća i grubo planiranje na planirki.</t>
  </si>
  <si>
    <t>Betonski radovi</t>
  </si>
  <si>
    <t>Prije početka betoniranja složenu armaturu pregledava nadzorni inženjer. Betoniranje može početi tek nakon upisa nadzornog inženjera u Gradilišni dnevnik da je armatura po položaju i broju komada ispravno postavljena. Obračun se vrši prema važećim propisima za odgovarajuću stavku troškovnika i to prema količini - volumen (beton), broju komada (gotovi elementi) i težini (armatura). Za šipkastu armaturu uzima se teoretska težina za određeni profil, a za mrežastu armaturu teoretska težina s uračunatim rasturom i podmetačima.</t>
  </si>
  <si>
    <t>Montažni (kanaliski) radovi</t>
  </si>
  <si>
    <t xml:space="preserve">Slobodno vođene cijevi hladne i tople vode (ispod stropa) pričvršćuju se uz konstrukciju obujmicama s gumom na svaka 50-70 cm u ravnom potezu i kod čvorišta. Zbog istezanja cijevi uslijed temperaturnih utjecaja instalaciju montirati prema uputama proizvođača i kod pričvršćenja predvidjeti fiksne i klizne točke. Usidrenje obujmica i kuka se vrši na licu mjesta u štemanom otvoru, cementnim mortom 1:3.   </t>
  </si>
  <si>
    <t>Hidrauličko ispitivanje sustava cjevovoda</t>
  </si>
  <si>
    <t>Izvoditelj će osigurati zadane uvjete u skladu s projektiranim zahtjevima. Ispitivanje na gradilištu uključivat će pregled i ispitivanje izvedenih instalacija i ugrađenih elemenata i opreme. Nakon završetka čišćenja cjevovoda, a prije izvedbe zatrpavanja svih dijelova instalacija provest će se tlačna proba. Tlačnu probu na instalacijama izvesti u svemu prema uputama iz tehničkog opisa. Da bi se tlačna proba (koja se obavlja u prisutnosti nadzornog inženjera) mogla smatrati zadovoljavajućom i prihvatljivom, nakon popravka bilo kojeg slabijeg spoja, ili armature otkrivenih u početnom ispitivanju, instalacija mora biti pod tlakom najmanje jedan sat bez gubitka tlaka.  Svi izrađeni dijelovi instalacija moraju biti dostupni za pregled. O uspješno izvedenoj tlačnoj probi sastavlja se zapisnik kojeg potpisuju izvođač radova i nadzorni inženjer. Zapisnici o tlačnoj probi instalacija moraju biti na gradilištu pripremljeni za tehnički pregled. Izvođač radova mora izvesti ispiranje i dezinficiranje instalacija vodovoda, a od Zavoda za javno zdravstvo pribaviti atest o sanitarnoj ispravnosti vode.
Sva ispitivanja i atesti pribavljaju se o trošku izvođača radova. Nakon u cijelosti izvedene instalacije, te pribavljenim svim atestima, instalacije se puštaju u pogon.</t>
  </si>
  <si>
    <t>Nacrti "IZVEDENOG STANJA"</t>
  </si>
  <si>
    <t>Izvoditelj će osigurati tri (3) kompleta nacrta "izvedenog stanja". Nacrt izvedenog stanja sadrži podatke o kompletnim instalacijama, uključujući dimenzije i trase cjevovoda, te podatak o lokaciji i identifikaciji instalacija koje su ugrađene u građevinu ili podzemno. Svaki nacrt mora biti izrađen na papiru standardizirane veličine od A0 do A4. Riječi "izvedeno stanje" uz naslov svakog nacrta, dok će format, uključujući i naziv gradilišta, objekta i instalacije, te broj ugovora i ime izvoditelja, dogovoriti prije početka izrade nacrta. Na svakom nacrtu će biti datum i broj nacrta. Za vrijeme trajanja radova izvršitelj će voditi detaljne zabilješke svih promjena u odnosu na izrađenu tehničku dokumentaciju (izvedbeni projekt) kako bi se omogućila lakša i točnija priprema nacrta "Izvedenog stanja" i osiguralo da ti nacrti budu u svakom pogledu točan zapis instalacije.</t>
  </si>
  <si>
    <t>GRAĐEVINSKI RADOVI</t>
  </si>
  <si>
    <t>Sanacija postojećih revizisjkih okana te zamjena postojećih betonskih poklopaca s novi plinotjesnim poklopcima u obradi okolnog poda. Stavka obuhvaća sve potrebne radove i materijal na sanoaciji okna s poklopcem. Obračun se vrši po komadu kompletno saniranog okna.</t>
  </si>
  <si>
    <t>Razbijanje poda u podrumu za polaganje temeljna kanalizacije, te uspostava poda u prvobitno stanje. Širina šlica je 40x50cm a obračun se vrši po m'. Stavkao obuhvaća sav potreban rad i materijal potreben za izvedbu šlica.</t>
  </si>
  <si>
    <t>Izrada šliceva u zidu i podu za polaganje kanalizacije )DN50) i vododvodnih cijevi (HT). Stavka obuhvača sav potreban rad i materijal potreban za izradu šlica. Obračun po m'.</t>
  </si>
  <si>
    <t>kanalizacija</t>
  </si>
  <si>
    <t>vodovod</t>
  </si>
  <si>
    <t>GRAĐEVINSKI RADOVI - REKAPITULACIJA</t>
  </si>
  <si>
    <t>INSTALACIJE KANALIZACIJE</t>
  </si>
  <si>
    <t>Ø50</t>
  </si>
  <si>
    <t>Ø110</t>
  </si>
  <si>
    <t>Izvedba priključaka nove  kanalizacije na postojeće fekalne vertikale/postojeće fazonske komade. Stavka obuhvaća sve potrebne građevinske i monterske radove na izvedbi priključka i osiguravanja vodonepropusnosti na spoju. Obračun po kompletno izvedenom priključku cijevi na betonsko okno.</t>
  </si>
  <si>
    <t>Nabava, doprema i montaža podnog slivnika sa protusmradnom zaklopkom i horizontalnim izlazom. Stavka obuhvaća sav potreban rad i materijal na ugradnji istoga. Obraćun po komadu montiranog slivnika.</t>
  </si>
  <si>
    <t>Ø75</t>
  </si>
  <si>
    <t>Nabava doprema i montaža crpki u prepumpnom oknu u podruku kod sprinkler stanice. Pumpa je za protok od Q=2,0l/s, H geodet = 5,0m i L=10m. Ugradile bi se dvije pumpe jedna rezervna  a druga radna. Uz pumpu ide nivo plovak i upravljački ormarić za unutarnju ugrdanju. Stvka obuhvača sve potrebne radove na ugradnji istih. Obračun po komadu kompletno ugrađenih i u rad puštenih pumpi.</t>
  </si>
  <si>
    <t>pumpa Q = 2,0l/s</t>
  </si>
  <si>
    <t>tlačni vod PEHD DN50</t>
  </si>
  <si>
    <t>Nabava, doprema i ugradnja plinotjesnog poklopaca sa ispunom u obradi okolnog poda vel. 80x80 za ugradnju na prepunmom oknu u podrumu. Stavka obuhvaća sva potreban rad i meterijal na ugradnji istoga. Obračun se vrši po komadu kompletno ugrađenog poklopca</t>
  </si>
  <si>
    <t>10.</t>
  </si>
  <si>
    <t>Demontaža postojećih krovnih slivnika i odvoz istih na deponij. Stavka obuhvača sav potreban rad na demontaži istih. Obračun se vrši po komadu demeontiranog slivnika</t>
  </si>
  <si>
    <t>11.</t>
  </si>
  <si>
    <t>Nabava doprema i montaža novih krovnih slivnika sa vertikalnim i horizontalnim izlazom. Slivnici se spajaju na postojeće krovne vertikale. Stavka obuhvaća sva potreban rad i materijal na ugradnji istoga. Obračun se vrši po komadu kompletno ugrađenog i spojenog krovnog slivnika</t>
  </si>
  <si>
    <t>12.</t>
  </si>
  <si>
    <t xml:space="preserve">Demontaža postojećih krovnih vertikala koje cure i doprema i ugradnja novih sa spojem na postojeću temeljnu kanalizaciju. Stavka obuhvača sav potreban rad i materijal. Obračun se vrši po m'. </t>
  </si>
  <si>
    <t>13.</t>
  </si>
  <si>
    <t>Nabava, doprema i  montaža cijevnih čistača. Obračun po komadu kompletno ugrađenog cjevnog čistača.</t>
  </si>
  <si>
    <t>Ø110 - fekalne vertikale</t>
  </si>
  <si>
    <t>Ø110 - krovnee vertikale</t>
  </si>
  <si>
    <t>Nabava, doprema i ugradba metalnih kromiranih vratašca sa okvirom na fekalnim vertikalama uz cijevne čistaće. Vratašca su vel. 200 x 200 mm. Obračun se vrši po komadu kompletno montiranih vratašca, ukljulčivši sav pomoćni potrebni materijal.</t>
  </si>
  <si>
    <t>14.</t>
  </si>
  <si>
    <t>Nabava, doprema i ugradnja protupožarnih obujmica na prodoru kanalizacijske cijevi kroz betonski zid/pod (goriva cijev). Stavka obuhvaća sav potreban materijal i alat na ugradnji istih. Obračun se vrši po komadu kompletno ugrađene obujmice.</t>
  </si>
  <si>
    <t>15.</t>
  </si>
  <si>
    <t xml:space="preserve">Ispitivanje kanalizacije i spojeva na vodonepropusnost, pomoću hladne vode u trajanju od 30min - 1h. Za vrijeme probe ne smiju se pokazati vidljive promjne a razina vode na smije pasti </t>
  </si>
  <si>
    <t>16.</t>
  </si>
  <si>
    <t>Pribavljanje atesta o kvaliteti ugrađenog materijala (cijevi i fazonski komadi).</t>
  </si>
  <si>
    <t>INSTALACIJE KANALIZACIJE - REKAPITULACIJA</t>
  </si>
  <si>
    <t>INSTALACIJE VODOVODA</t>
  </si>
  <si>
    <t>Izvedba priključka hladne vode u vodomjernom oknu profila Ø32 na postojeći profil vodovoda Ø50, te ugradnja kuglastog ventila. Stavka obuhvača sav potreban rad i materijal potreban za izvedbu istoga. Obračun se vrši po komadu kompletno izvedenog priključka</t>
  </si>
  <si>
    <t xml:space="preserve">Dobava i montaža troslojnih aluminijsko-plastičnih cijevi izrađenih sukladno spajanjem „Press“ spojnicama za glavni i etažni razvod sanitarne hladne i tople vode (radni tlak do 10bar i temperatura do 70°C). Stavka obuhvaća sve potrebne spojnice, redukcije, T-komade i potrebni pričvrsni i ovjesni materijal.Kao i metalni prijelazi, komadi za spajanje tankostijenih cijevi s ventilima i uređajima. Cijevi se isporučuju u palicama sa izolacijom. Obračun se vrši po m' cijevi uključujuči i fazonske komade.   </t>
  </si>
  <si>
    <t>razvod pod stropom</t>
  </si>
  <si>
    <t>Ø32 - unuatrnji promjer</t>
  </si>
  <si>
    <t>Ø25 - unuatrnji promjer</t>
  </si>
  <si>
    <t>Ø20 - unuatrnji promjer</t>
  </si>
  <si>
    <t>Ø15 - unuatrnji promjer</t>
  </si>
  <si>
    <t>razvod u zidu i podu</t>
  </si>
  <si>
    <t xml:space="preserve">Nabava, doprema i montaža  ventila s ispusnom pipom. Obračun se vrši po komadu kompletno montiranog i ispitanog  ventila. </t>
  </si>
  <si>
    <t>Ø32</t>
  </si>
  <si>
    <t>Nabava, doprema i montaža slobodno protočnog ventila s niklovanom kapom za uzidavanje. Obračun se vrši po komadu kompletno montiranog i ispitanog  ventila.</t>
  </si>
  <si>
    <t>Ø20</t>
  </si>
  <si>
    <t>Ø15</t>
  </si>
  <si>
    <t>Nabava doprema i ugradnja materijala za protupožarno brtvljenje vodova sanitarne vode (goriva cijev - prema detalju u prilogu) kroz  zid/pod. Stavka obuhvaća sav potreban materijal i alat na ugradnji istih. Obračun se vrši po komadu kompletno izvedenog protupožarnog brtvljenja.</t>
  </si>
  <si>
    <t>Ispitivanje vodovodne mreže na tlak  uz prisustvo nadzornog inženjera i napraviti zapisnik. Ispitivanje se vrši na način da se cijela mreža napuni vodom i priključi vodena pumpa na zaporni ventil. Sva izljevna mjesta treba ostaviti otvorena da bi se istisnuo zrak iz mreže te ih zatvoriti kad se na njima ostvari protok. Tlak vode podestiti na 1.5 puta veći tlak od maksimalnog radnog tj. u iznosu en manjem od 15 bara. Vrijeme ispitivanja treba biti najmanje 30min. Ako tlakovi ne opadnu (očitva se na manometru) mreža je ispravna i može se početi sa izoliranjem vodova i zatvaranjem zidnih i podnih usjeka. Obračun se vrši po m’ ispitane cijevi.</t>
  </si>
  <si>
    <t>Pranje i dezinfekcija cjevovoda (otopinom klora 30mg/l . Obračun se vrši po m’ isprane i dezinficirane cijevi.</t>
  </si>
  <si>
    <t>Pribavljanje atesta o kvaliteti ugrađenog materijala (cijevi i materijal).</t>
  </si>
  <si>
    <t>Pribavljanje atesta o kvaliteti vode za piće od ovlaštene tvrtke koja je registrirana za tu vrstu posla.</t>
  </si>
  <si>
    <t>INSTALACIJE VODOVODA - REKAPITULACIJA</t>
  </si>
  <si>
    <t>UNUTARNJA HIDRANTSKA MREŽA</t>
  </si>
  <si>
    <t>Dobava i montaža  cjevovoda za unutarnju hidrantsku mrežu. Cijevi  su od čeličnih pocinčanih cijevi. Stavka obuhvaća sve potrebne spojnice, redukcije, fitinge, prijelazne komade na druge cijevi i potrebni ovjesni materijal. Stavka obuhvaća i označavanje trase instalacije tlocrtno i visinski. Obračun po m' ugrađenog cijevovoda.</t>
  </si>
  <si>
    <t>Ø50 - razvod pod stropom</t>
  </si>
  <si>
    <t>Ø50 - vertikale</t>
  </si>
  <si>
    <t>Ø50 - za punjenje sprinkler bazena</t>
  </si>
  <si>
    <t xml:space="preserve">izolacija </t>
  </si>
  <si>
    <t>Nabava, doprema i montaža Inox hidrantskih ormarića veličine 500 x 500 x 140 mm sa mat staklenim vratima, koji su opremljeni ventilom Ø50mm, 20m trevira crijevom i mlaznicom s ručkom za protok od 2,5 l/s. Obračun po komadu kompletno montiranog ormarića sa opremom.</t>
  </si>
  <si>
    <t>Rezanje postojećeg cjevovoda i priključak novog cjevovoda hidrantske mreže. Stavka obuhvača sav potreban rad i materijal na izvedbi istoga. Obračun po komadu kompletno izvedenog priključka.</t>
  </si>
  <si>
    <t>Nabava doprema i ugradnja protupožarnih obujmica na prodoru hidrantske mreže (negorive cijevi) kroz zid/pod. Stavka obuhvača sav potreban materijal i alat na ugradnji istih. Obračun se vrši po komadu kompletno ugrađene obujmice. Brtvljenje minerelnom vunom 80kg/m3, elastična vatrozažtitna brtvene masa - komplet</t>
  </si>
  <si>
    <t>Ishođenje atesta o tlaku na najvišem hidrantu. (min 2,5 bara)</t>
  </si>
  <si>
    <t>Ishođenje atesta o kvaliteti ugrađenog materijala.</t>
  </si>
  <si>
    <t>UNUTARNJA HIDRANTSKE MREŽA - REKAPITULACIJA</t>
  </si>
  <si>
    <t>SANITARNI PREDMETI</t>
  </si>
  <si>
    <t>Izvedba priključka sudopera na dovod i odvod vode prema uputstvima proizvođača, uključivši sve kutne ventile,te priključak sifona na odvod. 
Stavka obuhvaća sve potreben radove na spajanju do potpune funkcionalnosti. Obraćun po kompletno izvedenim radovima.</t>
  </si>
  <si>
    <t>Izrada dovoda i odvoda vode za perilice suđa. Obračun po komadu komplet izvedenog dovoda i odvoda sa svim pomoćnim materijalom te građevinskom pripomoći, uključivo i holender slavina ø 15 mm, te zidni sifon za odvodnju.</t>
  </si>
  <si>
    <t>SANITARNI PREDMETI - REKAPITULACIJA</t>
  </si>
  <si>
    <t xml:space="preserve">VODOVOD I ODVODNJA UKUPNO </t>
  </si>
  <si>
    <t>SPRINKLER SUSTAV</t>
  </si>
  <si>
    <t>Instalaciju treba izvesti prema nacrtima i tehničkom opisu u projektu, važećim hrvatskim propisima, tehničkim propisima i pravilima struke.</t>
  </si>
  <si>
    <t>Pored materijala i sam rad mora biti kvalitetno izveden, a sve što bi se u toku rada i poslije pokazalo nekvalitetno izvođač je dužan u svom trošku ispraviti.</t>
  </si>
  <si>
    <t>Prije nego se priđe polaganju cijevi mora se izvršiti točno razmjeravanje i obilježavanje na zidu i stropovima.</t>
  </si>
  <si>
    <t>Prije ugradnje cijevi je potrebno očistiti iznutra. Također nakon ugradnje cjevovoda, a prije montaže mlaznica cjevovod treba temeljito isprati.</t>
  </si>
  <si>
    <t>Prije ugradnje mlaznica paziti na minimalno zahtijevane udaljenosti mlaznica od stropa.</t>
  </si>
  <si>
    <t>Raspored mlaznica izvesti u skladu sa projektom i propisima, po kojima je instalacija projektirana.</t>
  </si>
  <si>
    <t>Po završetku ugovorenih radova a prije početka korištenja odnosno stavljanja instalacije u pogonsko stanje instalaciju treba zapisnički pustiti u rad.</t>
  </si>
  <si>
    <t>SPRINKLER STANICA</t>
  </si>
  <si>
    <t xml:space="preserve">Sprinkler ventilska stanica "mokra" NO80, sa sprinkler ventilom, EV-zasunom s el. indikacijom otvorenosti NO80, NP12, svom pripadajućom armaturom, manometrima, tampon posudom i tlačnom sklopkom, sa FM  atestom      </t>
  </si>
  <si>
    <t>Daljinsko upravljana ventilska stanica (Drencher ventil), komplet sa zasunom DN80, NP16, elektromagnetskim ventilom  24 V, ventilima za ručno aktiviranje, tlačnom sklopkom, manometrom 0-16 bar, protuprirubnicama i armaturom, komplet  s FM certifikatom</t>
  </si>
  <si>
    <t xml:space="preserve">Alarmno zvono komplet sa hvatačem nečistoća R 3/4", sa FM  atestom,  </t>
  </si>
  <si>
    <t xml:space="preserve">Ljevak, plastični za sprinkler stanicu,  komplet s plastičnom cijevi NO 40x1000, </t>
  </si>
  <si>
    <t xml:space="preserve">Sprinkler elektropumpa  Q1=2014,32 lit/min,    H1=3,64 bar, sa VdS ili FM certifikatom   </t>
  </si>
  <si>
    <t>Jockey pumpa, komplet s elektromotorom i postoljem  N=1,5 kW</t>
  </si>
  <si>
    <t xml:space="preserve">Mjerna blenda (sa FM certifikatom), slijedećih dimenzija: NO100    </t>
  </si>
  <si>
    <t>EV - zasun sa el. indikacijom otvorenosti, NP10, komplet sa prirubnicama i protuprirubnicama, s FM  atestom  slijedećih dimenzija: NO150</t>
  </si>
  <si>
    <t>EV - zasun sa el. indikacijom otvorenosti, NP10, komplet sa prirubnicama i protuprirubnicama, s FM  atestom  slijedećih dimenzija: NO100</t>
  </si>
  <si>
    <t>Kuglasti ventil sa el. kontrolom otvorenosti slijedećih dimenzija: NO50</t>
  </si>
  <si>
    <t>Kuglasti ventil slijedećih dimenzija: 5/4"</t>
  </si>
  <si>
    <t>Kuglasti ventil slijedećih dimenzija: 1/2"</t>
  </si>
  <si>
    <t>Nepovratni ventil NP10, komplet s  FM  atestom, slijedećih dimenzija: NO150</t>
  </si>
  <si>
    <t>Nepovratni ventil NP10, komplet s  FM  atestom, slijedećih dimenzija: NO100</t>
  </si>
  <si>
    <t>Nepovratni ventil NO32</t>
  </si>
  <si>
    <t>Hvatač nečistoća NP10, slijedećih dimenzija:
NO50</t>
  </si>
  <si>
    <t>17.</t>
  </si>
  <si>
    <t>Stabilna spojka, tip B, slijedećih dimenzija:     2 1/2"</t>
  </si>
  <si>
    <t>18.</t>
  </si>
  <si>
    <t>Slijepa spojka, tip B,slijedećih dimenzija: 
2 1/2"</t>
  </si>
  <si>
    <t>19.</t>
  </si>
  <si>
    <t>Ormarić za priključak vatrogasnog vozila za"B" spojke, s natpisom: PRIKLJUČAK VATROGASNOG VOZILA NA SPRINKLER INSTALACIJU</t>
  </si>
  <si>
    <t>20.</t>
  </si>
  <si>
    <t>Ormarić za rezervne mlaznice</t>
  </si>
  <si>
    <t>21.</t>
  </si>
  <si>
    <t>Priključak za tlačnu sklopku koji se sastoji od:
Manometar 0-16 bar, Ø100mm, 1/2"    (kom.1),  Ventil kuglasti troputi s T pozicijom, 1/2"    (kom.1),
Tlačna sklopka 1/2"                                   (kom.1),
Pocinčani T komad 1/2"                           (kom.1),
Pocinčani nipl 1/2"                                   (kom.2),
Pocinčano koljeno 1/2"                             (kom.2),</t>
  </si>
  <si>
    <t>22.</t>
  </si>
  <si>
    <t>Manometar 0 – 16 bar, ø 100 mm, + kuglasti ventil s odzračnikom, 1/2"</t>
  </si>
  <si>
    <t>23.</t>
  </si>
  <si>
    <t>Manometar, glicerinski, 0 – 16 bar, ø 100 mm, + kuglasti ventil s odzračnikom, 1/2"</t>
  </si>
  <si>
    <t>24.</t>
  </si>
  <si>
    <t xml:space="preserve">Vakuumetar 3-1 bar, Ø100mm, 1/2", + kuglasti ventil s odzračnikom    </t>
  </si>
  <si>
    <t>25.</t>
  </si>
  <si>
    <t>26.</t>
  </si>
  <si>
    <t>27.</t>
  </si>
  <si>
    <t>28.</t>
  </si>
  <si>
    <t>29.</t>
  </si>
  <si>
    <t>30.</t>
  </si>
  <si>
    <t>31.</t>
  </si>
  <si>
    <t>32.</t>
  </si>
  <si>
    <t>33.</t>
  </si>
  <si>
    <t>Ovjesni i konzolni materijal, pocinčani, za pričvršćenje cjevovoda sa FM certifikatom, slijedećih dimenzija: NO32</t>
  </si>
  <si>
    <t>34.</t>
  </si>
  <si>
    <t>Ovjesni i konzolni materijal, pocinčani, za pričvršćenje cjevovoda sa FM certifikatom, slijedećih dimenzija: NO40</t>
  </si>
  <si>
    <t>35.</t>
  </si>
  <si>
    <t>Ovjesni i konzolni materijal, pocinčani, za pričvršćenje cjevovoda sa FM certifikatom, slijedećih dimenzija: NO50</t>
  </si>
  <si>
    <t>36.</t>
  </si>
  <si>
    <t>Ovjesni i konzolni materijal, pocinčani, za pričvršćenje cjevovoda sa FM certifikatom, slijedećih dimenzija: NO80</t>
  </si>
  <si>
    <t>37.</t>
  </si>
  <si>
    <t>Ovjesni i konzolni materijal, pocinčani, za pričvršćenje cjevovoda sa FM certifikatom, slijedećih dimenzija: NO100</t>
  </si>
  <si>
    <t>38.</t>
  </si>
  <si>
    <t>Ovjesni i konzolni materijal, pocinčani, za pričvršćenje cjevovoda sa FM certifikatom, slijedećih dimenzija: NO150</t>
  </si>
  <si>
    <t>39.</t>
  </si>
  <si>
    <t>Dvodijelna kružna brtva za brtvljenje prodora (beton-čelik) kroz bazen (u cijenu uključiti i bušenje rupe): slijedećih dimenzija: NO32</t>
  </si>
  <si>
    <t>40.</t>
  </si>
  <si>
    <t>Dvodijelna kružna brtva za brtvljenje prodora (beton-čelik) kroz bazen (u cijenu uključiti i bušenje rupe): slijedećih dimenzija: NO150</t>
  </si>
  <si>
    <t>41.</t>
  </si>
  <si>
    <t>Usisna košara sa nepovratnim ventilom, sljedećih dimenzija: NO32</t>
  </si>
  <si>
    <t>42.</t>
  </si>
  <si>
    <t>Usisna košara sa nepovratnim ventilom, sljedećih dimenzija: NO150</t>
  </si>
  <si>
    <t>43.</t>
  </si>
  <si>
    <t>Zidne upute za "MOKRU",
sprinkler stanicu</t>
  </si>
  <si>
    <t>44.</t>
  </si>
  <si>
    <t>Zidne upute za "DRENCHER" stanicu</t>
  </si>
  <si>
    <t>45.</t>
  </si>
  <si>
    <t>Zidne upute za kompletnu
sprinkler instalaciju</t>
  </si>
  <si>
    <t>46.</t>
  </si>
  <si>
    <t>Knjiga uputa za rukovanje i
održavanje sprinkler instalacije</t>
  </si>
  <si>
    <t>47.</t>
  </si>
  <si>
    <t>Materijal za brtvljenje navojnih cijevnih spojeva (teflonska traka ili kudelja i laneno ulje)</t>
  </si>
  <si>
    <t>pauš</t>
  </si>
  <si>
    <t>48.</t>
  </si>
  <si>
    <t>Transport navedene opreme do radilišta i transport preostalog materijala</t>
  </si>
  <si>
    <t>49.</t>
  </si>
  <si>
    <t xml:space="preserve">Montaža navedene opreme,  tlačna proba i ispiranje cjevovoda </t>
  </si>
  <si>
    <t>50.</t>
  </si>
  <si>
    <t>Ispitivanje funkcionalnosti kompletne instalacije bez aktiviranja sprinkler mlaznica, uključujući i dobivanje atesta funkcionalnosti od ovlaštene ustanove</t>
  </si>
  <si>
    <t>51.</t>
  </si>
  <si>
    <t>Projekt izvedenog stanja</t>
  </si>
  <si>
    <t>52.</t>
  </si>
  <si>
    <t>Primopredaja instalacije, obuka osoblja, koordinacija s elektroizvođačima i izvođačima VDC sustava</t>
  </si>
  <si>
    <t>UKUPNO EUR
SPRINKLER STANICA</t>
  </si>
  <si>
    <t>SPRINKLER - CIJEVNA MREŽA</t>
  </si>
  <si>
    <t xml:space="preserve">Sprinkler mlaznica,  K-80 spray, viseća, "skrivena", RTI &lt;50, 68°C, 1/2", poklopac u boji prema želji investitora sa FM atestom (uključeno  12 rezervnih)       </t>
  </si>
  <si>
    <t xml:space="preserve">Sprinkler mlaznica "FLAT" stojeća, mesingana, sa FM  atestom,  1/2", fast response RTI &lt;50 “spray”, K80, 68°C, (uključeno  12 rezervnih)  </t>
  </si>
  <si>
    <t xml:space="preserve">Sprinkler mlaznica  stojeća, mesingana, sa FM  atestom, 1/2", STANDARD response RTI &gt;80 “spray”, K80, 68°C (uključeno  10 rezervnih) </t>
  </si>
  <si>
    <t>Drencher mlaznica zidna horizontalna, mesingana sa FM atestom, 1/2",  standard response RTI &gt;80 “spray”, K80, 68°C,(uključeno  10 rezervnih)</t>
  </si>
  <si>
    <t>Rozeta, ukrasna, boja prema želji investitora, dvodijelna, podesiva po visini</t>
  </si>
  <si>
    <t>Priključak za ispiranje cjevovoda komplet ventil 2" + čep pocinčani 2"</t>
  </si>
  <si>
    <t>Fleksibilno armirano crijevo 1"-1/2", komplet sa konzolom za spušteni strop, sa FM certifikatom</t>
  </si>
  <si>
    <t>Test ventil k80, 1/2", komplet sa fitinzima, kugl. ventilom i manometrom.</t>
  </si>
  <si>
    <t>Kontrolor protoka sa FM i hrvatskim atestom, slijedećih dimenzija: NO80</t>
  </si>
  <si>
    <t>EV - zasun (FM certifikat) sa gumiranim zatvaračem NP10 sa indikacijom otvorenosti, nosačem za mikrosklopku i mikrosklopkom, prirubnicom i protuprirubnicom  slijedećih dimenzija: NO80</t>
  </si>
  <si>
    <t>Odbojna klapna NO80, uključujući i Bypass, koji se sastoji od kuglastog ventila DN 40, zajedno s holenderom, dva hamburška luka i cijevi dužine 1 m</t>
  </si>
  <si>
    <t>Ovjesni i konzolni materijal, pocinčani, za pričvršćenje cjevovoda sa FM certifikatom, slijedećih dimenzija: NO25</t>
  </si>
  <si>
    <t xml:space="preserve">Tlačna proba 15 bar kroz 24 sata i ispiranje cjevovoda preko  priključaka za ispiranje, za svaku cijevnu mrežu posebno </t>
  </si>
  <si>
    <t>Montaža navedene opreme uključujući i čišćenje gradilišta nakon montaže.</t>
  </si>
  <si>
    <t>UKUPNO EUR
SPRINKLER - CIJEVNA MREŽA</t>
  </si>
  <si>
    <t>SPRINKLER - ELEKTRO DIO</t>
  </si>
  <si>
    <t>Elektro ormar za napajanje i upravljanje glavne sprinkler pumpe snage 30 kW,  i Jockey pumpe 1,5 kW. Sve komponente su u čeličnom ormaru.</t>
  </si>
  <si>
    <t>Sprinkler centrala 8 zona dojave, 2 zone gašenja u kompletu sa aku baterijom za 30 satnu autonomiju, u kompletu sa akum. baterijom za 30 satnu autonomiju</t>
  </si>
  <si>
    <t>Nivo sonda za bazen</t>
  </si>
  <si>
    <t>Detektor vode, kontrola poplavljivanja</t>
  </si>
  <si>
    <t>Termostat za dojavu niske temperature</t>
  </si>
  <si>
    <t>Kabel, NHXH FE180/E90, 4 x 16mm</t>
  </si>
  <si>
    <t>Kabel, PPOO, 3 x 1,5mm</t>
  </si>
  <si>
    <t>Kabel, PPOO, 5 x 2,5mm</t>
  </si>
  <si>
    <t>Kabel, JBY(St)Y 2x0,8mm</t>
  </si>
  <si>
    <t>Kabelski kanal  sa poklopcem, PK-50</t>
  </si>
  <si>
    <t xml:space="preserve">FeZn traka (uključujući nosač br.9, spojeve FeZn trake međusobno i metalnim masama i premoštenje prirubničkih spojeva FeZn 20x3 trakom ili podložnim pločicama) </t>
  </si>
  <si>
    <t>Ovjesni i zavjesni elementi za kabelske kanale</t>
  </si>
  <si>
    <t>paušal</t>
  </si>
  <si>
    <t>Natpisne pločice s tipskim ovjesnim priborom</t>
  </si>
  <si>
    <t>Montaža navedene opreme</t>
  </si>
  <si>
    <t>Ispitivanje funkcionalnosti i primopredaja instalacije</t>
  </si>
  <si>
    <t>UKUPNO EUR
SPRINKLER - ELEKTRO DIO</t>
  </si>
  <si>
    <t xml:space="preserve">SPRINKLER SUSTAV UKUPNO </t>
  </si>
  <si>
    <t>REKAPITULACIJA RADOVA</t>
  </si>
  <si>
    <t>ODUZETI MOST</t>
  </si>
  <si>
    <t>ZEMLJANI RADOVI</t>
  </si>
  <si>
    <t>ZEMLJANI RADOVI UKUPNO</t>
  </si>
  <si>
    <t>Obračun u m3.</t>
  </si>
  <si>
    <t>Ručni iskop terena uz građevinu (s vanjske strane objekta).</t>
  </si>
  <si>
    <t>Pripomoći kod zemljanih radova</t>
  </si>
  <si>
    <t xml:space="preserve">Postava geotekstila </t>
  </si>
  <si>
    <t>Dobava i postava podložnog  geotekstila 300 g/m2  na bazi poliestera s preklopom od 10 cm.</t>
  </si>
  <si>
    <t>Obračun po m2 ugrađenog materijala.</t>
  </si>
  <si>
    <t>Štemanja i šlicanja</t>
  </si>
  <si>
    <t>Štemanja  i šlicanja za razvod instalacija, te zatvaranja, krpanja i gletanja šliceva nakon postave instalacija.</t>
  </si>
  <si>
    <t>Štemanja šlicevi 5x5cm</t>
  </si>
  <si>
    <t>Štemanja šlicevi 10x10cm</t>
  </si>
  <si>
    <t>Zatvaranja šlicevi 5x5cm</t>
  </si>
  <si>
    <t>Zatvaranja šlicevi 10x10cm</t>
  </si>
  <si>
    <t>Restauracija zidnog ukrasa iz doma džamije.</t>
  </si>
  <si>
    <t>Stavka uključuje pripremne radove, skelu sa strane unutrašnjeg zida.</t>
  </si>
  <si>
    <t>Demontaža limenih opšava krova</t>
  </si>
  <si>
    <t>Obloga čeličnog profila limom od patiniranog bakra.</t>
  </si>
  <si>
    <t>Uračunate su sve pomoćne konstrukcije, sva učvršćenja, spojevi zakovicama i lemljenjem i trajno el. kitom.</t>
  </si>
  <si>
    <t>Jediničnom cijenom obuhvaćen je sav rad, materijal, transport vanjski i unutar gradilišta, sav pomoćni materijal, kao i sve navedeno u stavkama troškovnika i u tehničkim uvjetima.</t>
  </si>
  <si>
    <t>Horizontalno bušenje rupa za prekid kapilarne vlage.</t>
  </si>
  <si>
    <t>Horizontalno bušenje rupa (kroz definiranu kontinuiranu sljubnicu) , promjer rupa ø12 mm, na razmacima centara max. 120 mm. Dubina rupe 4 cm manja od debljine zida. Rupe temeljito očistiti komprimiranim zrakom.</t>
  </si>
  <si>
    <t>Obraditi zidove u punoj visini.</t>
  </si>
  <si>
    <t>Nakon raziljevanja silana  izvesti zatvranje rupa specijalnom dvokomponentnom smjesom za sidrenje na poliesterskoj osnovi bez otapala i stirena , pogodan za aplikaciju ručnim pištoljem u zidovima od opeke.Proizvod mora biti u skladu sa ETAG 029 li jednakovrijedno. Specifična gustoća materijala( A+B) 1.63 kg/l ili jednakovrijedno.Prije aplikacije proizvoda provjeriti da nema slabo držećih djelova u rupama koje ce se zapunjavati. Obračun po m' .</t>
  </si>
  <si>
    <t>Prekid kapilarne vlage u zidanom ziđu.</t>
  </si>
  <si>
    <t>Brtvljenje ziđa prije ugradnje toplinske izolacije.</t>
  </si>
  <si>
    <t>Obrada  kutnih spojeva površina i dilatacija
Brtvljenje kuteva i dilatacija u estrihu sa kutnom  trakom (termoplastični elastomer). Traka je široka 12,0 cm te se aplicira u kuteve i dilatacije utapanjem u sviježi sloj hidroizolacijskog premaza. Trake se prekrivaju istim materijalom po cijeloj izloženoj površini.</t>
  </si>
  <si>
    <t>Dobava i ugradnja jednokomponentnog vodonepropusnog HI morta na zidove obrađene prethodno žbukom u svrhu blokiranja kapilarne vlage. 
Mort sa dodatkom kristalizirajućih aditiva koji brtve konstrukcije.</t>
  </si>
  <si>
    <t>Zapunjavanje i obnova  sljubnica / izravnavanje povšine zida jednokomponentnim mortom za restauratorske radove ojačan vlaeurima, na bazi hidrauličkih veziva, s odabranim agregatom i specijalnim dodacima, u debljinama 5mm-25mm po sloju. Izravnanje se izvodi zbog postizanja ravnosti zidane podsloge prije aplikacije žbuke.</t>
  </si>
  <si>
    <t>Dobava i ugradnja žbuke na ziđe u min.debljini od 1,0 cm. Žbuka  od  jednokomponentnong 
morta  za restauratorske radove ojačan vlaeurima, na bazi hidrauličkih veziva, sa odabranim agregatom i specijalnim dodacima, u debljinama 5mm-25mm po sloju. Žbuka se izvodi na zidovima na kojima se planira izvesti brtveći vodonepropustni sloj.</t>
  </si>
  <si>
    <t>Obrađuju se zidovi oznaka UZ4a, UZ4c, UZ11a</t>
  </si>
  <si>
    <t>80x60 cm</t>
  </si>
  <si>
    <t>90x40 cm</t>
  </si>
  <si>
    <t>100x50 cm</t>
  </si>
  <si>
    <t>60x40 cm</t>
  </si>
  <si>
    <t>120x100 cm</t>
  </si>
  <si>
    <t>Ø30 cm</t>
  </si>
  <si>
    <t>Ø20 cm</t>
  </si>
  <si>
    <t>Ø10 cm</t>
  </si>
  <si>
    <t>200x10 cm</t>
  </si>
  <si>
    <t>125x55 cm</t>
  </si>
  <si>
    <t>Bušenje zidova i stropova od armiranog betona, kamena ili cigle za sve vrste instalacija, kanalizacijske i odvodne cijevi, razna ožičenja, ventilacijske otvore, dimnjak, bušenje za napu ili klima uređaje.</t>
  </si>
  <si>
    <t>Stavka uključuje zatvaranja, krpanja i gletanja prethodno probijenih rupa i oko rupa nakon postave instalacija.</t>
  </si>
  <si>
    <t>Lajsna u ravnoj izvedbi i izvedbi u radijusu koja prati formu zida.</t>
  </si>
  <si>
    <t>Ugradnja prije izvedbe terazzo podova - zaštititi lajsnu prije brušenja terrazza.</t>
  </si>
  <si>
    <t>Visinu lajsne uskladiti s konačnom visinom terrazzo poda, nakon brušenja.</t>
  </si>
  <si>
    <t>Ugradnja prije izvedbe podova - zaštititi lajsnu prije brušenja terrazza.</t>
  </si>
  <si>
    <t>Dobava i ugradnja lajsne od mesinga za ugradnju na rub terazzo podova.</t>
  </si>
  <si>
    <t>Rubna mesingana lajsna za završetak terazzo podova i spojeve s drugim oblogama poda.</t>
  </si>
  <si>
    <t xml:space="preserve">Izrada protupožarnog brtvljenja cjevovoda za cjev NO32 uključujući i izradu elaborata protupožarnog brtvljena </t>
  </si>
  <si>
    <t xml:space="preserve">Izrada protupožarnog brtvljenja cjevovoda za cjev NO80 uključujući i izradu elaborata protupožarnog brtvljena </t>
  </si>
  <si>
    <t xml:space="preserve">Sprinkler mlaznica  stojeća, mesingana sa FM  atestom, 1/2",  special response RTI 50-80 “spray”, K80, 93°C  (uključeno 6 rezervnih) </t>
  </si>
  <si>
    <t xml:space="preserve">Sprinkler mlaznica viseća, kromirana, sa FM  atestom, 1/2", fast response RTI&lt; 50 “spray”, K80, 68°C (uključeno  12 rezervnih)   </t>
  </si>
  <si>
    <t>U stavku uključena izrada i postava nosača od čeličnih L profila, te strojno rezanje i montiranje umivaonika sa savim pripadajućim elementima.</t>
  </si>
  <si>
    <t>Ojačanje gipskartonskih zidova</t>
  </si>
  <si>
    <t>Signalizacija na glavnoj postaji:
	optički signal potvrde prijema poziva, digitalni optički pokazivač položaja kabine i strelice smjera daljnje vožnje, zvučni signal dolaska kabine u stanicu</t>
  </si>
  <si>
    <t>Signalizacija na ostalim postajama:
	optički signal potvrde prijema poziva digitalni optički pokazivač položaja kabine i strelice smjera daljnje vožnje, zvučni signal dolaska kabine u stanicu</t>
  </si>
  <si>
    <t>Signalizacija u kabini:
	optički signal potvrde prijema naredbe, digitalni optički pokazivač položaja kabine i strelice smjera daljnje vožnje, govorna veza, zvučni signal preopterećenja kabine, zvučni signal “alarm”, dvosmjerna komunikacija sa spasilačkom službom (telealarm – GSM uređaj putem SIM kartice)</t>
  </si>
  <si>
    <t>Grupa upravljanja za simpleks – sabirno upravljanje, požarni režim rada</t>
  </si>
  <si>
    <t xml:space="preserve">Vozno okno:
- izvedba: čelična konstrukcija (u obvezi Naručitelja)
- širina: 1920 mm
- dubina: 2710 mm
-dubina jame: 1300 mm
- nadvišenje: 4550 mm	</t>
  </si>
  <si>
    <t>Vrata voznog okna:
- vrsta: dvokrilna automatska teleskopska
- širina: 1000 mm
- visina: 2600 mm
- materijal: čelični lim
- završna obrada: brušeni nehrđajući čelični lim
- vatrootpornost: nisu izvedena kao vatrootporna</t>
  </si>
  <si>
    <t>Kabina dizala:
- širina: 1300	mm
- dubina: 2100	mm
- visina: 2700	mm
- izvedba: čelična konstrukcija
- završna obrada: 
   _stranice: brušeni nehrđajući čelični lim
   _prednja stijena: brušeni nehrđajući čelični lim
   _stražnja stijena: brušeni nehrđajući čel. lim
   _strop: brušeni nehrđajući čelični lim
   _parapet: brušeni nehrđajući čelični lim
   _pod: lokalno – izvodi Naručitelj
- oprema: rukohvat, ogledalo, ventilator
- rasvjeta: fluorescentna ili LED
- nužna rasvjeta: iz nezavisnog izvora
- okvir kabine: za ovjes 2:1, nosivost dizala 1275 kg i brzinu vožnje min. 1,0 m/s
- zahvatna naprava: s postupnim djelovanjem</t>
  </si>
  <si>
    <t>Vrata kabine:
- vrsta: dvokrilna automatska teleskopska
- širina: 1000 mm
- visina: 2600 mm
- materijal: čelični lim
- završna obrada: brušeni nehrđajući čelični lim
- osiguranje: svjetlosna zavjesa</t>
  </si>
  <si>
    <t>Dobava, transport i ugradnja dizala sa slijedećim karakteristikama:</t>
  </si>
  <si>
    <t>Vrsta pogona dizala: sinkroni električni bezreduktorski motor s permanentnim magnetima, snage 8,1 kW ±5%, minimalno 180 uključivanja/sat</t>
  </si>
  <si>
    <t>Tip dizala: električno dizalo na užad bez posebne strojarnice</t>
  </si>
  <si>
    <t>Nosivost dizala: 1275 kg / 17 osoba</t>
  </si>
  <si>
    <t>Brzina vožnje: min. 0,9 - max. 1,1 m/s, frekvencijska regulacija</t>
  </si>
  <si>
    <t>Visina dizanja: 13,01 m
Broj postaja: 4
Broj ulaza: 5 – kabina prolazna pod 180°</t>
  </si>
  <si>
    <t>Vrsta upravljanja: mikroprocesorsko, simpleks – sabirno</t>
  </si>
  <si>
    <t>Instalacija: za unutarnji/suhi prostor
Napon pogonskog el. motora: 3 x 400 / 230 V , 50 Hz
Napon upravljanja: 24 V</t>
  </si>
  <si>
    <t>Okvir kabine: komplet za dizalo na užad
Ovjes kabine: 2 : 1
Protuuteg: čelična konstrukcija s elementima za ispunu</t>
  </si>
  <si>
    <t>Vodilice kabine: svijetlo vučeni “ T “ profil T89/B
Vodilice protuutega: “ T “ profil T89/B
Konzole i pribor za učvršćenje vodilica kabine i protuutega: specijalna izvedba za prihvat horizontalnih sila</t>
  </si>
  <si>
    <t>Smještaj strojarnice dizala: dizalo bez strojarnice
Smještaj pogonskog stroja: na vodilici u vrhu voznog okna</t>
  </si>
  <si>
    <t>Čelična užad: 6 užadi promjera 8 mm</t>
  </si>
  <si>
    <t>Dizalo je opremljeno prema čl. 12. Pravilnika o osiguranju pristupačnosti građevina osobama s invaliditetom i smanjene pokretljivosti (NN 78/2013).</t>
  </si>
  <si>
    <t>vrata od standardne GK ploče, dim. 105x140 cm, za hidrant i vatrograsni aparat u galeriji Bačva</t>
  </si>
  <si>
    <t>vrata od standardne GK ploče, dim. 62x72 cm, za vatrogasne aparate x2</t>
  </si>
  <si>
    <t>vrata od standardne GK ploče, dim. 52x52 cm, za hidrante</t>
  </si>
  <si>
    <t>vrata od PP GK ploče, dim. 52x52 cm, za hidrante</t>
  </si>
  <si>
    <t>vrata od standardne GK ploče, dim. 57x75 cm, za podno grijanje</t>
  </si>
  <si>
    <t>vrata od PP GK ploče, dim. dim. 57x75 cm, za podno grijanje</t>
  </si>
  <si>
    <t>vrata od standardne GK ploče, dim. 72x75 cm, za podno grijanje</t>
  </si>
  <si>
    <t>vrata od PP GK ploče, dim. 32x72 cm, za vatrogasne aparate x1</t>
  </si>
  <si>
    <t>vrata od standardne GK ploče, dim. 32x72 cm, za vatrogasne aparate x1</t>
  </si>
  <si>
    <t>vrata od standardne GK ploče, dim. 58x100 cm, za strujni ormarić</t>
  </si>
  <si>
    <t>vrata od standardne GK ploče, dim. 85x108 cm, za strujni ormarić</t>
  </si>
  <si>
    <t>vrata od standardne GK ploče, dim. 62x45 cm, za strujni ormarić</t>
  </si>
  <si>
    <t>vrata od standardne GK ploče, dim. 102x75 cm, za podno grijanje</t>
  </si>
  <si>
    <t>m)</t>
  </si>
  <si>
    <t>n)</t>
  </si>
  <si>
    <t>o)</t>
  </si>
  <si>
    <t>p)</t>
  </si>
  <si>
    <t>r)</t>
  </si>
  <si>
    <t>Dobava materijala i izrada revizijskih vrata u pregradnom zidu, uključivo s prikrivenim zatvaračkim sustavom (eloksirano), potkonstrukcijom i revizijskim poklopcem od gipskartonske ploče, odnosno protupožarne gipskartonske ploče, d=2x12,55 mm</t>
  </si>
  <si>
    <t>vrata od standardne GK ploče, dim. 40x40 cm, za reviziju kliznih pp vrata</t>
  </si>
  <si>
    <t>vrata od standardne GK ploče, dim. dim. 87x75 cm, za podno grijanje</t>
  </si>
  <si>
    <t>Ugradnja se izvodi između prstenastih zidova kata, ispod prstenastog svoda, u svijetloj širini od 825 cm.</t>
  </si>
  <si>
    <t>Konstrukciju tvore glavni nosači koji se pružaju od jednog do drugog zida te sekundarni nosači poprečni na glavne, kao i vješaljke kojima se glavni nosači vješaju o prstenasti svod. Elementi se izvode iz konstrukcijskog čelika kvalitete S235JR.</t>
  </si>
  <si>
    <t>Glavni nosači duljine 825 cm izvode se od čeličnih limova debljine 5 mm i kutnim zavarima debljine 5 mm sastavljaju u nosač I presjeka dimenzija pojasnica 35x5 mm, a hrpta 70x5 mm.</t>
  </si>
  <si>
    <t>Sekundarni nosači duljine od 91 cm do 158 cm izvode se od čeličnih limova debljine 4 mm i kutnim zavarima debljine 4 mm sastavljaju u nosač T presjeka dimenzija pojasnica 35x4 mm, a hrpta 46x4 mm.</t>
  </si>
  <si>
    <t>Glavni nosači na rubnim desetinama se vješaju za AB prstenasti svod. Vješaljke se izvode od čeličnih kružnih šipki promjera 16 mm. Vješaljke se za glavne nosače spajaju posredstvom zavarenih dugih matica, pi čemu kutni zavar treba biti debljine najmanje debljine 6 mm, a za AB prestenasti svod posredstvom ankera M16 s napinjaljkom.</t>
  </si>
  <si>
    <t>Sekundarni nosači s glavnim nosačima spajaju zavarivanjem, pri čemu je zavar puni, sučeoni debljine 5 mm.</t>
  </si>
  <si>
    <t>Prije formiranja AKZ-e izvesti pripremu površine metodom abrazivnog čišćenja (pjeskarenjem) do stupnja Sa2 prema ISO 8501-1, odnosno, srednje hrapavosti površine. Nakon naknadnih zavarivanja površinu obraditi strojnim četkanjem. Nakon pripreme površine, u što kraćem roku nanijeti temeljni epoksidni premaz u debljini od 40 μm, a zatim i dva poliuretanska premaz u ukupnoj debljini od 80 μm. Svi premazi moraju biti na bazi otapala. Sav spojni pribor treba biti pocinčan.</t>
  </si>
  <si>
    <t>Izrada i ugradnja prema specifikacijama te propisima i uvjetima iz projekta. Geometriju konstrukcije uskladiti prema shemama iz projekta i izmjeri u naravi.</t>
  </si>
  <si>
    <t xml:space="preserve">Sve detalje izrade i postave potrebno je prethodno dogovoriti s projektantom i predstavnikom GZZZSKIP. Izvođač je dužan sve mjere kontrolirati na licu mjesta, izraditi radioničke nacrte, sve nacrte prije izrade elemenata uskladiti s postojećim stanjem te iste dostaviti na odobrenje projektantu. </t>
  </si>
  <si>
    <t>Stavka obuhvaća nabavu osnovnog i spojnog materijala, izradu u radionici, izvedbu AKZ, transport i montažu na gradilištu te svu naknadnu obradu, uključivo sav potreban osnovni i pomoćni materijal, radne skele te rad ljudi i strojeva potreban za dovršenje. Rad na visini do najviše 5 m.</t>
  </si>
  <si>
    <t>Obračun je po kg ugrađenog konstrukcijskog čelika, uključujući sav spojni pribor.</t>
  </si>
  <si>
    <t>Ugradnja se izvodi od propadališta lifta u podrumu, preko prizemlja, međuetaže i kata, do završno stropne ploče kata.</t>
  </si>
  <si>
    <t>Konstrukciju tvore četiri stupa pozicionirana u tlocrtnom rasporedu 282x204 cm te horizontalne prečke. Elementi se izvode iz konstrukcijskog čelika kvalitete S235JR.</t>
  </si>
  <si>
    <t>Stupovi se izvode od čeličnih hladnodohotovljenih cijevnih profila 120x120x4, a prečke od čeličnih hladnodohotovljenih cijevnih profila 120x80x4.</t>
  </si>
  <si>
    <t>Elementi se međusobno spajaju kutnim zavarima debljine 5 mm te posredstvom čvornih limova debljine 5 mm i vijcima M16 kvalitete 8.8. Limovi su za elemente sklopa spojeni punim kutnim ili sučeonim zavarima debljine 5 mm.</t>
  </si>
  <si>
    <t>Stupovi se za bazu i međukatne konstrukcije povezuju posredstvom čvornih limova debljine 15 mm i ankerima M16. Limovi se za stupove spajaju punim kutnim zavarima debljine 5 mm.</t>
  </si>
  <si>
    <t>Svi zavari moraju biti prethodno pripremljeni, a nakon zavarivanje obrađeni brušenjem.</t>
  </si>
  <si>
    <t>AKZ-u izvesti vručim cinčanjem u debljini od 120 μm. Sav spojni pribor treba biti pocinčan.</t>
  </si>
  <si>
    <t>Konstrukcije tvore po dva stupa pozicionirana uz otvor vrata te horizontalna prečka. Elementi se izvode iz konstrukcijskog čelika kvalitete S235JR.</t>
  </si>
  <si>
    <t>Stupovi se izvode od čeličnih hladnodohotovljenih cijevnih profila 100x100x4, a prečke od čeličnih hladnodohotovljenih cijevnih profila 100x80x4.</t>
  </si>
  <si>
    <t>Zahtjev za vatrootpornost sukladno Prikazu primijenjenih mjera zaštite od požara. Vatrootpornost se postiže oblaganjem lakim silikatnom protupožarnim građevnim pločama s cementnim vezivom, otpornima na vlagu, za klasu otpornosti na požar R 60 debljine 15 mm kod jednoslojne obloge. Stavka uključuje završno oblaganje.</t>
  </si>
  <si>
    <t>Stavka obuhvaća nabavu osnovnog i spojnog materijala, izradu u radionici, izvedbu AKZ, izvedbu protupožarne zaštite, transport i montažu na gradilištu te svu naknadnu obradu, uključivo sav potreban osnovni i pomoćni materijal, radne skele te rad ljudi i strojeva potreban za dovršenje. Rad na visini do najviše 5 m.</t>
  </si>
  <si>
    <t>Glavni nosači na krajevima se oslanjaju o zidane zidove posredstvom čeličnih čvornih limova dimenzija 125x100x5 mm, svaki učvršćen s po dva ankera M16. Nosači se za limove spajaju kutnim zavarima debljine 5 mm.</t>
  </si>
  <si>
    <t>Svi zavari moraju biti prethodno pripremljeni, a nakon postupka zavarivanja obrađeni strojnim brušenjem.</t>
  </si>
  <si>
    <t>ISKOP UNUTAR OBJEKTA</t>
  </si>
  <si>
    <t>Reperi se postavljaju u osima objekta, na obodnim zidovima. Reperi moraju biti postavljeni na visini od +1,20 m od linije gotovog poda, odnosno, na projektnoj koti -2,00 m. Reper mora biti napravljen od metala, uočljiv i fiksan, dimenzija pločice najmanje 3x3 cm. Stavka obuhvaća nabavu osnovnog i spojnog materijala, uključivo sav potreban osnovni i pomoćni materijal te rad ljudi i strojeva.</t>
  </si>
  <si>
    <t>Obračun po komadu geodetskog repera.</t>
  </si>
  <si>
    <t xml:space="preserve">Stavka obuhvaća iskop, utovar i prijevoz materijala od iskopa na privremeni gradilišni deponij. U cijeni stavke je kompletno osiguranje stijenki građevinskih rovova i širokog iskopa od urušavanja zemljanog materijala.  </t>
  </si>
  <si>
    <t>Obračun po m3 iskopanog materijala u sraslom stanju.</t>
  </si>
  <si>
    <t>Stavka obuhvaća iskop, utovar u ručna kolica i prijevoz materijala od iskopa na privremeni gradilišni deponij.</t>
  </si>
  <si>
    <t xml:space="preserve">Za obračun uzeti 0,03 m3/m2 iskopanog materijala kod planiranja površine. </t>
  </si>
  <si>
    <t>Obračun po m2 isplanirane površine.</t>
  </si>
  <si>
    <t>UGRADNJA NASIPA UNUTAR OBJEKTA</t>
  </si>
  <si>
    <t>Materijal je dobro fraduirani šljunak frakcije 0-32 mm.</t>
  </si>
  <si>
    <t>Nasipavanje se izvodi u slojevima po 20 cm sa zbijanjem svakog pojedinog sloja vibro-alatom ("žabom" ili "skakavcem") tako da modul zbijenosti krajnjeg završnog sloja bude minimalno Ms = 40 MPa. Prije početka daljnjih radova potrebno je ispitati modul zbijenosti nasipa kružnom pločom fi 30 cm prema važećim propisima i općim uvjetima. Pozicije na obrađenoj površini određuje nadzorni inženjer (ispitivanje je uključeno u cijenu stavke).</t>
  </si>
  <si>
    <t>Stavka obuhvaća nabavu osnovnog materijala, transport i ugradnju na gradilištu, uključivo sav potreban osnovni i pomoćni materijal, privremene radn kosntrukcije te rad ljudi i strojeva.</t>
  </si>
  <si>
    <t>Obračun po m3 ugrađenog zbijenog materijala.</t>
  </si>
  <si>
    <t>ZBRINJAVANJE ISKOPANOG MATERIJALA</t>
  </si>
  <si>
    <t>Koeficijent rastresetosti je obuhvaćen u jediničnoj cijeni rada kao i sve pristojbe potrebne za istovar na gradsku planirku.</t>
  </si>
  <si>
    <t>Stavka obuhvaća sav potreban osnovni i pomoćni materijal te rad ljudi i strojeva.</t>
  </si>
  <si>
    <t>Obračun po m3 preostalog materijala.</t>
  </si>
  <si>
    <t>Komplet.</t>
  </si>
  <si>
    <t>Izvođač je prije početka iskopa dužan provjeriti postoje li na predviđenom mjestu aktivni sustavi instalacija.</t>
  </si>
  <si>
    <t>Iskop se izvodi uz obavezan stručni nadzor te uz osiguranje stabilnosti kosina temeljnog iskopa i potkopa postojeće konstrukcije temelja.</t>
  </si>
  <si>
    <t>Predviđenu kategoriju tla u troškovniku treba provjeriti. Ukoliko postoje nepodudaranja, potrebno je ustanoviti stvarnu kategoriju i isto zabilježiti u građevinski dnevnik, a što obostrano potpisuju nadzorni iženjer i voditelj gradilišta. O utjecaju kategorije tla na izvedbu radova odlučuje nadzorni inženjer, a ukoliko postoje opravdani razlozi,  nepodudaranja od troškovnika mogu rezultirati priznanjm naknada za otežan rad.</t>
  </si>
  <si>
    <t>Ukoliko se pojavi podzemna voda priznaje se naknada za otežan rad i crpljenje vode osim oborinske vode.</t>
  </si>
  <si>
    <t>Ukoliko izvođač prilikom radova naiđe na bilo kakve predmete, objekte ili instalacije, dužan je na tom mjestu obustaviti radove i o tome obavijestiti investitora i nadzornog inženjera.</t>
  </si>
  <si>
    <t>Ako se iskop ili potkop postojeće konstrukcije temelja ošteti, odroni ili zatrpa nepažnjom ili uslijed nedovoljnog podupiranja, izvođač ga dovodi u ispravno stanje, bez posebne naknade. Ukoliko je izvođač otkopao ispod projektom predviđene temeljne ravnine obavezan je bez naknade popuniti tako nastale šupljine betonom kvalitete C16/20, do projektirane kote. Zabranjeno je popunjavanje potkopa nasipom.</t>
  </si>
  <si>
    <t>Prilikom iskopa i odvoza materijala moraju se poštivati i propisi za zbrinjavanje rudnih bogatstava, definirani Zakonom o rudarstvu. Dakle zbrinjavanje rudnih otpada, obuhvaća ponovno iskorištavanje sukladno propisima i potrebnim mjerama skupljanja, transporta, obrade i skladištenja nadležnih tijela.</t>
  </si>
  <si>
    <t>Materijal koji se dobije prilikom izvedbe radova vlasništvo je investitora, dok su eventualni nalazi povijesne vrijednosti društveno vlasništvo.</t>
  </si>
  <si>
    <t>U cijenu pojedine stavke potrebno je uključiti:
- snimanje stanja i kolčenje pozicija iskopa,
- izradu, montažu demontažu i odvoz svih pomoćnih rampa za transport materijala, alata i strojeva,
- izradu, montažu demontažu i odvoz privremene rasvjete,
- izradu, montažu demontažu i odvoz svih privremenih sustava za zaštitu iskopa dubljih od 120 cm,
- izradu, montažu demontažu i odvoz svih privremenih sustava za podupiranje prilikom izrade prodora u temeljima,
- mjere zaštite od normalnih padalina i poteškoće koje su uzrokovane nepovoljnim vremenskim uvjetima,
- poteškoće zbog vlažnog iskopanog materijala,
- svu zaštitu elemenata građevine koji se ne razgrađuju ili demontiraju,
- zaštitu od prašine postojeće trafo-stanice,
- sav vanjski i unutarnji, vertikalni i horizontalni transport,
- sav sitni matrijal te naknadu za strojeve i alat,
- troškove štete kao i popravka uzrokovanih nepažnjom tijekom izvedbe,
- troškove čišćenja.</t>
  </si>
  <si>
    <t>Pri izradi nasipa ponudum je potrebno obuhvatiti određivanje stupnja zbijenost u odnosu na standardni Proctorov postupak ili određivanje modula stišljivosti kružnom pločom Ø = 30 cm, najmanje na svakih 200 m2 svakog sloja nasipa.</t>
  </si>
  <si>
    <t>Iskop se izvodi nakon razgradnje i uklanjanja kamene obloge i nosive konstrukcije stilobata.</t>
  </si>
  <si>
    <t>BETONSKI RADOVI UKUPNO:</t>
  </si>
  <si>
    <t>Stavka obuhvaća sve radove koje nije moguće normirati, a odnose se na sitne pripomoći i slično, a iskazane su putem radnih sati kvalificiranog radnika i pomoćnog radnika. Uključen sav materijal, transport i rad. Obračun po satu radaradnika.</t>
  </si>
  <si>
    <t>Pripomoći kod betonskih radova</t>
  </si>
  <si>
    <t>Obračun po komadu bloka svjetlarnika podruma.</t>
  </si>
  <si>
    <t>Stavka obuhvaća izradu, transport, montažu i demontažu oplate (uključeno podupiranje), pozicioniranje staklenih prizmi, spravljanje, dobavu, transport i ugradnju betona, dobavu i montažu blokova, nabavu osnovnog i pomoćnog materijala te svu naknadnu obradu, uključivo sav potreban osnovni i pomoćni materijal, radne skele te rad ljudi i strojeva potreban za dovršenje. Rad na visini.</t>
  </si>
  <si>
    <t>Prilikom montaže bloka svjetlarnika podruma, radne reške potrebno je prikladno zabrtviti injektiranjem hidrofobnim vodonepropusnim fleksibilnim mortom za brtvljenje na bazi polimera.</t>
  </si>
  <si>
    <t>Razred čvrstoće betona C30/37. Razred izloženosti XC3. Razred konzistencije S3. Razred sadržaja klorida Cl 0.2. Razred maksimalnog zrna agregata  Dmax8. Bijeli beton. Dodatak za vodonepropusnost razine VDP-2. Dodatak plastifikatora za samozbijajući beton.</t>
  </si>
  <si>
    <t>Svi radovi moraju biti takvi da osiguraju vodonepropusnost predmetnog elementa, a time i konstrukcije poda u cjelini.</t>
  </si>
  <si>
    <t>Nakon ugradnje betona potrebno je obavezno njegovati beton sukladno Programu kontrole i kvalitete i to kontinuirano u trajanju od 72 sata, a zatim periodično.</t>
  </si>
  <si>
    <t>Ugradnju betona potrebno je izvesti sukladno Programu kontrole i kvalitete, u pripremljenu glatku oplatu uz obavezno pervibriranje.</t>
  </si>
  <si>
    <t>Također, posebnu pažnju potrebno je obratiti na ugradnju staklenih prizmi koje su sastavni dio bloka svjetlarnika podruma (50 komada prizmi po jednom bloku). Iste je prije ugradnje betona potrebno postaviti na točno određene pozicije. Tijekom ugradnje betona ne smije doći do izmicanja prizmi (spriječiti udar mlaza betona). Nakon ugradnje betona vanjsku površinu oko prizmi potrebno je detaljno obraditi i zagladiti.</t>
  </si>
  <si>
    <t>Oplata se izvodi iz dva segmenta najvećeg formata do 95x95 cm koji na sebi sadrže istake i udubljenja za pozicioniranje staklenih prizmi. Segmenti oplate izvode se 3D printanjem iz polikarbonatnog materijala namijenjenog za  print čvrstih i durabilnih elemenata. Segmenti smiju imati štedne profilacije, ali na način da ne utječu na krutost i deformabilnost oplate pri ugradnji betona. Točne tehničke karakteristike i geometriju oplate, kao i izradu, montažu i demontažu, potrebno je definirati projektom oplate.</t>
  </si>
  <si>
    <t>beton</t>
  </si>
  <si>
    <t>oplata</t>
  </si>
  <si>
    <t>Obračun po m2 ugrađene oplate i m3 ugrađenog betona.</t>
  </si>
  <si>
    <t>Cijena stavke uključuje izradu oplate (uključeno podupiranje), spravlje betona, dobavu materijala, sav potreban osnovni i pomoćni materijal te rad ljudi i strojeva pri ugradnji.</t>
  </si>
  <si>
    <t>Razred čvrstoće betona C25/30. Razred izloženosti XC3. Razred konzistencije S3. Razred sadržaja klorida Cl 0.2. Razred maksimalnog zrna agregata  Dmax16.</t>
  </si>
  <si>
    <t>Nakon ugradnje betona potrebno je obavezno njegovati beton sukladno Programu kontrole i kvalitete.</t>
  </si>
  <si>
    <t>Ugradnju betona potrebno je izvesti sukladno Programu kontrole i kvalitete, u pripremljenu jednostranu, dvostranu, trostranu i četverostranu glatku oplatu uz obavezno pervibriranje sa završnim finim niveliranjem i zaglađivanja svježe ugrađenog betona po potrebi. U oplati predvidjeti sva oslabljenja i otvore te ugraditi sve potrebne instalacije. Prije izvedbe oplate provjeriti sve armaturne ankere ugrađene u postojeću konstrukciju.</t>
  </si>
  <si>
    <t>PREOSTALI RADOVI</t>
  </si>
  <si>
    <t>O svakom postupku izvođač je dužan napraviti izvješće te isto predati projektantskom nadzoru na uvid i očitovanje. Projektantski nadzor dužan je očitovati se o istom upisom u građevinski dnevnik.</t>
  </si>
  <si>
    <t>Prvi postupak se provodi polijevanem vanjske strane pripremljenog uzorka na skeli pod tlakom od 50 bara u trajanju od 30 minuta  i promatranjem pojave vlage na donjoj strani uzorka.</t>
  </si>
  <si>
    <t xml:space="preserve">Ispitivanje podrazumijeva provođenje dva postupka. </t>
  </si>
  <si>
    <t>Sve detalje izrade potrebno je prethodno dogovoriti s projektantom i predstavnikom GZZZSKIP. Izvođač je dužan izraditi radioničke nacrte te iste dostaviti na odobrenje projektantskom nadzoru.</t>
  </si>
  <si>
    <t>Na rub uzorka potrebno je ugraditi vodonepropusni okvir i isti zabrtviti na kontaktu s betonom, a sve kako bi se na uzorak moglo nadoliti najmanje 2 cm vode radi ispitivanja vodonepropusnosti.</t>
  </si>
  <si>
    <t>Ogledni uzorak potrebno je postaviti u okolini predmetne građevine, na skelu najmanje visine 215 cm, ograđenu neprovidnom PVC folijom.</t>
  </si>
  <si>
    <t>Sve prema opisu prethodnih stavki za izvedbu centralne kupole i prstenastog svoda.</t>
  </si>
  <si>
    <t>staklene prizme</t>
  </si>
  <si>
    <t>Obračun po m2 ugrađene oplate, komadu ugrađene staklene prizme i m3 ugrađenog betona.</t>
  </si>
  <si>
    <t>Stavka obuhvaća izradu, transport, montažu i demontažu oplate (uključeno podupiranje), pozicioniranje staklenih prizmi, spravljanje, dobavu, transport i ugradnju betona, nabavu osnovnog i pomoćnog materijala te svu naknadnu obradu, uključivo sav potreban osnovni i pomoćni materijal, radne skele te rad ljudi i strojeva potreban za dovršenje. Rad na visini.</t>
  </si>
  <si>
    <t>Razred čvrstoće betona C30/37. Razred izloženosti XC3. Razred konzistencije S3. Razred sadržaja klorida Cl 0.2. Razred maksimalnog zrna agregata  Dmax8. Dodatak za vodonepropusnost razine VDP-2. Dodatak plastifikatora za samozbijajući beton.</t>
  </si>
  <si>
    <t>Svi radovi moraju biti takvi da osiguraju vodonepropusnost predmetnog elementa, a time i konstrukcije krova u cjelini.</t>
  </si>
  <si>
    <t>Ugradnju betona potrebno je izvesti sukladno Programu kontrole i kvalitete, u pripremljenu glatku oplatu uz obavezno pervibriranje. U oplati predvidjeti sva oslabljenja i otvore te ugraditi sve potrebne instalacije. Prije izvedbe oplate provjeriti sve armaturne ankere ugrađene u postojeću konstrukciju.</t>
  </si>
  <si>
    <t>Oplata se izvodi na prethodno formiranoj radnoj skeli (skela obračunata u drugoj stavci) na kojoj su postavljene radne platforme i osigurane pozicije za podupiranje. Na istu se oslanjaju segmenti oplate najvećeg formata do 95x95 cm koji na sebi sadrže istake i udubljenja za pozicioniranje staklenih prizmi. Segmenti oplate izvode se 3D printanjem iz polikarbonatnog materijala namijenjenog za  print čvrstih i durabilnih elemenata. Segmenti smiju imati štedne profilacije, ali na način da ne utječu na krutost i deformabilnost oplate pri ugradnji betona. Segmenti se međusobno povezuju i pričvršćuju za radne platforme. Točne tehničke karakteristike i geometriju oplate, kao i izradu, montažu i demontažu, potrebno je definirati projektom oplate.</t>
  </si>
  <si>
    <t>Posebnu pažnju potrebno je obratiti na formiranje geometrije oplate. Kupola je u elipsastoj promjenjivoj liniji s najmanjom debljinom poprečnog presjeka od 8 cm u tjemenu, a najvećom od 27 cm u peti.</t>
  </si>
  <si>
    <t>Stavka obuhvaća izradu, transport, montažu i demontažu oplate (uključeno podupiranje), spravljanje, dobavu, transport i ugradnju betona, nabavu osnovnog i pomoćnog materijala te svu naknadnu obradu, uključivo sav potreban osnovni i pomoćni materijal, radne skele te rad ljudi i strojeva potreban za dovršenje. Rad na visini.</t>
  </si>
  <si>
    <t>Razred čvrstoće betona C30/37. Razred izloženosti XC3. Razred konzistencije S3. Razred sadržaja klorida Cl 0.2. Razred maksimalnog zrna agregata  Dmax16. Dodatak za vodonepropusnost razine VDP-2. Dodatak plastifikatora za samozbijajući beton.</t>
  </si>
  <si>
    <t>Također, posebnu pažnju potrebno je obratiti na spoj rebra i prstenastog svoda. Stoga se predlaže istovremena ugradnja betona za ova dva elementa.</t>
  </si>
  <si>
    <t>Također, posebnu pažnju potrebno je obratiti na spoj grede i centralne kupole te prstenastog svoda. Stoga se predlaže istovremena ugradnja betona za niži dio grede i prstenasti svod, odnosno, viši dio grede i centralnu kupolu.</t>
  </si>
  <si>
    <t>Također, posebnu pažnju potrebno je obratiti na spoj grede i prstenastog svoda. Stoga se predlaže istovremena ugradnja betona za ova dva elementa.</t>
  </si>
  <si>
    <t>KONSTRUKCIJA KROVA</t>
  </si>
  <si>
    <t>Ugradnju betona potrebno je izvesti sukladno Programu kontrole i kvalitete, u pripremljenu glatku oplatu uz obavezno pervibriranje sa završnim finim niveliranjem i zaglađenjem svježe ugrađenog betona. U oplati predvidjeti sva oslabljenja i otvore te ugraditi sve potrebne instalacije. Prije izvedbe oplate provjeriti sve armaturne ankere ugrađene u postojeću konstrukciju.</t>
  </si>
  <si>
    <t>Debljina ploče krakova i međupodesta te podesta je 16 cm.</t>
  </si>
  <si>
    <t>KONSTRUKCIJA STUBIŠTA</t>
  </si>
  <si>
    <t>Stavka obuhvaća izradu, transport, montažu i demontažu oplate (uključeno podupiranje), spravljanje, dobavu, transport i ugradnju betona, nabavu osnovnog i pomoćnog materijala te svu naknadnu obradu, uključivo sav potreban osnovni i pomoćni materijal, radne skele te rad ljudi i strojeva potreban za dovršenje.</t>
  </si>
  <si>
    <t>Razred čvrstoće betona C30/37. Razred izloženosti XC3. Razred konzistencije S3. Razred sadržaja klorida Cl 0.2. Razred maksimalnog zrna agregata  Dmax16. Dodatak za vodonepropusnost razine VDP-2.</t>
  </si>
  <si>
    <t>Ugradnju betona potrebno je izvesti sukladno Programu kontrole i kvalitete, u pripremljenu glatku oplatu uz obavezno pervibriranje sa završnim finim niveliranjem i zaglađivanjem svježe ugrađenog betona. U oplati predvidjeti sva oslabljenja i otvore te ugraditi sve potrebne instalacije. Prije izvedbe oplate provjeriti sve armaturne ankere ugrađene u postojeću konstrukciju.</t>
  </si>
  <si>
    <t>Stubišta se izvode dijelom između postojećih zidova, a dijelom između nove armiranobetonske konstrukcije, iznad nove armiranobetonske podne ploče podruma.</t>
  </si>
  <si>
    <t>Gornja ploha rampe je pod nagibom od 16,5 %. Rampa se izvodi dijelom između postojećih zidova, a dijelom između nove armiranobetonske konstrukcije, iznad nove armiranobetonske podne ploče podruma.</t>
  </si>
  <si>
    <t>Ugradnju betona potrebno je izvesti sukladno Programu kontrole i kvalitete, u pripremljenu glatku dvostranu ili jednostranu oplatu uz obavezno pervibriranje sa završnim finim niveliranjem i zaglađivanjem svježe ugrađenog betona. U oplati predvidjeti sva oslabljenja i otvore te ugraditi sve potrebne instalacije. Prije izvedbe oplate provjeriti sve armaturne ankere ugrađene u postojeću konstrukciju.</t>
  </si>
  <si>
    <t>Zidovi se izvode do donje kote postojeće stropne ploče podruma. Stavka podrazumijeva izradu otvora promjera najmanje 20 cm krunskom bušilicom u stropnoj ploči podruma debljine 30 cm i 10 cm i  to svako 200 cm zida kako bi se omogućila lakša ugradnja betona. Stavka uključuje i naknadno brtvljenje radnih reški kako bi se ostvario cjelovit kontakt ploče i zida. Brtvljenje većih zazora izvodi se ugradnjom razljevnog morta brzog razvoja velike čvrstoće za podlijevanje, a manjih zazora injektiranjem hidrofobne vodonepropusne fleksibilne mase za brtvljenje na bazi polimera.</t>
  </si>
  <si>
    <t>Debljina podne ploče je 20 cm. Podna ploča izvodi se dijelom između postojećih zidova, a dijelom između nove armiranobetonske konstrukcije.</t>
  </si>
  <si>
    <t>Debljina temeljne ploče je 30 cm. Podna ploča izvodi se dijelom između postojeće konstrukcije temelja, a dijelom između nove armiranobetonske konstrukcije, u razini s novom armiranobetonskim podnom pločom.</t>
  </si>
  <si>
    <t>Debljina poklopnih ploča je 20 cm. Poklopne ploče izvode se dijelom između postojeće konstrukcije temelja, a dijelom između nove armiranobetonske konstrukcije, u razini s novom armiranobetonskim podnom pločom.</t>
  </si>
  <si>
    <t>Debljina temeljne ploče je 30 cm. Temeljna ploča izvodi se dijelom između postojeće konstrukcije temelja.</t>
  </si>
  <si>
    <t>Razred čvrstoće betona C30/37. Razred izloženosti XC3. Razred konzistencije S3. Razred sadržaja klorida Cl 0.2. Razred maksimalnog zrna agregata  Dmax16.</t>
  </si>
  <si>
    <t>Ugradnju betona potrebno je izvesti sukladno Programu kontrole i kvalitete, u pripremljenu glatku trostranu i četverostranu oplatu uz obavezno pervibriranje sa završnim finim niveliranjem i zaglađivanjem svježe ugrađenog betona. Prije izvedbe oplate provjeriti sve armaturne ankere ugrađene u postojeću konstrukciju.</t>
  </si>
  <si>
    <t>Razred čvrstoće betona C16/20. Razred izloženosti X0. Razred konzistencije S3. Razred sadržaja klorida Cl 0.2. Razred maksimalnog zrna agregata  Dmax16.</t>
  </si>
  <si>
    <t>Ugradnju betona potrebno je izvesti sukladno Programu kontrole i kvalitete, u pripremljenu glatku jednostranu ili trostranu oplatu uz obavezno pervibriranje sa završnim finim niveliranjem i zaglađivanjem svježe ugrađenog betona. Prije izvedbe oplate provjeriti sve armaturne ankere ugrađene u postojeću konstrukciju.</t>
  </si>
  <si>
    <t>Obračun po m3 ugrađenog betona.</t>
  </si>
  <si>
    <t>Stavka obuhvaća spravljanje, dobavu, transport i ugradnju betona, izradu, transport, montažu i demontažu oplate (uključeno podupiranje) ukoliko se pokaže potrebnim, nabavu osnovnog i pomoćnog materijala te svu naknadnu obradu, uključivo sav potreban osnovni i pomoćni materijal, radne skele te rad ljudi i strojeva potreban za dovršenje.</t>
  </si>
  <si>
    <t>Ugradnju betona potrebno je izvesti sukladno Programu kontrole i kvalitete, uz obavezno pervibriranje na debljim djelovima sa završnim finim niveliranjem i zaglađivanjem svježe ugrađenog betona.</t>
  </si>
  <si>
    <t>KONSTRUKCIJA PODA PODRUMA</t>
  </si>
  <si>
    <t>Sve detalje izrade, montaže i demontaže oplate potrebno je prethodno dogovoriti s projektantom i predstavnikom GZZZSKIP. Izvođač je dužan sve mjere kontrolirati na licu mjesta, izraditi radioničke nacrte, sve nacrte prije izrade segmenata oplate uskladiti s postojećim stanjem te iste dostaviti na odobrenje projektantskom nadzoru.</t>
  </si>
  <si>
    <t>Izrada projekta oplate centralne kupole, prstenastog svoda, prstenastih greda i elemenata svjetlarnika.</t>
  </si>
  <si>
    <t>Izrada projekta betona i plana uzimanja uzoraka betona u tri primjerka.</t>
  </si>
  <si>
    <t>TEHNOLOGIJA BETONA</t>
  </si>
  <si>
    <t>U cijenu pojedine stavke treba uključiti:
- snimanje i geodetska kontrola stanja,
- izradu, montažu demontažu i odvoz svih pomoćnih rampa za transport materijala, alata i strojeva,
- izradu, montažu demontažu i odvoz privremene rasvjete,
- izradu, montažu demontažu i odvoz svih privremenih sustava za podupiranje i oblikovanje oplate, bez obzira na visinu podupiranja,
- svu zaštitu elemenata građevine koji se ne razgrađuju ili demontiraju,
- mjere zaštite od normalnih padalina i poteškoće koje su uzrokovane nepovoljnim vremenskim uvjetima,
- troškove atesta,
- sav vanjski i unutarnji, vertikalni i horizontalni transport,
- troškove kontrolnih ispitivanja,
- impregnaciju površina postojećih i novih elemenata prilikom nastavka ugradnje betona nanošenjem S-N premaza,
- dobavu, transport i ugradnju distancera i držaća armature,
- sav sitni i matrijal te naknada za strojeve i alat,
- rad u tri smjene tijekom izvedbe elemenata krova, a kako bi se osigurala kvaliteta izvođenja,
- troškove čišćenja,
- troškove štete kao i popravka uzrokovanih nepažnjom tijekom izvedbe.</t>
  </si>
  <si>
    <t>Obračunom je obuhvačena naknadna obrada radnih reški i curaka od betona. Ukoliko se pokaže da radne reške utječu na vizualni dojam (radi pojave pukotina u žbuci i slično), iste je potreno sanirati platnima na bazi FRP-a te bandažirati, što je uključeno obračunom.</t>
  </si>
  <si>
    <t>Rupe za držače razmaka oplate moraju se zatvoriti nakon što se oplata skine. Zapunjavanje rupa potrebno je izvesti VDP čepovima te mortom na bazi epoksida.</t>
  </si>
  <si>
    <t>Obračunom obuhvaćen m2 oplate podrazumijeva polaganje, adekvatno učvršćivanje i podupiranje sustava oplate, kao i prilagodbu oplate oko pozicija ugradnji instalacija i sidara te sličnog te ugradnju trokutaste lajsne na vidljivim rubovima elemenata koji se ne oblažu toplinskom izolacijom i/ili ne žbukaju. Površine otvora veće od 2,00 m2 se odbijaju, a u obračunom obuhvaćen m2 oplate ulazi i oplata pobočki otvora i špaleta, izuzev ukoliko veličina otvora prelazi 2,00m2, odnosno širinu od 40 cm. Oplata manjih elemenata, serklaža i nadvoja, obračunava se samo sa stvarno postavljene strane.</t>
  </si>
  <si>
    <t>Prije same ugradnje betona nadzorni inženjer dužan je izvršiti kontrolu ugrađenih elemenata i građevinskih proizvoda u oplatu.</t>
  </si>
  <si>
    <t>Prije ugradnje betona, nadzorni inženjer dužan je pregledati sve bitne elemente za ugradnju (položaji ankera, položaj vertikalne i horizontalne oplate, položaj staklenih prizmi,...) i isto potvrditi upisom u građevinski dnevnik.</t>
  </si>
  <si>
    <t xml:space="preserve">Ne postoji nikakav prigovor protiv primjene atestiranih ulja za oplatu, ukoliko ne nastaju štete, promjena boje i slično. Za nanošenje rastavnog sredstva u postupku raspršivanja nakon umetanja armature potrebna je dozvola nadzornog inženjera, a treba i predočiti smjernice primjene proizvođača sredstva. </t>
  </si>
  <si>
    <t>Drvene oplate moraju se održavati jednako vlažnim kako zbog utezanja ne bi nastao razmak u reškama. Sve oplate prije betoniranja trebaju biti odgovarajuće oblikovane i očišćene od stranih tijela.</t>
  </si>
  <si>
    <t>Dopuštena je ugradnja i svih drugih proizvoda nužnih za izvedbu kao što su distanceri i prekidne mrežice među taktovima betoniranja ("štreh metal"), pri čemu isti moraju biti takvi da ne utječu na pretpostavljene tehničke i vizualne karakteristike elemenata.</t>
  </si>
  <si>
    <t>Dopušteno je ulaganje cjevovoda te drugih instalacijskih elemenata, kao i sidra te drugih učvršćenja u oplatu.</t>
  </si>
  <si>
    <t>Prilikom momtaže oplate i ugradnje betona, potrebno je voditi računa o eventualnim pozicijama odgovarajućih ušteda na mjestima ugradnje instalacija ili drugih elemenata.</t>
  </si>
  <si>
    <t>Prilikom montaže oplate, potrebno je vršiti geodetsku kontrolu.</t>
  </si>
  <si>
    <t>Proizvodnja, ugradnja i kontrola kvalitete obavljati će se u skladu s Tehničkim popisom za građevinske konstrukcije i projektom. Tijekom betonskih radova potrebno je pregledati i zapisnički konstatirati podatke o agregatu, cementu i vodi, odnosno o faktorima koji će utjecati na kvalitetu radova i ugrađenog betona.</t>
  </si>
  <si>
    <t>Popis propisa i normi kojih se treba pridržavati:
- HRN EN 206:2021 ili jednakovrijedno ___________________ – beton
- HRN EN 934-2:2012 ili jednakovrijedno ___________________ –  dodaci betonu</t>
  </si>
  <si>
    <t>BETONSKI RADOVI</t>
  </si>
  <si>
    <t>Podbetoniravanje postojeće konstrukcije temelja na mjestima iskopa te nove konstrukcije na mjestima gdje se radi tehnologije izvedbe ne može postići dovoljna krutost podloge ugradnjom nasipa. Podbetoniravanje se izvodi kampadno (u segmentima), u duljini od najviše 150 cm, u potrebnoj širini i visini, na prethodno uređenom dijelu iskopa. Prije početka izvedbe, izvođač je dužan obavijestiti projektantski nadzor, a on pregledati i potvrditi prijedlog izvedbe i o istom se očitovati upisom u građevinski dnevnik.</t>
  </si>
  <si>
    <t>Posebnu pažnju potrebno je obratiti na formiranje geometrije oplate. Svod je u elipsastoj promjenjivoj liniji s najmanjom debljinom poprečnog presjeka od 8 cm u tjemenu, a najvećom od 27 cm u peti.</t>
  </si>
  <si>
    <t>Izrada ogledog uzorka tlocrtne površine 100x100x8 cm s 9 staklenih prizmi.</t>
  </si>
  <si>
    <t>ARMIRAČKI RADOVI UKUPNO:</t>
  </si>
  <si>
    <t>Obračun po kg ugrađene armature u centralnu kupolu, prstenasti svod i elemenata svjetlarnika</t>
  </si>
  <si>
    <t>Cinčanje izvesti nakon savijanja armaturnih šipki. Prilikom transporta i ugradnje potrebno je paziti da ne dođe do oštećenja AKZ-e.</t>
  </si>
  <si>
    <t>PRILAGODBA DIJELA ARMATURE</t>
  </si>
  <si>
    <t>MA B500A</t>
  </si>
  <si>
    <t>RA B500B</t>
  </si>
  <si>
    <t>Obračun po kg ugrađene armature.</t>
  </si>
  <si>
    <t>Dobava, izrada, siječenje, savijanje, postava i vezivanje armature kvalitete RA 400/500 i MA 500/560.</t>
  </si>
  <si>
    <t>OSNOVNA ARMATURA</t>
  </si>
  <si>
    <t>Izrada i ugradnja prema specifikacijama te propisima i uvjetima iz projekta. Ukoliko se pokaže potrebnim, sve korekcije nacrta savijanja armature dužan je izvesti projektantski nadzor u roku od 7 dana od dana prihvaćanja potrebe za korekcijom od strane nadzora i dostave korigiranog plana oplate. Zabilježbu o korekcijama potrebno je upistai u građevinski dnevnik.</t>
  </si>
  <si>
    <t>Izrada i ugradnja prema specifikacijama te propisima i uvjetima iz projekta.</t>
  </si>
  <si>
    <t xml:space="preserve">Popis propisa i normi kojih se treba pridržavati:
- HRN 1130-2:2008 ili jednakovrijedno ___________________ – armaturne šipke
- HRN 1130-4:2008 ili jednakovrijedno ___________________ – armaturne mreže
</t>
  </si>
  <si>
    <t>Sav upotrebljeni materijal mora odgovarati važećim tehničkim propisima i normama.</t>
  </si>
  <si>
    <t>ARMIRAČKI RADOVI</t>
  </si>
  <si>
    <t>U cijenu pojedine stavke potrebno je uključiti:
- snimanje stanja i uzimanje mjera za potencijalnu korekciju plana armature,
- sav vanjski i unutarnji, vertikalni i horizontalni transport,
- sve pomoćne konstrukcije i skele,
- troškove popravka oštećene AKZ-e,
- sav sitni matrijal te naknadu za strojeve i alat,
- troškove štete kao i popravka uzrokovanih nepažnjom tijekom izvedbe,
- troškove čišćenja</t>
  </si>
  <si>
    <t>POSEBNI RADOVI UKUPNO:</t>
  </si>
  <si>
    <t>Uključen sav materijal, transport i rad.</t>
  </si>
  <si>
    <t>Prije izvedbe skele Izvođač je dužan izraditi projekt skele, sa svim mjerama zaštite radnika te za istu dobiti pismenu suglasnost nadzornog inženjera. Cijelu skelu izraditi prema odredbama propisa za zaštitu na radu te drugim važećim propisima i normama.</t>
  </si>
  <si>
    <t>Oslanjanje skele izvesti na čvrstoj podlozi, sa svim potrebnim ukrućenjima, podnicama, ljestvama za prelazak sa radne etaže na radnu etažu, zaštitom podnica od pada materijala i alata, leđobranima i slično. Bazišta, odnosno, radna ploha izvodi se od mosnica. Zaštitne jutene ili plastificirane trake međusobno vezati te pričvrstiti za nosivu konstrukciju skele.</t>
  </si>
  <si>
    <t>Stavka podrazumijeva dopremu, montažu, održavanje, demontažu i otpremu skele s pokrovom za privremeno natkrivanje krova, uključivo sve spojne i pomoćne elemente te ukrućenja i sidrenja, kao i sustav odvodnje.</t>
  </si>
  <si>
    <t>NATKRIVANJE KROVA</t>
  </si>
  <si>
    <t>ankeri promjera armaturne šipke 16 mm</t>
  </si>
  <si>
    <t>ankeri promjera armaturne šipke 12 mm</t>
  </si>
  <si>
    <t>Obračun po komadu ugrađenog ankera.</t>
  </si>
  <si>
    <t>Stavka obuhvaća svu mobilizaciju i demobilizaciju opreme i radne snage za provedbu radova ugradnje sidara, dobavu, transport i spravljanje injekcijskog materijala te ankera, nabavu osnovnog i pomoćnog materijala te svu naknadnu obradu, uključivo sav potreban osnovni i pomoćni materijal, radne skele te rad ljudi i strojeva potreban za dovršenje. Izvođač je dužan materijal nominirati, a projektantski nadzor odobriti upisom u građevinski dnevnik. Rad na visini.</t>
  </si>
  <si>
    <t>Dobava, izrada, siječenje, savijanje i ugradnja armaturnih šipki za ankere kvalitete B500B u prethodno ugrađeni injekcijski materijal. Rebrasta armatura promjera od 12 mm do 16 mm. Ankeri u duljini do 150 cm za armaturnu šipku promjera 12 mm, a do 200 cm za armaturnu šipku promjera 16 mm. Pažljivo umetanje ankera u izbušenu rupu.</t>
  </si>
  <si>
    <t>Sidra se ugrađuju ravno ili pod kutom od 30° do 60° u postojeću konstrukciju, na razmaku od 30 cm do 60 cm, u "cik-cak" formaciji. Radovi se izvode sljedećim redosljedom.</t>
  </si>
  <si>
    <r>
      <t xml:space="preserve">Izrada, dobava i ugradnja </t>
    </r>
    <r>
      <rPr>
        <b/>
        <sz val="10"/>
        <rFont val="Arial"/>
        <family val="2"/>
      </rPr>
      <t>čeličnih ankera promjera od 12 mm do 16 mm za povezivanje novih armiranobetonskih elemenata s postojećom konstrukcijom</t>
    </r>
    <r>
      <rPr>
        <sz val="10"/>
        <rFont val="Arial"/>
        <family val="2"/>
      </rPr>
      <t xml:space="preserve"> (npr. temeljima, zidovima i slično). </t>
    </r>
  </si>
  <si>
    <t>Obračun po m2 ugrađenog FRP sustava.</t>
  </si>
  <si>
    <t>Stavka obuhvaća svu mobilizaciju i demobilizaciju opreme i radne snage za provedbu radova pojačanja, dobavu, transport i spravljanje ljepila, nabavu osnovnog i pomoćnog materijala te svu naknadnu obradu, uključivo sav potreban osnovni i pomoćni materijal, radne skele te rad ljudi i strojeva potreban za dovršenje. Izvođač je dužan materijal nominirati, a projektantski nadzor odobriti upisom u građevinski dnevnik. Rad na visini.</t>
  </si>
  <si>
    <t>FRP element (lamela ili platno) se utopi u smolu, a zatim se natopljen postavlja na mjesto pojačanja. Elemente čine tkanine od četverosmjerno položenih vlakana, gustoće 760 g/m2, modula elastičnosti 230.000 N/mm2, te u širini od 48,5 cm). Smola je dvokomponentna, vrlo tekuća, bez otapala, na osnovi epoksida, posebno namijenjena za impregnaciju FRP elemenata prije postavljanja.</t>
  </si>
  <si>
    <t>Strojno brušenje betonskih površina brusačima sa "SPIT" sustavom. Prethodno obijanje žbuke i potencijalno repariranje površina obračunato u drugoj stavci.</t>
  </si>
  <si>
    <t>Na mjestima značajnije degradacije, potrebno je izvesti pojačanje armiranobetonskih elemenata ugradnjom FRP sustava. Projektantski nadzor dužan je nakon radova razgradnje i demontaže izvršiti pregled, ocijeniti potrebu za daljnjim posebnim radovima, kao i odrediti točne pozicije i o istome se očitovati upisom u građevinski dnevnik. Radovi se izvode sljedećim redosljedom.</t>
  </si>
  <si>
    <r>
      <rPr>
        <b/>
        <sz val="10"/>
        <rFont val="Arial"/>
        <family val="2"/>
      </rPr>
      <t>Pojačanje postojećih armiranobetonskih elemenata i njihovih spojeva ugradnjom sustava na bazi FRP-a</t>
    </r>
    <r>
      <rPr>
        <sz val="10"/>
        <rFont val="Arial"/>
        <family val="2"/>
      </rPr>
      <t xml:space="preserve"> (karbonske lamele i platna).</t>
    </r>
  </si>
  <si>
    <t>Obračun po m' ugrađenog spiralnog ankera.</t>
  </si>
  <si>
    <t>Stavka obuhvaća svu mobilizaciju i demobilizaciju opreme i radne snage za provedbu radova pojačanja, dobavu, transport i spravljanje injekcijske smjese i morta, nabavu osnovnog i pomoćnog materijala te svu naknadnu obradu, uključivo sav potreban osnovni i pomoćni materijal, radne skele te rad ljudi i strojeva potreban za dovršenje. Izvođač je dužan materijal nominirati, a projektantski nadzor odobriti upisom u građevinski dnevnik. Rad na visini.</t>
  </si>
  <si>
    <t>Injekcijski materijal je dvokomponentno ljepilo na bazi epoksida spremno za upotrebu, tiksotropno, stabilno, s dobrim prianjanjem na suhe i vlažne mineralne, metalne i keramičke površine, brzog razvoja čvrstoće, visoke tlačna i vlačne čvrstoće, primjenjivo na niskim temperaturama, visoke kemijske otpornosti na kiseline i lužine, s mogućnošću direktnog punjenja u element, pakiran tako da je omogućeno jednostavna ručna obrada s patronama s dvostrukom komorom. Injektiranje se obavlja od dna rupe prema ulazu.</t>
  </si>
  <si>
    <t xml:space="preserve">Odgovarajući mort za ugradnju ankera je na bazi cementa, spreman za upotrebu uz jednostavno mješanje s vodom, iznimno gladak i mekan, s visokom početnom i krajnjom čvrstoćom, bez klorida, ne skuplja se, visoko otporan na sulfate, vodonepropusan, s dobra stabilnošću, visoke vlačne čvrstoće prijanjanja na pravilno prethodno obrađenoj podlozi, pogodan za ugradnju ručna pumpom za mort). Prije nanošenja morta, radnu površinu očistiti zrakom pod tlakom tehnikom ispuhivanja i navlažiti. </t>
  </si>
  <si>
    <t>Dobava, transport i ugradnja spiralnih ankera u pripremljene utore. Ankeri renomiranog proizvođača, načinjeni od austenitnog čelika kvalitete 1.4301, promjera 8 mm. Ugradnja u svemu sukladno uputi proizvođača ankera. Ugradnja ankera uz istovremeno nanošenje odgovarajućeg morta. Na početku i na kraju spiralni anker ubušiti u zid u dubini od 30 cm, uz injektiranje injekcijkog materijala u izbušene rupe promjera 12 mm. Bušenje uključeno u stavku.</t>
  </si>
  <si>
    <t>Na mjestima značajnijih pukotina u ziđu, potrebno je izvesti pojačanje ziđa armiranjem spiranim ankerima. Projektantski nadzor dužan je nakon radova razgradnje i demontaže izvršiti pregled, ocijeniti potrebu za daljnjim posebnim radovima, kao i odrediti točne pozicije i o istome se očitovati upisom u građevinski dnevnik. Radovi se izvode sljedećim redosljedom.</t>
  </si>
  <si>
    <r>
      <rPr>
        <b/>
        <sz val="10"/>
        <rFont val="Arial"/>
        <family val="2"/>
      </rPr>
      <t>Pojačanje postojećeg ziđa ugradnjom spiralnih ankera</t>
    </r>
    <r>
      <rPr>
        <sz val="10"/>
        <rFont val="Arial"/>
        <family val="2"/>
      </rPr>
      <t>.</t>
    </r>
  </si>
  <si>
    <t>Stavka obuhvaća svu mobilizaciju i demobilizaciju opreme i radne snage za provedbu radova reparacije, dobavu, transport i spravljanje antikorozivnog premaza i morta, nabavu osnovnog i pomoćnog materijala te svu naknadnu obradu, uključivo sav potreban osnovni i pomoćni materijal, radne skele te rad ljudi i strojeva potreban za dovršenje. Izvođač je dužan materijal nominirati, a projektantski nadzor odobriti upisom u građevinski dnevnik. Rad na visini.</t>
  </si>
  <si>
    <t>Po potrebi, izvodi se završno strojno brušenje obrađenih površina brusačima sa "SPIT" sustavom.</t>
  </si>
  <si>
    <t>Armatura se čisti u koraku hidrorazaranja. Ako armatura nakon hidrorazaranja stoji duže vrijeme, neposredno prije nanošenja premaza, dodatno se pere vodom pod pritiskom. Vidljivu pobrušenu i otprašenu površinu postojeće armature premazati jednokomponentnim polimer-cementnim antikorozivnim zaštitnim premazom prema detaljima i uvjetima iz projekta. Premaz se nanosi na armaturu koja je očišćena do stupnja čistoće Sa 2½, na kojoj nema prašine, masnoća i tragova korozije. Prije nanošenja premaza armatura mora biti prosušena. Materijal za repraciju betona ugrađuje se nakon što premaz očvrsne.</t>
  </si>
  <si>
    <t>Uklanjanje slabo vezanih dijelova, slabih dijelova, nečistoća, prašine, plijesni i topivih soli hladnom vodom (bez uporabe deterdženta) pod pritiskom 50 bara. Točan pritisak potrebno je odrediti na početku rada svakog zasebnog polja. Stavka uključuje izvedbu priključaka na različitim lokacijama, razvod instalacija po skeli te sva naknadna čišćenja.</t>
  </si>
  <si>
    <r>
      <t>Reparacija površina armiranobetonskih elemenata</t>
    </r>
    <r>
      <rPr>
        <sz val="10"/>
        <rFont val="Arial"/>
        <family val="2"/>
      </rPr>
      <t>.</t>
    </r>
  </si>
  <si>
    <t>Obračun po m' injektirane linije.</t>
  </si>
  <si>
    <t>Stavka obuhvaća svu mobilizaciju i demobilizaciju opreme i radne snage za provedbu radova injektiranja, dobavu, transport i spravljanje injekcijske smjese i morta, nabavu osnovnog i pomoćnog materijala te svu naknadnu obradu, uključivo sav potreban osnovni i pomoćni materijal, radne skele te rad ljudi i strojeva potreban za dovršenje. Izvođač je dužan materijal nominirati, a projektantski nadzor odobriti upisom u građevinski dnevnik. Rad na visini.</t>
  </si>
  <si>
    <t>Nakon stvrdnjavanja injekcijskog materijala vrši se uklanjanje injektora i zatvaranje preostalih rupa specijalnim sanacijskim mortom karakteristika kao iznad spomenuto.</t>
  </si>
  <si>
    <t>Injektiranje injekcijskog materijala kroz injektore pomoću pumpi za injetiranje, a sve prema uputama proizvođača. Injekcijski materijal je jednokomponentni, fizikalno prilagođen za zidove od prirodnog kamena i ziđa te betona, ne sadrži kloride, visoko otporno na sulfate, vrlo dobre protočnost, niske viskoznost, pogodan za pumpanje, s malim skupljanjem i čvrstoćom ekvivalentnom kvaliteti morta M 15. Injektiranje se obavlja odozdo prema gore te se injektira do kontakta sa sljedećom bušotinom. Rad se izvodi strojno, certificiranim pumpama na kojima je moguće regulirati i kontrolirati radni tlak i koje osiguravaju održavanje zadanog tlaka i nakon što je bušotina zapunjena.</t>
  </si>
  <si>
    <t>Bušenje niza rupa u zoni ankeriranja svrdlom promjera 10 mm do dubine jednake -5 cm debljine zida, u "cik-cak" formaciji, pri čemu su razmaci između bušotina najviše 20 cm. Čišćenje izbušenih rupa zrakom pod tlakom tehnikom ispuhivanja. Namještanje injektora sa zatvaračem za ubrizgavanje injekcijskog materijala.</t>
  </si>
  <si>
    <r>
      <t>Vraćanje u postojeće stanje postojećih elemenata ziđa i armiranog betona injektiranjem</t>
    </r>
    <r>
      <rPr>
        <sz val="10"/>
        <rFont val="Arial"/>
        <family val="2"/>
      </rPr>
      <t>.</t>
    </r>
  </si>
  <si>
    <t>Na mjestima ugradnje ankera za spoj postojećeg ziđa s novom armiranobetonskom konstrukcijom, potrebno je izvesti pojačanje injektiranjem. Pojačanje se izvodi nakon ugradnje ankera. Radovi se izvode sljedećim redosljedom.</t>
  </si>
  <si>
    <t>Stavka obuhvaća dobavu, transport i spravljanje morta, nabavu osnovnog i pomoćnog materijala te svu naknadnu obradu, uključivo sav potreban osnovni i pomoćni materijal, radne skele te rad ljudi i strojeva potreban za dovršenje. Rad na visini.</t>
  </si>
  <si>
    <t>Prije nanošenja morta, radnu površinu očistiti zrakom pod tlakom tehnikom ispuhivanja i navlažiti. Prethodno obijanje žbuke i čišćenje sljubnica obračunato u drugoj stavci.</t>
  </si>
  <si>
    <r>
      <t xml:space="preserve">Dobava, transport i spravljanje morta te </t>
    </r>
    <r>
      <rPr>
        <b/>
        <sz val="10"/>
        <rFont val="Arial"/>
        <family val="2"/>
      </rPr>
      <t>popunjavanje prethodno izdubljenih i očišćenih sljubnica do površine opeke</t>
    </r>
    <r>
      <rPr>
        <sz val="10"/>
        <rFont val="Arial"/>
        <family val="2"/>
      </rPr>
      <t>.</t>
    </r>
  </si>
  <si>
    <t>POJAČANJE ELEMENATA KONSTRUKCIJE</t>
  </si>
  <si>
    <t>Stavka obuhvaća svu mobilizaciju i demobilizaciju opreme i radne snage za provedbu geotehničkih radova, sve pomoćne konstrukcije i sav transport, nabavu, dopremu, transport i ugradnju osnovnog i pomoćnog materijala te svu naknadnu obradu, uključivo sav potreban osnovni i pomoćni materijal, radne skele te rad ljudi i strojeva potreban za dovršenje.</t>
  </si>
  <si>
    <t>O pripremi i tehnologiji radova, izvođač je dužan pravovremeno obavijestiti nadzornog inženjera i od istog dobiti potvrdu upisom u građevinski dnevnik. Prilikom izvedbe radova, radove je dužan nadzirati geotehnički nadzor, koji je dužan od izvođača preuzeti završno izvješće i o istom se očitovati upisom u građevinski dnevnik.</t>
  </si>
  <si>
    <t>Prije početka izvedbe radova potrebno je provesti geodetsko iskolčenje projektiranih radova s točnošću osi stupnjaka  ±1 cm te održavanje iskolčenih osi, što je uključeno u stavku.  Također, potrebno je ugraditi 6 kontrolnih repera, pri čemu je stavkom potrebno obuhvatiti postavljanje repera, provedbu najmanje 7 opažanja, obradu prikupljenih podataka, dostavu podataka nakon svakog mjerenja i izradu završnog izvješća, što je uključeno u stavku.</t>
  </si>
  <si>
    <t>Radovi se izvode u zatorenom prostoru najmanje svijetle visine 300 cm (250 cm na mjestima greda).</t>
  </si>
  <si>
    <r>
      <t xml:space="preserve">Nabava materijala, dobava priprema izvedbe i  izvedba </t>
    </r>
    <r>
      <rPr>
        <b/>
        <sz val="10"/>
        <rFont val="Arial"/>
        <family val="2"/>
      </rPr>
      <t>ojačanja temeljnog tla mlazno injektiranim stupnjacima</t>
    </r>
    <r>
      <rPr>
        <sz val="10"/>
        <rFont val="Arial"/>
        <family val="2"/>
      </rPr>
      <t>.</t>
    </r>
  </si>
  <si>
    <t>POJAČANJE TEMELJNOG TLA</t>
  </si>
  <si>
    <t>U cijenu pojedine stavke treba uključiti:
- snimanje i geodetska kontrola stanja,
- izradu, montažu demontažu i odvoz svih pomoćnih rampa za transport materijala, alata i strojeva,
- izradu, montažu demontažu i odvoz privremene rasvjete,
- izradu, montažu demontažu i odvoz svih privremenih sustava za podupiranje i oblikovanje oplate, bez obzira na visinu podupiranja,
- svu zaštitu elemenata građevine koji se ne razgrađuju ili demontiraju,
- mjere zaštite od normalnih padalina i poteškoće koje su uzrokovane nepovoljnim vremenskim uvjetima,
- troškove atesta,
- sav vanjski i unutarnji, vertikalni i horizontalni transport,
- troškove kontrolnih ispitivanja,
- impregnaciju površina postojećih i novih elemenata prilikom nastavka ugradnje betona nanošenjem S-N premaza,
- dobavu, transport i ugradnju distancera i držaća armature,
- sav sitni i matrijal te naknada za strojeve i alat,
- troškove čišćenja,
- troškove štete kao i popravka uzrokovanih nepažnjom tijekom izvedbe.</t>
  </si>
  <si>
    <t>POSEBNI RADOVI</t>
  </si>
  <si>
    <t>Injektiranje injekcijskog materijala kroz injektore pomoću pumpi za injektiranje, a sve prema uputama proizvođača. Injekcijski materijal je jednokomponentni, fizikalno prilagođen za zidove od prirodnog kamena i ziđa, ne sadrži kloride, visoko otporno na sulfate, vrlo dobre protočnost, niske viskoznost, pogodan za pumpanje, s malim skupljanjem i čvrstoćom ekvivalentnom kvaliteti morta M 15. Injektiranje se obavlja odozdo prema gore te se injektira do kontakta sa sljedećom bušotinom. Rad se izvodi strojno, certificiranim pumpama na kojima je moguće regulirati i kontrolirati radni tlak i koje osiguravaju održavanje zadanog tlaka i nakon što je bušotina zapunjena.</t>
  </si>
  <si>
    <t>Na mjestima pukotina u ziđu i armiranobetonskim elementima, potrebno je izvesti vraćanje u postojeće stanje injektiranjem. Projektantski nadzor dužan je nakon radova razgradnje i demontaže izvršiti pregled, ocijeniti potrebu za daljnjim posebnim radovima, kao i odrediti točne pozicije i o istome se očitovati upisom u građevinski dnevnik. Radovi se izvode sljedećim redosljedom.</t>
  </si>
  <si>
    <t>Na mjestima degradacije armiranobetonskih elemenata u vidu otpadanja zaštitnog sloja, značajne segregacije betona ili površinskog odlamanja materijala, potrebno je izvesti vraćanje u postojeće stanje elemenata reparacijom površine. Projektantski nadzor dužan je nakon radova razgradnje i demontaže izvršiti pregled, ocijeniti potrebu za daljnjim posebnim radovima, kao i odrediti točne pozicije i o istome se očitovati upisom u građevinski dnevnik. Radovi se izvode sljedećim redosljedom.</t>
  </si>
  <si>
    <t>Dodatno pažljivo strojno i ručno otucanje pozicija po potrebi kako bi se ostvario manipulativni prostor za sanaciju i zaštitu vidljive armature. Prethodno obijanje žbuke te otucanje i hidrodemoliranje površina armiranobetonskih elemenata obračunato u drugoj stavci.</t>
  </si>
  <si>
    <t>Na pripremljenu ravnu podlogu nanosi se temeljni premaz. Premaz je vrlo tekući, bez otapala, na osnovi epoksi smola za pripremu betonskih površina koje treba popraviti ili ojačati. Prije nanošenja premaza, radnu površinu očistiti zrakom pod tlakom tehnikom ispuhivanja.</t>
  </si>
  <si>
    <t>Zastore (doljnji rub) je potrebno rubiti na objektu, kako bi se postiglo maksimalno prilagođavanje zastora na postojeći pod</t>
  </si>
  <si>
    <t>Obrada zavjese: Zavjesa mora biti po gornjem unutarnjem rubu ojačana trakom širine 5 cm, kojom se omogućuje vješanje metalnih kuka s unutarnje strane zavjese kroz dva nosiva traka. Donji rub zavjese visok je 10 cm i ima ušiveno obtežujuću vrpcu težine 200 g/m. Stranice su usko zarubljene.</t>
  </si>
  <si>
    <t>Zastor je napravljen iz šest dijelova (6) čije su dimenzije:
Ukupna dužina zastora: 49,5m.
Dimenzija pojedinačnog zastora:
8,50 metara širine i 7,80 metra visine - 6 komada
Zavjesa ima 100% nabiranje.</t>
  </si>
  <si>
    <t>Vodilica se pričvršćuje izravno na pripremljenu čeličnu potkonstrukciju/profil. Pričvršćivanje vodilice izvodi se pomoću ekscentričnih pričvrsnih elemenata koji imaju dvostruki zatvarač nosača. Nosivi elementi moraju odgovarati težini cijele zavjese po nosivosti i rasporedu.</t>
  </si>
  <si>
    <t xml:space="preserve">Kotači moraju biti dvoležajni, razpoređeni svakih 20 cm i imati nosivost od 10 kg po kotaču. Međusobno spajanje zavjese mora biti izvedeno po sistemu čeljusti, gdje jedan dio zavjese obuhvaća drugi dio zavjese i tako se zavjese preklapaju za otprilike 10 cm i imaju dodatno povezivanje sa magnetom. </t>
  </si>
  <si>
    <t xml:space="preserve">Cjelokupna vodilica je dužine 49,50 m i krivljena po obliku paviljona u radijusu r=8,99 m. </t>
  </si>
  <si>
    <t>Dostava i montaža kompletne opreme.</t>
  </si>
  <si>
    <t>Dobava i ugradnja akustične zavjese u galeriji Bačva.</t>
  </si>
  <si>
    <t>Dobava i ugradnja akustične zavjese u maloj dvorani.</t>
  </si>
  <si>
    <t>Zastor je napravljen iz dva dijela (2) čije su dimenzije:
Ukupna dužina zastora: 5m.
Dimenzija pojedinačnog zastora:
2,5 metara širine i 3,95 metra visine - 2 komada
Zavjesa ima 100% nabiranje.</t>
  </si>
  <si>
    <t>Cjelokupna vodilica je dužine 5 m.</t>
  </si>
  <si>
    <t>Čelična potkonstrukcija za ovjes akustičnih zavjesa</t>
  </si>
  <si>
    <t>U stavku uračunata izmjera na licu mjesta.</t>
  </si>
  <si>
    <t>Čelična konstrukcija za potrebe montaže vodilica akustičnih zastora. Konstrukcija je sastavljena od čeličnih profila (nosača i ojačanje vodilice), koji se montiraju na postojeću betonsku konstrukciju.</t>
  </si>
  <si>
    <t>Konstrukcija mora biti antikorozivno zaštićena.</t>
  </si>
  <si>
    <t>Izrada akustičkog elaborata.</t>
  </si>
  <si>
    <t>Izrada akustičkog elaborata sa mjerenjem akustičke situacije u galeriji Bačva za potrebe smanjenja buke.</t>
  </si>
  <si>
    <t>Restauracija reljefa nad ulazom u galeriju Bačva.</t>
  </si>
  <si>
    <t>Pažljiva demontaža i restauracija ploče s natpisom iz doba džamije, postavljene preko reljefa nad ulazom u galeriju Bačva.</t>
  </si>
  <si>
    <t>Zidarski otvor 98x219 cm.</t>
  </si>
  <si>
    <t>Vratna krila prema stubama i sanitarijama podrezati (skratiti) za 1 cm - 4 kom.</t>
  </si>
  <si>
    <t>Željezne penjalice.</t>
  </si>
  <si>
    <t>Penjalice usidrene konzolno u armiranobetonski zid sprinkler tanka i strojarskog kanala. Prečke ljestava moraju biti od okruglog željeza promjera najmanje 1,6 cm.</t>
  </si>
  <si>
    <t>ventilacijski kanal</t>
  </si>
  <si>
    <t>penjalice š=60 cm, visine h=260 cm, bravarska stavka br.: B7</t>
  </si>
  <si>
    <t>Dimenzija građevinskog otvora 80x80 cm.</t>
  </si>
  <si>
    <t>Izrada novog elementa oznake B1 - okrugla maska od perforiranog lima</t>
  </si>
  <si>
    <t>Vn17a</t>
  </si>
  <si>
    <t>Kamena obloga stuba se posebno pažljivo uklanja i potrebno ju je sačuvati za ponovnu ugradnju na podiznu platformu.</t>
  </si>
  <si>
    <t>Napomena: Prajmer se koristi samo za dio kupole sa staklenim prizmama, tj. dio bez prethodno obrađene površine poliuretanskim tekućim h.i. premazom.</t>
  </si>
  <si>
    <t>Dobava materijala i izvođenje prajmera za završno/zaštitni premaz. Premaz nanijeti u dva sloja, u ukupnoj potrošnji od 300 g/m2.
Karakteristike proizvoda: Viskoznost pri 20°C: 40 mPas; Gustoća pri 20°C: 0,83 g/m2.
U svemu slijediti tehnički list.</t>
  </si>
  <si>
    <t>Dobava materijala i izvođenje poliuretanskog završno/zaštitnog hidroizolacijskoga premaza. Premaz nanijeti u dva sloja, u ukupnoj potrošnji od oko 400 g/m2.
Karakteristike proizvoda: Radna temperatura: -40 do +80°C; Tvrdoća: 25 Shore D; Vlačna čvrstoća pri 23°C: 25,4 N/mm2; Postotak izduljenja pri 23°C: &gt; 322 %; QUV test ubrzanog starenja:  2000 sati; Hidroliza (kalij hidroksid 10 dana i 50°C): Bez promjene;
U svemu slijediti tehnički list.</t>
  </si>
  <si>
    <t>Čelična konstrukcija za prihvat stakla obrađena je u zasebnoj stavci.</t>
  </si>
  <si>
    <t>Dobava i ugradnja dilatacijskog mesing profila u terrazzo podu</t>
  </si>
  <si>
    <t>- P2, zidna pločica sanitarija, bež, 30×60 cm</t>
  </si>
  <si>
    <t>Nabava, doprema i montaža montažnog instalacijskog elementa za umivaonik visine ugradnje 112 cm. Instalacijski element samonosiv za ugradnju u suhomontažnu zidnu ili predzidnu konstrukciju obloženu gipskartonskim pločama, komplet s  odvodnim koljenom d50 mm i sifonskom brtvom 44/32 mm, pločom s armaturnim priključcima ½" s uključenom zvučnom izolacijom, vijcima za učvršćenje keramike i svim potrebnim pričvrsnim priborom i spojnim materijalom, direktni samočisteći sifon za umivaonik sa navojnim priključkom na piletu 1 1/4" i horizontalnim odvodom dimenzije d32 u krom boji, 2 kutna ventila DN15 spojenim na dovod vode. Spajanje umivaonika na dovod i odvod vode (umivaonik i mješalica su dio troškovnika arhitekture). Stavka obuhvaća sav potreban materijal i radove na spajanju do potpune funkcionalnosti. Obračun po komadu kompletno montiranog instalacijskog elementa, umivaonika i mješalice na dovod i odvod vode.</t>
  </si>
  <si>
    <t>Dobava, prijenos i montaža kompletnog umivaonika za osobe smanjene pokretljivosti prema NN78/2013,  koji se sastoji od:                - keramičkog umivaonika dimenzije 65x58 cm s otvorom za armaturu i preljevom.                            -montažnog instalacijskog elementa za bolnički umivaonik visine ugradnje 112 cm. Instalacijski element samonosiv za ugradnju u suhomontažnu zidnu ili predzidnu konstrukciju obloženu gipskartonskim pločama, komplet s  odvodnim koljenom d50 mm i ugradbenim sifonom, pločom s armaturnim priključcima ½" s uključenom zvučnom izolacijom, pokrovnom maskom za sifon i funkcijsku kutiju, vijcima za učvršćenje keramike i svim potrebnim pričvrsnim priborom i spojnim materijalom;                                         -stojeće senzorske armature (230V) za umivaonik, protuvandalska izvedba s prethodno podesivim mehaničkim miješanjem TV+HV, perlatorom s ograničenjem protoka vode, dva gibljiva crijeva R⅜" za priključak vode sa sitima protiv nečistoća i nepovratnim ventilima.                -seta za finu montažu za umivaonik sa ugradbenim sifonom                                              -izljevni ventil seta za finu motažu za umivaonik sa ugradbenim sifonom;                                    - nagibno zrcalo (invalidsko) s okvirom dimenzija 60x70cm                                                   Obračun po kompletu kompletno montiranog umivaonika sa spojem na dovod i odvod vode.</t>
  </si>
  <si>
    <t>Obračun po kompletu kompletno montiranog WC-a sa spojem na dovod i odvod vode.</t>
  </si>
  <si>
    <t>Nabava, doprema i montaža montažnog instalacijskog elementa za pisoar s skrivenim ulazom vode i raspršivačem, visine ugradnje 112-130 cm. Instalacijski element samonosiv za ugradnju u suhomontažnu zidnu ili predzidnu konstrukciju obloženu gipskartonskim pločama, komplet s integriranom fleksibilnom cijevi i priključkom na raspršivač vode ½", vijcima za učvršćenje keramike i svim potrebnim pričvrsnim priborom i spojnim materijalom. Spajanje pisoara na dovod i odvod vode (pisoar je dio troškovnika arhitekture). Stavka obuhvaća sav potreban materijal i radove na spajanju do potpune funkcionalnosti. Obračun po komadu kompletno montiranog instalacijskog elementa i pisoara spojenog na dovod i odvod vode.</t>
  </si>
  <si>
    <t>Nabava, doprema i  montaža montažnog instalacijskog elementa za mješalice za tuš kadu, visine ugradnje 112 cm. Instalacijski element je samonosiv za ugradnju u suhomontažnu zidnu ili predzidnu konstrukciju obloženu gipskartonskim pločama, sa montažnom pločom sa armaturnim priključcima 1/2" za prihvat mješalice i svim potrebnim priborom za ugradnju prema uputama proizvođača i podne tuš kanalice. Spajanje tuš kade na dovod i odvod vode (tuš armatura je dio troškovnika arhitekture). Stavka obuhvaća sav potreban materijal i radove na spajanju do potpune funkcionalnosti. Obračun po komadu kompletno montiranog instalacijskog elementa sa spojem na dovod i odvod vode.</t>
  </si>
  <si>
    <t>Teren na mjestu objekta treba prethodno ispitivati, zatim naložiti objekt, a paralelno uglaviti i početnu i stalnu visinsku točku. Sve iskope izvesti točno prema projektu. Predviđenu kategoriju zemlje označenu stavkom troškovnika treba provjeriti. Ukoliko ne odgovara, rukovodilac gradilišta i nadzorni inženjer trebaju ustanoviti zatečenu kategoriju prema opisu u građevinskim normama, a svoj zaključak upisati u gradilišni dnevnik. Zatrpavanje kamenim materijalom treba obavljati u slojevima do 30 cm, a svaki sloj treba nabijati tako da se postigne maksimalna zbijenost. Po završetku gradnje treba grubo planirati teren, te ukloniti  nepotrebno. Jedinična cijena za svaku pojedinu stavku troškovnika treba sadržavati sljedeće:
- sav potreban rad za dotičnu stavku,
- sva potrebna rezupiranja, podupiranja i sl,
- nalaganje objekta i temelja,
- sva potrebna planiranja,
- nabijanje nasipa,
- pravilno zasijecanje strana i dna iskopa, jer se nepotrebni, nekontrolirani i slučajni prekopi ne priznaju, a sanirat će se stručno uz stalnu prisutnost nadzorne službe, te ispitivanjem projektom predviđene nosivosti na teret izvođača,</t>
  </si>
  <si>
    <t xml:space="preserve">Pri betoniranju jedne cjelovite betonske, odnosno armiranobetonske konstrukcije treba upotrijebiti isključivo jednu vrstu cementa. Beton se mora miješati strojno i to za sve betonske i armiranobetonske konstrukcije. Karakteristike svježeg i očvrslog betona definiraju se u projektu. Izvoditelj je dužan dati na ispitivanje betonske uzorke prema Tehničkom propisu za građevinske konstrukcije bez posebne naplate. </t>
  </si>
  <si>
    <t>Ne smiju se upotrijebiti takvi premazi oplate koji se ne bi mogli oprati s gotove betonske površine ili bi nakon pranja ostale mrlje na betonskim površinama. Sve radove izvesti prema važećim propisima. U jediničnim cijenama treba predvidjeti strojnu pripremu i ugradnju betona s propisanim materijalom, sve transporte, pripremne i pomoćne radove, skele, podupiranje i druge radove potrebne za dobivanje gotovog proizvoda, uključivo i naknadu za otežani rad betoniranja oko raznih otvora, prodora i udubljenja za instalacije, vibriranje betona, njegu betona, zaštitu betonskih i armiranobetonskih konstrukcija od djelovanja atmosferskih nepogoda, vrućina, hladnoća i sl.</t>
  </si>
  <si>
    <t xml:space="preserve">Sve nepravilno i nesolidno izvedene elemente, izvoditelj mora porušiti i ukloniti o svom trošku. Armatura mora odgovarati normativima iz Tehničkog propisa za građevinske konstrukcije (NN 17/17) i drugim važećim propisima. Savijanje armature izvodi se prema nacrtu savijanja. Ostatke komada željeza i željeza nejednolične debljine zabranjeno je ugrađivati. Upotrebljava se šipkasta (rebrasta) i mrežasta armatura, označavanje prema navedenom Tehničkom propisu za građevinske konstrukcije. Komadi armature koji po planu savijanja trebaju biti od jednog komada, ne smiju se spajati od kraćih komada. Prije betoniranja armaturu treba očistiti, dobro povezati i podložiti da se osigura zaštitni sloj betona. </t>
  </si>
  <si>
    <t>Sve cijevi (vodovodne i kanalizacione), armature, te poklopci i stupaljke za zasunske komore moraju biti u kvaliteti prema postojećim važećim normama.
Sav materijal za izvedbu projektiranih instalacija mora se preuzimati od izvođača komisijski i zapisnički, a popratna dokumentacija uz materijal su valjani atesti koji moraju biti uz materijal na gradilištu prije ugradnje, a bit će priloženi uz dokumentaciju kod tehničkog pregleda građevine. Materijal koji ne odgovara zahtjevanim uvjetima ne smije se preuzeti i ugraditi, već treba na trošak izvođača zamijeniti ispravnim. Utovar, prijevoz, istovar, skladištenje, te raznošenje do mjesta ugradnje mora se izvoditi tako da ne dođe ni do kakvog oštećenja prije ugradnje. Na ovo treba obratiti posebnu pažnju. Prije ugradnje cijevi, fazonskih komada, brtva, armature i ostale opreme i elemenata, treba pažljivo pregledati i kontrolirati njihovu ispravnost. Svi radovi koji prethode montaži cjevovoda i armatura, moraju biti pravovremeno izvršeni (označavanje trase i sl.).</t>
  </si>
  <si>
    <t xml:space="preserve">Kanalizacija:                                                                                                                                                              Prije polaganja kanlizacijskih cijevi mora se instrumentom kontrolirati izrađena posteljica, te prema potrebi izvršiti korekcija, a u skladu s kotama i padom danim u uzdužnom presjeku. Kanalske cijevi se polažu pripremljenu pješčanu podlogu. Podlogu na mjestu spoja cijevi treba produbiti za debljinu spoja, čime se izbjegava deformacija nivelete cjevovoda na svakom spoju. </t>
  </si>
  <si>
    <t>Preporučuje se ispitivanje izvesti po dionicama između dva okna. Za izvedeni kanal treba provesti kontrolu sa stajališta kvalitete ugrađenog materijala, kvalitete ugradnje vodonepropusnosti te sa stajališta projektom definiranih oblika i položaja cjevovoda koji se izvodi od cijevnih elemenata. Za vrijeme ispitivanja spojevi cijevi moraju biti otvoreni - nezasipani, a cijevi u suhom rovu. Cijevi se uz konstrukciju pričvršćuju obujmice na svakih maximalno 2 m u ravnom potezu i kod ogranaka.</t>
  </si>
  <si>
    <t xml:space="preserve"> -fiksnog rukohvata duljine 70 cm izrađenog od visokokvalitetnog inoxa, glatko poliranog                    
-preklopnog rukohvata duljine 70 cm izrađenog od visokokvalitetnog inoxa, glatko poliranog         
-zidnog nosača od inoxa s WC četkom               
-držača toalet papira od inoxa                           </t>
  </si>
  <si>
    <t>Zidni ventilokonvektor. Uređaj standardno dolazi sa izmjenjivačem od bakrenih cijevi i aluminijskih lamela, 3-brzinskim ventilatorom i filterom. Uređaj je EUROVENT certificiran ili jednakovrijedan.</t>
  </si>
  <si>
    <t>- brzina MIN/MED/MAX: 1/2/4</t>
  </si>
  <si>
    <t>- protok zraka (MIN/MED/MAX): min. 252/356/464 m³/h</t>
  </si>
  <si>
    <t>- protok vode: max. 310,1 l/h</t>
  </si>
  <si>
    <t>- postotak glikola: 30%</t>
  </si>
  <si>
    <t>- kapacitet hlađenja (MIN/MED/MAX): min. 1,26/1,49/1,65 kW</t>
  </si>
  <si>
    <t>- temperatura vode: 7/12°C</t>
  </si>
  <si>
    <t>- temperatura/vlaga prostora: 26°C/47 %</t>
  </si>
  <si>
    <t>- pad tlaka: max. 9,3 kPa</t>
  </si>
  <si>
    <t>- kapacitet grijanja (MIN/MED/MAX): min. 1,47/1,85/2,14 kW</t>
  </si>
  <si>
    <t>- temperatura vode: 45/40°C</t>
  </si>
  <si>
    <t>- pad tlaka: max. 10,3 kPa</t>
  </si>
  <si>
    <t>- maksimalna snaga / struja: max. 41 W / 0,27 A</t>
  </si>
  <si>
    <t>- zvučna snaga (MIN/MED/MAX): max. ¸¸34/42/49 dB(A)</t>
  </si>
  <si>
    <t>- razina zvučnog tlaka (MIN/MED/MAX): max. 26/34/40 dB(A)</t>
  </si>
  <si>
    <t>- dimenzije DxŠxV: max. 930x185x333 mm</t>
  </si>
  <si>
    <t>- daljinski žičani zidni korisnički termostat sa zaslonom za ventilokonvektor.</t>
  </si>
  <si>
    <t>Oznaka u projektu: FC-2</t>
  </si>
  <si>
    <t>dimenzije: 2200x440 mm; h=110 mm</t>
  </si>
  <si>
    <t>-toplinski učin: QMin= 958 W</t>
  </si>
  <si>
    <t>-protok vode = 165 l/h</t>
  </si>
  <si>
    <t>-buka LwA= 29 dB</t>
  </si>
  <si>
    <t>-toplinski učin: QMin= 1273 W</t>
  </si>
  <si>
    <t>-protok vode = 219 l/h</t>
  </si>
  <si>
    <t>-buka LwA= 36 dB</t>
  </si>
  <si>
    <t>-toplinski učin: QMin= 1810 W</t>
  </si>
  <si>
    <t>-protok vode = 311 l/h</t>
  </si>
  <si>
    <t>-buka LwA= 50 dB</t>
  </si>
  <si>
    <t>1.14.</t>
  </si>
  <si>
    <t>- volumen posude V = 30 l, pretlak dušika 1,5 bar, za radni tlak 3 bar</t>
  </si>
  <si>
    <t>Kuglasta slavine za ogrijevno/rashladni medij, nazivnog tlaka PN16, u kompletu s vijčanom spojkom i brtvenim materijalom, sljedećih dimenzija:</t>
  </si>
  <si>
    <t>3.1.1.</t>
  </si>
  <si>
    <t>3.1.2.</t>
  </si>
  <si>
    <t>3.1.3.</t>
  </si>
  <si>
    <t>3.1.4.</t>
  </si>
  <si>
    <t>3.1.5.</t>
  </si>
  <si>
    <t>3.1.6.</t>
  </si>
  <si>
    <t>3.1.7.</t>
  </si>
  <si>
    <t>3.1.8.</t>
  </si>
  <si>
    <t>3.1.9.</t>
  </si>
  <si>
    <t>3.1.10.</t>
  </si>
  <si>
    <t>3.1.11.</t>
  </si>
  <si>
    <t>3.1.12.</t>
  </si>
  <si>
    <t>Ovlaživač-pročistač zraka na principu ishlapljivanja vode,</t>
  </si>
  <si>
    <t>kompletiran za samostalan, automatski rad, sa</t>
  </si>
  <si>
    <t>3 brzine rada i automatskim odabirom brzina,</t>
  </si>
  <si>
    <t>s ugrađenim higrostatom za automatsku regulaciju,</t>
  </si>
  <si>
    <t>sa ručnim punjenjem vode s gornje strane uređaja,</t>
  </si>
  <si>
    <t>s ugrađenim filterima za dodatno pročišćavanje zraka,</t>
  </si>
  <si>
    <t>sa mogućnosti zaključavanja upravljačke ploče,</t>
  </si>
  <si>
    <t>za rad s običnom, vodovodnom vodom,</t>
  </si>
  <si>
    <t>slijedećih tehničkih karakteristika:</t>
  </si>
  <si>
    <t>- kapacitet ovlaživanja (kod 45% r.v. i 23°C): 1,2 l/h</t>
  </si>
  <si>
    <t>- protok zraka: 300/500 m3/h</t>
  </si>
  <si>
    <t>- napon: 230V/50Hz</t>
  </si>
  <si>
    <t>- nivo buke (dBA): 34-40 dBA</t>
  </si>
  <si>
    <t>- za prostor do maks.: 500 m3</t>
  </si>
  <si>
    <t>- dimenzije (dxvxš): 600 x 670 x 300 mm</t>
  </si>
  <si>
    <t>Odvlaživač zraka, prijenosan, na kotačima, samostojeći,</t>
  </si>
  <si>
    <t>sa kućištem od nehrđajućeg čelika plastificiranog slojem</t>
  </si>
  <si>
    <t>otpornim na ogrebotine i izolirano slojem materijala koji</t>
  </si>
  <si>
    <t>apsorbira buku, sa praktičnim usisom zraka s prednje strane i</t>
  </si>
  <si>
    <t>ubacivanjem zraka u prostoriju sa gornje strane uređaja,</t>
  </si>
  <si>
    <t>sa ugrađenim digitalnim higrostatom i automatikom za neovisan,</t>
  </si>
  <si>
    <t>automatski rad, sa filterom za zrak, sa spremnikom vode</t>
  </si>
  <si>
    <t>s automatskom blokadom i priključkom za odvod kondenzata</t>
  </si>
  <si>
    <t>u kanalizaciju, punjen rashladnim plinom R290,</t>
  </si>
  <si>
    <t>- kapacitet odvlaživanja (kod 25°C/65% r.v. i 30°C/80% r.v.): 16,5 - 28 l/24h</t>
  </si>
  <si>
    <t>- količina zraka: 300 m3/h</t>
  </si>
  <si>
    <t>- snaga: 520 W</t>
  </si>
  <si>
    <t>- dozvoljena temperatura rada: '+5…+32°C</t>
  </si>
  <si>
    <t>- dozvoljena rel. vlaga pri radu: '40%...95% r.v.</t>
  </si>
  <si>
    <t>- nivo buke (na udaljenosti od 1 metra): 54 dBA</t>
  </si>
  <si>
    <t>- kapacitet spremnika vode: 6 litara</t>
  </si>
  <si>
    <t>- težina praznog uređaja: 28,7 kg</t>
  </si>
  <si>
    <t>- dimenzije (dxvxš): 382 x 555 x 398 mm</t>
  </si>
  <si>
    <t>4.14.</t>
  </si>
  <si>
    <t>4.15.</t>
  </si>
  <si>
    <t>1200x400x305</t>
  </si>
  <si>
    <t>200x100x305</t>
  </si>
  <si>
    <t xml:space="preserve">5.8. </t>
  </si>
  <si>
    <t>525x125</t>
  </si>
  <si>
    <t>Pravokutni prigušivač za ugradnju iza pravokutnog regulatora protoka da bi smanjili buku generiranu zrakom. Prigušenje iznosi najmanje 11 dB pri 250Hz. Kulise su aerodinamično profilirane. Oba kraja su prikladna za spajanje na kanale. Propuštanje kućišta prema EN 15727, klasa A ili jednakovrijedno. U skladu s VDI 2083, klasa 3 za čiste prostore i US standard 209E, klasa 100 ili jednakovrijedno.</t>
  </si>
  <si>
    <t>800x300x1500</t>
  </si>
  <si>
    <t>5.21.</t>
  </si>
  <si>
    <t>5.22.</t>
  </si>
  <si>
    <t>AUTOMATSKA REGULACIJA</t>
  </si>
  <si>
    <t>6.0.</t>
  </si>
  <si>
    <t>EL. INSTALACIJE SUSTAVA</t>
  </si>
  <si>
    <t>6.0.1.</t>
  </si>
  <si>
    <t>SUSTAV KK</t>
  </si>
  <si>
    <t>LiYCY 4x0,75mm2</t>
  </si>
  <si>
    <t>LiYCY 4x1mm2</t>
  </si>
  <si>
    <t>YSLY 7x1mm2</t>
  </si>
  <si>
    <t>IY(St)Y 2x2x0,8mm.</t>
  </si>
  <si>
    <t>IY(St)Y 5x2x0,8mm.</t>
  </si>
  <si>
    <t>6.0.2.</t>
  </si>
  <si>
    <t>TOPLINSKO RASHLADNA STANICA + PTV</t>
  </si>
  <si>
    <t>6.0.3.</t>
  </si>
  <si>
    <t>VENTILOKONVEKTORI</t>
  </si>
  <si>
    <t>YSLY 9x1mm2</t>
  </si>
  <si>
    <t>U/UTP cat.5</t>
  </si>
  <si>
    <t>6.0.4.</t>
  </si>
  <si>
    <t>BUS LINIJA (ETHERNET SWITCH)</t>
  </si>
  <si>
    <t>ELEMENTI AUTOMATSKE REGULACIJE U POLJU</t>
  </si>
  <si>
    <t>6.1.1.</t>
  </si>
  <si>
    <t>Elementi automatske regulacije u polju za toplinsko rashladnu strojarnicu</t>
  </si>
  <si>
    <t>Ugradnje opreme u polju, bez cjevne montaže elemenata i potrebne strojarske opreme za ugradnju</t>
  </si>
  <si>
    <t>6.1.2.</t>
  </si>
  <si>
    <t>Oprema u polju  za klima komoru KK1</t>
  </si>
  <si>
    <t>6.1.3.</t>
  </si>
  <si>
    <t>Oprema u polju  za klima komoru KK2</t>
  </si>
  <si>
    <t>6.1.4.</t>
  </si>
  <si>
    <t>Prostorna regulacija ( FC regulacija i regulacija podnog grijanja)</t>
  </si>
  <si>
    <t>-Instalacijska kutija za smještaj sobnih regulatora</t>
  </si>
  <si>
    <t>Radovi ugradnje elemenata automatike</t>
  </si>
  <si>
    <t>DDC OPREMA</t>
  </si>
  <si>
    <t>6.2.1.</t>
  </si>
  <si>
    <t>Regulacijska DDC oprema za ormar +RO-EP</t>
  </si>
  <si>
    <t>Napojna jedinica 230VAC/24VDC/240W</t>
  </si>
  <si>
    <t xml:space="preserve">8 portni ethernet switch za montažu na din šinu </t>
  </si>
  <si>
    <t>6.2.2.</t>
  </si>
  <si>
    <t>Regulacijska DDC oprema za ormar +RO-V</t>
  </si>
  <si>
    <t>CNUS:</t>
  </si>
  <si>
    <t>6.3.1.</t>
  </si>
  <si>
    <t>-Server računalo CNUS-a</t>
  </si>
  <si>
    <t>-27" monitor 
Rezolucija 1920x1080</t>
  </si>
  <si>
    <t>ELEKTROKOMANDNI ORMARI:</t>
  </si>
  <si>
    <t>6.4.1.</t>
  </si>
  <si>
    <t xml:space="preserve">Dobava elektrokomandnog-upravljačkog ormara +RO-EP sa svom potrebnom opremom DDC regulacije. Isporučuje se kompletno ožičen i ispitan, sa svom tehničkom dokumentacijom. Elektrokomandni ormar je samostojeće izvedbe u zaštiti IP 54, za unutarnju ugradnju. Signalizacija stanja elektromotornih potrošača prikazana je pomoću touch panela koji se ugrađuje na gornjoj ploči unutarnjeg ormara (grafička aplikacija). </t>
  </si>
  <si>
    <t>6.4.2.</t>
  </si>
  <si>
    <t xml:space="preserve">Dobava elektrokomandnog-upravljačkog ormara +RO-V sa svom potrebnom opremom DDC regulacije. Isporučuje se kompletno ožičen i ispitan, sa svom  tehničkom dokumentacijom. Elektrokomandni ormar je samostojeće izvedbe u zaštiti IP 54, za unutarnju ugradnju. Signalizacija stanja elektromotornih potrošača prikazana je pomoću touch panela koji se ugrađuje na gornjoj ploči unutarnjeg ormara (grafička aplikacija). </t>
  </si>
  <si>
    <t>6.5.</t>
  </si>
  <si>
    <t>RADOVI:</t>
  </si>
  <si>
    <t>6.5.1.</t>
  </si>
  <si>
    <t>Specijalistički radovi puštanja u rad opreme u polju</t>
  </si>
  <si>
    <t>-nadzor nad ugradnjom opreme u polju
-ugađanje opreme u polju
-puštanje u rad opreme u polju
-testiranje isporučene opreme                                                                                                -podešavanje parametara regulacije</t>
  </si>
  <si>
    <t>6.5.2.</t>
  </si>
  <si>
    <t>Specijalistički radovi programiranja i puštanja u rad DDC opreme</t>
  </si>
  <si>
    <t>-izrada finalnih funkcionalnih shema
-izrada strujnih shema elektrokomandnih ormara 
-programiranje DDC regulatora
-testiranje aplikacija
-puštanje u rad
-ispitivanje signala i izrada protokola o ispitivanju                                                                                    -podešavanje parametara regulacije sukladno projektantskim i korisničkim zahtjevima
-izrada uputstava za rad
-obuka osoblja krajnjeg korisnika</t>
  </si>
  <si>
    <t>6.5.3.</t>
  </si>
  <si>
    <t xml:space="preserve">Specijalistički radovi programiranja na nivou grafičke vizualizacije unutar WEB sučelja u DDC kontroleru. </t>
  </si>
  <si>
    <t>-spajanje DDC podstanice na korisničku ethernet mrežu</t>
  </si>
  <si>
    <t>-testiranje komunikacija</t>
  </si>
  <si>
    <t>-izrada i programiranje grafičkih prikaza</t>
  </si>
  <si>
    <t>-programiranje alarmnih prikaza</t>
  </si>
  <si>
    <t>-izrada uputstava za rad</t>
  </si>
  <si>
    <t>-obuka osoblja krajnjeg korisnika</t>
  </si>
  <si>
    <t>6.5.4.</t>
  </si>
  <si>
    <t xml:space="preserve">Specijalistički radovi integracije oprema treće strane koji uključuju: </t>
  </si>
  <si>
    <t xml:space="preserve">Integracija dizalica topline  putem modbus TCP ili  BACnet IP komunikacijskog protokola </t>
  </si>
  <si>
    <t xml:space="preserve">Integracija  ventilacijsko rekuperacijskih jedinica  putem modbus TCP ili  BACnet IP komunikacijskog protokola </t>
  </si>
  <si>
    <t>Integracija multifunkcijskih mjerila električne energije  ili prekidača s integriranim mjerenjem i modbus komunikacijom u GRO-u na CNUS</t>
  </si>
  <si>
    <t xml:space="preserve">Integracija  vodomjera I plinomjera  putem M-bus komunikacijskog protokola </t>
  </si>
  <si>
    <t>6.5.5.</t>
  </si>
  <si>
    <t>Specijalistički radovi programiranja na nivou CNUS-a</t>
  </si>
  <si>
    <t>-spajanje na korisničku kompjutersku mrežu</t>
  </si>
  <si>
    <t>-izrada i programiranje  grafičkih prikaza</t>
  </si>
  <si>
    <t>-programiranje grafičkih HTML5 prikaza za upravljanje sustavom putem standardnih internet preglednika</t>
  </si>
  <si>
    <t>-programiranje history prikaza</t>
  </si>
  <si>
    <t>-programiranje e-mail i SMS alarmiranja</t>
  </si>
  <si>
    <t>6.5.6.</t>
  </si>
  <si>
    <t>Radovi  spajanja opreme u polju, FC regulatora, regulatora podnog grijanja, elektrokomandnih ormara na prethodno  položene i ispitane i označene kabele. Dobava i polaganje kabela, završno s uvlačenjem u elemente i el. razdjelnike nije uključena u stavci.</t>
  </si>
  <si>
    <t>6.5.7.</t>
  </si>
  <si>
    <t>6.5.8.</t>
  </si>
  <si>
    <t>Specijalistički radovi daljinskog praćenja rada sustava putem Internet konekcije s ciljem optimizacije rada, podešavanja parametara, otkrivanja skrivenih grešaka i pomoć službi održavanja za rukovanje sustavom u trajanju jedne godine od finalnog puštanja u rad i primopredaje.</t>
  </si>
  <si>
    <t>AUTOMATSKA REGULACIJA UKUPNO</t>
  </si>
  <si>
    <t>7.1.</t>
  </si>
  <si>
    <t>7.2.</t>
  </si>
  <si>
    <t>7.3.</t>
  </si>
  <si>
    <t>7.4.</t>
  </si>
  <si>
    <t>7.7.</t>
  </si>
  <si>
    <t>7.8.</t>
  </si>
  <si>
    <t>7.9.</t>
  </si>
  <si>
    <t>7.10.</t>
  </si>
  <si>
    <t>Bojanje svih termotehničkih instalacija u crnu boju od osi 30 do osi 17 pod stropom etaže -1</t>
  </si>
  <si>
    <t xml:space="preserve">Set kuglasti ventila; izrađeno od poniklanog mesinga
</t>
  </si>
  <si>
    <t>FG16OR16 3x1,5mm2.</t>
  </si>
  <si>
    <t>FG16OR16 5x6mm2.</t>
  </si>
  <si>
    <t>FG16OR16 5x4mm2.</t>
  </si>
  <si>
    <t>FG16OR16 5x2,5mm2.</t>
  </si>
  <si>
    <t>PP-Y 3x1,5mm2.</t>
  </si>
  <si>
    <t>Vatrootporna izolacija limenih kanala F90 materijalom. Izolacija limenih kanala negorivom izolacijom (klasa zapaljivosti A2 prema HRN DIN 4102 ili jednakovrijedno) u pločama debljine 40 mm. Materijal izolacije ima sljedeće termodinamičke karakteristike: koeficijent provodnosti topline l (W/mK) = 0,04, gustoća r (kg/m3) = 190. Izolacija se izrađuje po atestiranom postupku proizvođača izolacije. Stavka uključuje dobavu i montažu protupožarnog kita vatrootpornosti F90, za brtvljenje prodora cijevi, zračnih kanala i protupožarnih zaklopki kroz požarne barijere, kao i za spojeve ploča vatrootporne izolacije.</t>
  </si>
  <si>
    <t>Restauracija ploče s natpisom iz doba džamije, postavljene preko izvornog reljefa nad ulazom u galeriju Bačva.</t>
  </si>
  <si>
    <t>Stavka uključuje impregnaciju kamene ploče i završnu zidarsku obradu tankim slojem lagane žbuke</t>
  </si>
  <si>
    <t>podrum: ventilacijski kanali - ugradba u postojeće i nove otvore u ploči</t>
  </si>
  <si>
    <t>PVC fleksibilne cijevi, Ø 12 mm</t>
  </si>
  <si>
    <t>Dimenzija vrata 100x60cm.</t>
  </si>
  <si>
    <t>Ventilacijski kanal u radijusu.</t>
  </si>
  <si>
    <t>Ventilacijski kanal u radijusu, sakriven u podu izložbenog prostora.</t>
  </si>
  <si>
    <t>Svi elementi nakon obrade dodatno zaštićeni postupkom pikopasivizacije za dodatnu zaštitu od korozije i agresivnih medija. U segmentima do 6 m, spajanje prirubnicama, gumenim brtvama i vijcima. S ankerima za ugradnju u beton i nogicama za nivelaciju</t>
  </si>
  <si>
    <t>Dobava i montaža kanala s rešetkom u radijusu, dimenzija kanala 150-200x150mm, rešetka prečkasta, elementi za upuhivanje zraka kvadratni 1100x200mm.</t>
  </si>
  <si>
    <t>Zaštita od ptica u obliku češlja.</t>
  </si>
  <si>
    <t>Dobava i postava zaštite od ptica u obliku češlja - šiljci kao igličasta zaštita izrađena od visokokvalitetnog fleksibilnog materijala – nehrđajućeg čelika, otporne na vremenske prilike i na temperaturu od – 40 do + 150C.</t>
  </si>
  <si>
    <t>Postavljanje na zid trijema u radijusu.</t>
  </si>
  <si>
    <t>*Sastavni dio plivajućeg poda čini ventilacijski kanal uz rub zida - obrađen zasebnom stavkom.</t>
  </si>
  <si>
    <r>
      <t>Obrađuju se podovi oznaka</t>
    </r>
    <r>
      <rPr>
        <b/>
        <sz val="10"/>
        <rFont val="Arial"/>
        <family val="2"/>
        <charset val="238"/>
      </rPr>
      <t xml:space="preserve">  MK2c, MK2d</t>
    </r>
  </si>
  <si>
    <r>
      <t xml:space="preserve">Obrađuju se podovi oznaka </t>
    </r>
    <r>
      <rPr>
        <b/>
        <sz val="10"/>
        <rFont val="Arial"/>
        <family val="2"/>
        <charset val="238"/>
      </rPr>
      <t>PT3</t>
    </r>
  </si>
  <si>
    <t>Drugi postupak se provodi ulijevanjem vode u visini od 2 cm u na vanjsku stranu pripremljenog uzorka na skeli i promatranjem pojave vlage na donjoj strani uzorka kroz 72 sata.</t>
  </si>
  <si>
    <t>Zidovi oznake UZ11b</t>
  </si>
  <si>
    <t>Zidovi oznake UZ11a</t>
  </si>
  <si>
    <t>Zidovi oznake UZ4c</t>
  </si>
  <si>
    <t>Zidovi oznake UZ5D -  ravni</t>
  </si>
  <si>
    <t>Zidovi oznake UZ5E -  ravni</t>
  </si>
  <si>
    <t>Zidovi oznake UZ17a - ravni</t>
  </si>
  <si>
    <t>l)</t>
  </si>
  <si>
    <t>GK zid, d=20 cm</t>
  </si>
  <si>
    <t>Zidovi oznake UZ5f</t>
  </si>
  <si>
    <t>zračna šupljina, d=18,0 cm</t>
  </si>
  <si>
    <t>d=43,0 cm</t>
  </si>
  <si>
    <t>d=17,50 cm</t>
  </si>
  <si>
    <t>masivna PP ploča, d= 5 cm (2x2,5cm)</t>
  </si>
  <si>
    <t>horizontalna i vertikalna potkonstrukcija od L profila 50x35 mm</t>
  </si>
  <si>
    <t>horizontalna i vertikalna potkonstrukcija od CW 50 profila</t>
  </si>
  <si>
    <t xml:space="preserve">ispuna mineralnom vunom d= 5 cm (30 kg/m3)  </t>
  </si>
  <si>
    <t>Dobava materijala i montaža ovješenog stropa s vodoravnim neprekinutim podgledom od jednostrukih gips ploča, d=1,25 cm, na prekrivenoj metalnoj potkonstrukciji od pocinčanih profila, t=0.6 mm, istoj razini, učvršćenoj visilicama na nosivu čeličnu konstrukciju.</t>
  </si>
  <si>
    <t>Staklene prizme se koriste kao agregat za izradu terrazza, i ne odnose se na odgovarajuće reciklažno dvorište. U cijenu stavke uračunati odvajanje prizmi od ostalog materijala dobivenog rušenjem i demontažom.</t>
  </si>
  <si>
    <t>Zaštita kamenog okvira reljefa iznad ulaza u galeriju "Bačva"</t>
  </si>
  <si>
    <t>Pjeskarenje i hidrofobiranje kamene fasade, stupova, trijema, stilobata i sl.</t>
  </si>
  <si>
    <t>Pažljiva demontaža ploče koja se uklanja radi prezentacije izvornog reljefa nad ulazom u galeriju Bačva, a nakon toge se odvozi prema uputama Konzervatorskog odjela i elemenata zaštićene kulturne baštine.
Stavka uključuje:
- snimanje zatečenog stanja, izradom foto materijala i nacrta, kojima se evidentira zatečena struktura radi povratka u prvobitno stanje.
- analizu materijala u smislu porijekla i vrste kako bi se mogao naći jednak ili sličan za dijelove koji se moraju zamijeniti.
- pažljiva demontaža ploče ili dijelova ploče; komadi se označavaju radi povratka u prvobitno stanje.
- prije odvoza na odgovarajuće mjesto na pohranu, nadležni predstavnik GZZZSKIP-a treba ovjeriti snimku zatečenog stanja i oznake elemenata, radi kasnijeg povratka u prvobitno stanje.
Stavka uključuje transport ploča i čuvanje na odgovarajućem suhom depou udaljenosti do 20 km na pohranu te ponovnu ugradnju uključujući ljepilo za kamen, fugirnu masu, zaštitni premaz, kit i sl.</t>
  </si>
  <si>
    <t>Pažljivo čišćenje kamene fasade, stupova, trijema, stilobata i sl. vrućom vodom pod kontroliranim pritiskom te ostala neabrazivne metode (suha para, suhi led itd).</t>
  </si>
  <si>
    <t>Na kamenu izvesti ureze sukladno shemi iz grafičkih priloga i u skladu sa strojarskim projektom.</t>
  </si>
  <si>
    <t>Čelična potkonstrukcija za kamenu masku iznad podne puhalice</t>
  </si>
  <si>
    <t>Čelična konstrukcija za potrebe montaže kamene maske na podu. Konstrukcija je sastavljena od čeličnih profila koji se montiraju na postojeću betonsku konstrukciju.</t>
  </si>
  <si>
    <t>Debljina temeljnih ploča je većim dijelom 20 cm, a manjim dijelom 30 cm. Temeljne ploče izvode se dijelom između postojeće konstrukcije temelja, a dijelom između nove armiranobetonske konstrukcije.</t>
  </si>
  <si>
    <t>Posebnu pažnju potrebno je obratiti na formiranje geometrije oplate. Rebro je u istoj ravnii kao i prstenasti svod. Ukupni presjek rebra je 40x(8-27) cm.</t>
  </si>
  <si>
    <t>Natkrivanje krova tijekom radova razgradnje i uklanjanja postojeće te izvedbe nove konstrukcije krova privremenom konstrukcijom nadstrešnice.</t>
  </si>
  <si>
    <t xml:space="preserve">Natkrivanje se izvodi neposredno nakon razgradnje i uklanjanja pojedinog dijela postojeće konstrukcije krova. Privremena konstrukcija nadstrešnice sastoji se iz dva dijela, odnosno, dijela nad centralnom kupolom i dijela nad prstenastim svodom. </t>
  </si>
  <si>
    <t>Dio nad centralnom kupolom je oblika obrnutog stošca kako bi se osigurala odvodnja prema sredini, promjera 19.50 m, sa slobodnim središnjim dijelom svijetlog otvora iste širine te visine do 0.50 m.</t>
  </si>
  <si>
    <t>Dio nad prstenastim svodom oblika je kružnog vijenca, širine 8.50 m, sa slobodnim središnjim dijelom svijetlog otvora iste širine te visine do 0.20 m.</t>
  </si>
  <si>
    <t>Konstrukcija se izvodi od bešavnih cijevi i dodatnih elemenata, a pokrov od tehničkog platna koje mora biti pomično kako bi se osiguralo nesmetano izvođenje radova, odnosno, zaštita za vrijeme prestanka trajanja radova.</t>
  </si>
  <si>
    <t>Konstrukcija nadstrešnice može se ukloniti nakon što se postavi oplata za krovnu konstrukciju i osigura odvodnja oborina koje potencijalno prodru kroz oplatu.</t>
  </si>
  <si>
    <t xml:space="preserve">Izvesti prema tehničkim rješenjima i nacrtima savijanja armature. Količine u troškovniku iskazane su za predviđeno izvođenje AB elemenata. Stvarne količine će se obračunati nakon ugradnje, računajući teoretske težine. </t>
  </si>
  <si>
    <t>XVI.</t>
  </si>
  <si>
    <t>XVII.</t>
  </si>
  <si>
    <t>XVIII.</t>
  </si>
  <si>
    <t>XVIII</t>
  </si>
  <si>
    <t>XIX.</t>
  </si>
  <si>
    <t>DIZALO I PLATFORME</t>
  </si>
  <si>
    <t>Tijekom čitavog izvođenja potrebno je poštivati DNSH načela, odnosno  zahtjev da izvođenje ne uzrokuje značajnu štetu okolišnim ciljevima te da se negativni utjecaji na okoliš što više smanje.</t>
  </si>
  <si>
    <t>Izvodi se disperzijskom glet masom u više slojeva, max ukupne debljine 5 mm, uključivo impregnacijski prednamaz i brušenje - sve prema uputi proizvođača i do potpune gotovosti.</t>
  </si>
  <si>
    <t>Podloga na koju se ugrađuje terrazzo pod treba biti primjerena za izvođenje radova. Cementni estrisi moraju biti stari najmanje 28 dana, odgovarati razredu čvrstoće F4 i imati sadržaj preostale vlage najviše 2,0 CM-%, a kod podnog grijanja najviše 1,8 CM-%. Po pitanju ravnosti podloga mora odgovarati zahtjevima norme DIN 18202 ili jednakovrijedno. Tolerancije u visokogradnji ili jednakovrijedno.</t>
  </si>
  <si>
    <t>Vrsta dizala: osobno prema HRN EN 81-20 + EN 81-70 + EN 81-73 ili jednakovrijedno.</t>
  </si>
  <si>
    <t>Tkanina mora biti trajno nezapaljiva sukladno standardu EN13501-1 ili jednakovrijedno, što se dokazuje certifikatom.</t>
  </si>
  <si>
    <t>- vatrogasni aparat oznake S9, sukladno HRN EN 3-7 ili jednakovrijedno</t>
  </si>
  <si>
    <t>HRN S.B.E.011. – ravno vučeno staklo ili jednakovrijedno</t>
  </si>
  <si>
    <t>HRN S.H.06.050. – staklarski kit ili jednakovrijedno</t>
  </si>
  <si>
    <t>Izrada  slojeva grijanog plivajućeg poda međukatnih konstrukcija</t>
  </si>
  <si>
    <t>Izrada slojeva grijanog plivajućeg poda na tlu</t>
  </si>
  <si>
    <t>Stavka obuhvaća nabavu, dopremu, montažu, demontažu te sva eventualna premještanja skele za potrebe izvođenja radova na sanaciji. Obračun je po m2 površine koju je potrebno oskeliti s uključenim dodatnim radnim i manevarskim prostorom. Oskeljuju se površine vanjskog pročelja (van dijela trijema). U cijenu uključiti sav rad, materijal, alate, strojeve i opremu potrebnu za potpuno dovršenje stavke, izradu projekta skele i naknadu za zauzeće javne površine. Skela treba biti ograđena zaštitnim mrežama za osiguranje od pada predmeta čitavom visinom postavljanja.</t>
  </si>
  <si>
    <t>Geomehanička i hidrološka ispitivanja</t>
  </si>
  <si>
    <t>Izrada istražno-piezometarskih bušotina za ispitivanje dostupnosti i izdašnosti podzemnih voda, ispitivanje uzoraka tla i provođenje kemijske analize podzemnih voda.</t>
  </si>
  <si>
    <t>Točan broj i mikrolokacije istražno-piezometarskih bušotina definira ovlaštena tvrtka za izvođenje predmetnih radova u dogovoru s Investitorom i projektantom strojarskih termotehničkih instalacija.</t>
  </si>
  <si>
    <t>Nakon osvajanja voda iz bušotina bi trebala biti potpuno čistsa.</t>
  </si>
  <si>
    <t>Tehnička konstrukcija piezometra sastoji se od "slijepih" PVC cijevi i slotiranih sita s otvorom 1 mm, od istog materijala, te kape piezometra.</t>
  </si>
  <si>
    <t>Istražne-piezmetarske bušotine izvode se rotacijskom metodom bušenja na suho uz kontinuirano jezgrovanje.</t>
  </si>
  <si>
    <t>Nakon provedbe ispitivanja ovlaštena tvrtka treba izraditi Izvještaj koji će služiti kao ulazni podatak za definiranje koncepta termotehničkog sustava.</t>
  </si>
  <si>
    <t>▪ interijerske opreme i namještaja</t>
  </si>
  <si>
    <t>Za ogledni uzorak potrebno je dobiti odobrenje predstavnika GZZZSKIP-a.</t>
  </si>
  <si>
    <t>U stavku je uključeno mljevenje staklenih prizmi skinutih s postojeće betonske kupole, koje se koriste kao dio agregata terrazza. Mljevenje staklenih prizmi na granulaciju 5-8 mm.</t>
  </si>
  <si>
    <t>Stavka uključuje sve radnje na demontaži te transport na odgovarajući suhi depo ili reciklažno dvorište udaljenosti do 20 km.</t>
  </si>
  <si>
    <t>Dobava i ugradnja bubrive trake na bazi akrila koja se lijepi svojom većom dimenzijom na površinu sa specijalnim poliuretansko-hibridnim brtvilom u sustavu  (100 mL/m1). Traka se ugrađuje na spoj ploča-zid i na spoj zid-zid. Bubriva traka se ugrađuje na pripremljenu betonsku podlogu ljepljenjem bubrivom masom.</t>
  </si>
  <si>
    <t>Radove izvesti prema uputama proizvođača materijala.</t>
  </si>
  <si>
    <t>Obračun po m1 ugrađenog profila.</t>
  </si>
  <si>
    <t>Karakteristike trake :  dimenzije: 10mm x 20mm;bubrenje: ≥ 200% (nakon 14 dana) (DIN 53521 ili jednakovrijedan) nakon uronjenosti u slatkoj vodi ; bubrenje :  ≥120 %  (DIN 53521 ili jednakovrijedan) nakon uronjenosti u slanu vodu. Karakteristike brtvila:Shore A tvrdoća: &gt; 10 (DIN 53505 ili jednakovrijedan);promjena volumena: &gt;100 % nakon 7 dana uronjenosti u vodu (EN 14406).</t>
  </si>
  <si>
    <t>HI podrumske ploče</t>
  </si>
  <si>
    <t>Dobava i postava horizontalne i vertikalne  hidroizolacije  AB konstrukcije podruma . Hidroizolacija se izvodi  iz integrirane hidroizolacijske membrane na bazi FPO (debljine min. 0,8 mm ) sa specijalnim hibridnim vezivnim slojem za permanentnu vezu sa svježim betonom  i hibridnim vezivnim slojem  (ukupno min. 1,35mm), sve prema EN 13967 ili jednakovrijedno.</t>
  </si>
  <si>
    <t>Mnimalne tehničke karakteristike:</t>
  </si>
  <si>
    <t>masa: min. 1,20 kg/m2 (EN 1849-2 ili jednakovrijedno); debljina FPO dijela membrane: min. 1,2 mm (EN 1849-2 ili jednakovrijedno); ukupna debljina: min. 1,75mm (EN 1849-2 ili jednakovrijedno); otpornost na udar: min. 300mm (EN 12691 ili jednakovrijedno); posmična otpornost spojeva: min. 100N/50mm (EN 12317-2 ili jednakovrijedno); vlačna uzdužna čvrstoća: ≥500N/50mm (EN 12311-2 ili jednakovrijedno) ; poprečna vlačna čvrstoća: min. ≥500N/50mm (EN 12311-2 ili jednakovrijedno); izduljenje pri slomu uzdužno: min. 1000% (EN 12311-2 ili jednkovrijedno); izduljenje pri slomu poprečno: min. 1000% (EN 12311-2 ili jednakovrijedno);  prionjivost na beton min. 1,6 N/mm (nakon 28 dana) (EN 1372 ili jednakovrijedno); otpornost na lužine i kemikalije (EN 1847 ili jednakovrijedno); otpornost na lateralni prolazak vode : maks. 7,0 bara (ASTM D5385 ili jednakovrijedno).</t>
  </si>
  <si>
    <t>Membrana se međusobno preklapa i  spaja samoljepljivim  trakama iz sustava  i sa svim dodatnim elementima istog sustava specificiranim od strane proizvođača materijala.  Uključena obrada svih prodora uključujući cjevi, gromobran, pilote i sl.) Radove izvesti prema uputama proizvođača materijala. Svi proizvodi u sustavu trebaju biti kompatibilni.</t>
  </si>
  <si>
    <t>HI premaz postojećih zidova</t>
  </si>
  <si>
    <t>Mort je sa dodatkom kristalizirajućih aditiva koji brtve konstrukcije, zadovoljava zahtjeve EN 1504-2:2004 ili jednakovrijedno.</t>
  </si>
  <si>
    <t>Sve izvesti prema uputi proizvođača materijala.</t>
  </si>
  <si>
    <t>Traka i FPO membrana iz istog sustava.</t>
  </si>
  <si>
    <t>Povezivanje integrirane HI membarne u horizontali s postojećim AB zidovima podruma primjenom ljepljive trake iz sustava integrirane FPO HI membrane.</t>
  </si>
  <si>
    <t>Traka je r.š. 15,0 cm i se lijepi preko prethodno izvedenog H.I. premaza na AB  zidovima podruma (predmet zasebne stavke)  i prelazi u horizontalu na položenu FPO HI membranu (predmet zasebne stavke).</t>
  </si>
  <si>
    <t>podovi na tlu oznake PT1a, PT1b, PT2a, PT2c, PT5, PT6</t>
  </si>
  <si>
    <t>HI traka</t>
  </si>
  <si>
    <t>- ventilacijski kanali</t>
  </si>
  <si>
    <t>Mort nanijeti u minimalo 2 sloja.</t>
  </si>
  <si>
    <t>U cijeni skele je i obveza Izvođača da izradi Projekt i statički proračun skele, sukladno tehnologiji kojom raspolaže te ga, prije izvedbe skele, ovjeri od strane projektanta i revidenta te nadzornog inženjera.</t>
  </si>
  <si>
    <t>Rastavljanje i skidanje skele vrši se oprezno spuštanjem i slaganjem svih dijelova na određeno mjesto vodeći računa da se ne oštete postojeći i novi zidovi.</t>
  </si>
  <si>
    <t xml:space="preserve">U cijenu uključiti sav rad, odvoz i odlaganje otpada na odgovarajuće reciklažno dvorište udaljenosti do 20 km. </t>
  </si>
  <si>
    <t xml:space="preserve">U cijenu uključiti sav rad, odvoz i deponiranje na odgovarajuće reciklažno dvorište udaljenosti do 20 km. </t>
  </si>
  <si>
    <t>Razgradnja podne ploče podruma.</t>
  </si>
  <si>
    <t>Razgradnja i uklanjanje konstrukcije tehničke poluetaže u podrumu.</t>
  </si>
  <si>
    <t>Obračun po m2 otvora.</t>
  </si>
  <si>
    <t>Razgradnja i uklanjanje dijela postojećeg vanjskog zida za nove otvore-sporedna vrata.</t>
  </si>
  <si>
    <t>Kubatura se obračunava u rastresenom stanju, prema dostavnicama.</t>
  </si>
  <si>
    <t xml:space="preserve">konstrukcije oznake VP1a, d= 14,0 cm </t>
  </si>
  <si>
    <t>1.10</t>
  </si>
  <si>
    <t>Jednopolni minijaturni automatski prekidač C10A prekidne moći 10kA - IEC60947-2 ili jednakovrijedan ; kom=17</t>
  </si>
  <si>
    <t>Četveropolna strujna zaštitna sklopka 25/0.03A ; kom=4</t>
  </si>
  <si>
    <t>Jednopolni minijaturni automatski prekidač C10A prekidne moći 10kA - IEC60947-2 ili jednakovrijedan ; kom=15</t>
  </si>
  <si>
    <t>Tropolni minijaturni automatski prekidač C10A prekidne moći 10kA - IEC60947-2 ili jednakovrijedan ; kom=4</t>
  </si>
  <si>
    <t>2.2.18</t>
  </si>
  <si>
    <t>Četveropolna strujna zaštitna sklopka 25/0.03A ; kom=7</t>
  </si>
  <si>
    <t>Jednopolni minijaturni automatski prekidač C10A prekidne moći 10kA - IEC60947-2 ili jednakovrijedan ; kom=12</t>
  </si>
  <si>
    <t>Tropolni minijaturni automatski prekidač C10A prekidne moći 10kA - IEC60947-2 ili jednakovrijedan ; kom=9</t>
  </si>
  <si>
    <t>Dvopolna kombinirana zaštitna sklopka C16 10kA - IEC60947-2 ili jednakovrijedan ; kom=3</t>
  </si>
  <si>
    <t xml:space="preserve">Dobava isporuka i ugradnja. Lančani elektromotor debljine do 25mm, desni smijer 24V = min. 1.1 A / min. 50W, izbačaj lančanika 800 mm, tlačna/vlačna sila 300/200 N. Završna obrada EV1 natur aluminij ili jednakovrijedno. </t>
  </si>
  <si>
    <t>Dobava isporuka i ugradnja. Konzola za ugradnju lančanog elektromotora</t>
  </si>
  <si>
    <t>Dobava isporuka i ugradnja. Modul za dodatne grupe/izlaze elektromotora kapaciteta 10A</t>
  </si>
  <si>
    <t>Dobava isporuka i ugradnja. Ručni javljač / tipkaloza odimljavanje, 24V DC, VdS, narančasto
- za ručnu aktivaciju sustava
- LED prikaz stanja sustava (Alarm/ otovreno/ stanje pripravnosti/ greška)
- mogučnost resetiranja sustava unutar javljača
- isporuka u metalnom kučištu sa ključem</t>
  </si>
  <si>
    <t>Dobava isporuka i ugradnja. Prekidač za provjetravanje, funkcije otvori/zatvori, sa LED signalizacijom i membranskom tipkovnicom za lakše održavanje.</t>
  </si>
  <si>
    <t>Dobava isporuka i ugradnja. Nadžbukna kutija za prekidač</t>
  </si>
  <si>
    <t>Dobava isporuka i ugradnja. Vremenska stanica kiša/vjetar sa senzorima</t>
  </si>
  <si>
    <t>Montaža i spajanje lančanog elektromotora</t>
  </si>
  <si>
    <r>
      <rPr>
        <b/>
        <sz val="10"/>
        <rFont val="Arial"/>
        <family val="2"/>
      </rPr>
      <t>Dobava, montaža i spajanje sigurnosne svjetiljke oznake "P14"</t>
    </r>
    <r>
      <rPr>
        <sz val="10"/>
        <rFont val="Arial"/>
        <family val="2"/>
      </rPr>
      <t xml:space="preserve">
Svjetiljka nadgradna za označavanje evakuacijskoga puta, s jednostranim piktogramom, smjer desno, LED izvor svjetlost,  snaga 1W, vezana na nadzorni sustav,tri sata autonomije, LiFePO4 baterije, 175 lm ±5%, IP65.</t>
    </r>
  </si>
  <si>
    <r>
      <rPr>
        <b/>
        <sz val="10"/>
        <rFont val="Arial"/>
        <family val="2"/>
      </rPr>
      <t>Dobava, montaža i spajanje svjetiljke oznake "A1"</t>
    </r>
    <r>
      <rPr>
        <sz val="10"/>
        <rFont val="Arial"/>
        <family val="2"/>
      </rPr>
      <t xml:space="preserve">
Svjetiljka ovjesna, LED izvor svjetlost, efektivni svjetosni tok ili svjetlosni tok svjetiljke s uračunatim gubicima u optičkom sustavu min 1400 lm ±5%, snaga sistema max 13W, svjetlosna iskoristivost svjetiljke s uračunatim gubicima u optičkom sustavu min 111 lm/W ±5%, životni vijek L80B10 50.000h, Ra≥80, temperatura boje svjetlosti 3000K, zaštita od zaprljanja IP20, dimenzija Φxv 110x102mm ±5%, boja kućišta, unutarnjeg dijela svjetiljke i kabela crna, optika satinirani opalni polikarbonatni difuzor + predspojna naprava i sav ostali potreban pribor za ovjesnu montažu svjetiljke</t>
    </r>
  </si>
  <si>
    <r>
      <rPr>
        <b/>
        <sz val="10"/>
        <rFont val="Arial"/>
        <family val="2"/>
      </rPr>
      <t>Dobava, montaža i spajanje svjetiljke oznake "A3"</t>
    </r>
    <r>
      <rPr>
        <sz val="10"/>
        <rFont val="Arial"/>
        <family val="2"/>
      </rPr>
      <t xml:space="preserve">
Svjetiljka ugradna, LED izvor svjetlosti, kućište od polikarbonata, aluminijski odsijač, faktor bliještanja UGR≤22, efektivni svjetosni tok ili svjetlosni tok svjetiljke s uračunatim gubicima u optičkom sustavu min 2200 lm ±5%, snaga sistema max 20.5W (LED izvor+driver), svjetlosna iskoristivost svjetiljke s uračunatim gubicima u optičkom sustavu min 107 lm/W ±5%, životni vijek L70B10 50.000h, Ra≥80, temperatura boje svjetlosti 3000K, zaštita od zaprljanja IP20, dimenzija Φxv 216x108mm ±5%, DALI predspoj</t>
    </r>
  </si>
  <si>
    <r>
      <rPr>
        <b/>
        <sz val="10"/>
        <rFont val="Arial"/>
        <family val="2"/>
      </rPr>
      <t>Dobava, montaža i spajanje svjetiljke oznake "A6"</t>
    </r>
    <r>
      <rPr>
        <sz val="10"/>
        <rFont val="Arial"/>
        <family val="2"/>
      </rPr>
      <t xml:space="preserve">
Svjetiljka nadgradna stropna, LED izvor svjetlosti, kućište od polikarbonata, inoks kopče, pokrov od polikarbonata, efektivni svjetosni tok ili svjetlosni tok svjetiljke s uračunatim gubicima u optičkom sustavu min 5880 lm ±5%, snaga sistema max 37W (LED izvor+driver), ukupna svjetlosna iskoristivost svjetiljke 159 lm/W ±5%, boja svjetlosti 4000K, uzvrata boje Ra &gt; 80, zaštita od zaprljanja IP66, mehanička zaštita IK10, rad na temperaturi okoline od -20°C do +50°C, svjetiljka ima dodatne aluminijske hladnjake za dodatno hlađenje LED modula i drivera, životni vijek 50000 uz L90B10, dimenzije dxšxv 1172x145x100 mm ±5%</t>
    </r>
  </si>
  <si>
    <r>
      <rPr>
        <b/>
        <sz val="10"/>
        <rFont val="Arial"/>
        <family val="2"/>
      </rPr>
      <t>Dobava, montaža i spajanje svjetiljke oznake "A6a"</t>
    </r>
    <r>
      <rPr>
        <sz val="10"/>
        <rFont val="Arial"/>
        <family val="2"/>
      </rPr>
      <t xml:space="preserve">
Svjetiljka nadgradna zidna, LED izvor svjetlosti, kućište od polikarbonata, inoks kopče, pokrov od polikarbonata, efektivni svjetosni tok ili svjetlosni tok svjetiljke s uračunatim gubicima u optičkom sustavu min 5880 lm ±5%, snaga sistema max 37W (LED izvor+driver), ukupna svjetlosna iskoristivost svjetiljke 159 lm/W ±5%, boja svjetlosti 4000K, uzvrata boje Ra &gt; 80, zaštita od zaprljanja IP66, mehanička zaštita IK10, rad na temperaturi okoline od -20°C do +50°C, svjetiljka ima dodatne aluminijske hladnjake za dodatno hlađenje LED modula i drivera, životni vijek 50000 uz L90B10, dimenzije dxšxv 1172x145x100 mm ±5%, komplet s priborom za montažu na zid</t>
    </r>
  </si>
  <si>
    <r>
      <rPr>
        <b/>
        <sz val="10"/>
        <rFont val="Arial"/>
        <family val="2"/>
      </rPr>
      <t>Dobava, montaža i spajanje svjetiljke oznake "A7"</t>
    </r>
    <r>
      <rPr>
        <sz val="10"/>
        <rFont val="Arial"/>
        <family val="2"/>
      </rPr>
      <t xml:space="preserve">
Svjetiljka ovjesna, LED izvor svjetlosti, metalno kućište bijele boje, difuzor od polikarbonata, faktor bliještanja UGR≤19, direktna distribucija svjetlosti, efektivni svjetosni tok ili svjetlosni tok svjetiljke s uračunatim gubicima u optičkom sustavu min 3800 lm ±5%, snaga sistema max 30W (LED izvor+driver), ukupna svjetlosna iskoristivost svjetiljke 127 lm/W ±5%, uzvrata boje CRI≥80, temperatura boje svjetlosti 3000K, zaštita od zaprljanja min IP20, mehanička zaštita min IK02, dimenzije dxšxv 1127x70x70 mm ±5%, masa maks. 2,75kg ±5%, životni vijek min 100.000 sati uz L80, komplet s ovjesnim priborom za montažu.</t>
    </r>
  </si>
  <si>
    <r>
      <rPr>
        <b/>
        <sz val="10"/>
        <rFont val="Arial"/>
        <family val="2"/>
      </rPr>
      <t>Dobava, montaža i spajanje svjetiljke oznake "A7a"</t>
    </r>
    <r>
      <rPr>
        <sz val="10"/>
        <rFont val="Arial"/>
        <family val="2"/>
      </rPr>
      <t xml:space="preserve">
Svjetiljka nadgradna zidna, LED izvor svjetlosti, metalno kućište bijele boje, difuzor od polikarbonata, faktor bliještanja UGR≤19, direktna distribucija svjetlosti, efektivni svjetosni tok ili svjetlosni tok svjetiljke s uračunatim gubicima u optičkom sustavu min 3800 lm ±5%, snaga sistema max 30W (LED izvor+driver), ukupna svjetlosna iskoristivost svjetiljke 127 lm/W ±5%, uzvrata boje CRI≥80, temperatura boje svjetlosti 3000K, zaštita od zaprljanja min IP20, mehanička zaštita min IK02, dimenzije dxšxv 1127x70x70 mm ±5%, masa maks. 2,75kg ±5%, životni vijek min 100.000 sati uz L80, komplet s priborom za montažu na zid</t>
    </r>
  </si>
  <si>
    <r>
      <rPr>
        <b/>
        <sz val="10"/>
        <rFont val="Arial"/>
        <family val="2"/>
      </rPr>
      <t xml:space="preserve">Dobava, montaža i spajanje svjetiljki oznake "A12" </t>
    </r>
    <r>
      <rPr>
        <sz val="10"/>
        <rFont val="Arial"/>
        <family val="2"/>
      </rPr>
      <t xml:space="preserve">
Svjetiljka ugradna linijska, LED izvor svjetlosti, aluminijsko kućište, mikroprizmatični difuzor, efektivni svjetosni tok ili svjetlosni tok svjetiljke s uračunatim gubicima u optičkom sustavu min 6636 lm ±5%, snaga sistema max 49.1W, ukupna svjetlosna iskoristivost svjetiljke 135.2 lm/W ±5%, uzvrata boje CRI≥80, temperatura boje svjetlosti 3000K, zaštita od zaprljanja min IP20, mehanička zaštita min IK04, dimenzije dxšxv 2262x80x136 mm ±5%, životni vijek L80/B10 100.000 sati, DALI predspoj.</t>
    </r>
  </si>
  <si>
    <r>
      <rPr>
        <b/>
        <sz val="10"/>
        <rFont val="Arial"/>
        <family val="2"/>
      </rPr>
      <t xml:space="preserve">Dobava, montaža i spajanje svjetiljki oznake "A13" i "A13a" </t>
    </r>
    <r>
      <rPr>
        <sz val="10"/>
        <rFont val="Arial"/>
        <family val="2"/>
      </rPr>
      <t xml:space="preserve">
Svjetiljka ugradna linijska, LED izvor svjetlosti, aluminijsko kućište, mikroprizmatični difuzor, efektivni svjetosni tok ili svjetlosni tok svjetiljke s uračunatim gubicima u optičkom sustavu min 4977 lm ±5%, snaga sistema max 35.3W, ukupna svjetlosna iskoristivost svjetiljke 141 lm/W ±5%, uzvrata boje CRI≥80, temperatura boje svjetlosti 3000K, zaštita od zaprljanja min IP20, mehanička zaštita min IK04, dimenzije dxšxv 1692x80x136 mm ±5%, životni vijek L80/B10 100.000 sati, DALI predspoj, komplet sa spojnicama za povezivanje svjetiljki u kontinuiranu liniju.</t>
    </r>
  </si>
  <si>
    <r>
      <rPr>
        <b/>
        <sz val="10"/>
        <rFont val="Arial"/>
        <family val="2"/>
      </rPr>
      <t>Dobava, montaža i spajanje DALI senzora oznake "S1a" - zidni</t>
    </r>
    <r>
      <rPr>
        <sz val="10"/>
        <rFont val="Arial"/>
        <family val="2"/>
      </rPr>
      <t xml:space="preserve">
Multifunkcionalni nadgradni zidni DALI senzor, senzor pokreta (PIR) i rasvjetljenosti (PE), prostor detekcije 15 mx15 m ±5% pri montaži na visinu 2.1 m ±5%, brzina detekcija 1.0 m/s, dimenzije dxšxv 70x61x66 mm ±5%, DALI sučelje (9 mA).</t>
    </r>
  </si>
  <si>
    <t>Izrada faksimila ukrasnog elementa u podgledu galerije 1.kata prema izvornim nacrtima.</t>
  </si>
  <si>
    <t>U cijenu stavke uključena demontaža postojećeg vijenca.</t>
  </si>
  <si>
    <t>U cijenu stavke uključena potkonstrukcija za montažu ukrasa na podgled galerije. Potkonstrukcija ukaširana u element, na tri mjesta po segmentu, uz obaveznu prilagodbu pozicije potkonstrukcije planiranim instalacijama.</t>
  </si>
  <si>
    <t xml:space="preserve">Staklene prizme centralne kupole, prstenastog svoda i svjetlarnika podruma su u vlasništvu Naručitelja. </t>
  </si>
  <si>
    <t>Naručitelj će staklene prizme zapisnički predati Izvođaču prema dogovoru i terminskom planu, prizme time postaju odgovornost Izvođača za skladištenje i za manipulaciju.</t>
  </si>
  <si>
    <t>Izvođač će ostatak neugrađenih prizmi, uz obračun ugrađenih, vratiti zapisnički Naručitelju u odgovarajućoj ambalaži i na mjesto gdje odredi Naručitelj.</t>
  </si>
  <si>
    <t>Naručitelj će sam nabaviti galerijsku rasvjetu te ju montirati pred kraj ili nakon izvođenja radova.</t>
  </si>
  <si>
    <t>Odabrani ponuditelj u obvezi je izvršiti ispitivanja ispravnosti instalacije te za svaku pojedinu poziciju priključka izdati atest.</t>
  </si>
  <si>
    <t>Projektom cjelovite obnove predviđeno je da će se postojeća trafostanica smještena u sutereneu, a koja opslužuje susjedni dio četvrti, izmjestiti, no Naručitelj ne može garantirati da će izmještanje biti izvršeno do početka radova. Stoga, odabrani ponuditelj mora omogućiti da trafostanica bude dio gradilišta, treba osigurati nesmetan pristup trafostanici ovlaštenim osobama za održavanje te garantirati neometano i kontinuirano funkcioniranje trafostanice za vrijeme čitavog trajanja gradilišta, tj. do njenog izmještanja.</t>
  </si>
  <si>
    <t>Također, s obzirom na smještaj buduće trafostanice, odabrani ponuditelj treba organizirati gradilište na način da ne ometa prostor gdje će se smjestiti buduća trafostanica (podzemni smještaj na okolnoj parceli).</t>
  </si>
  <si>
    <t>Odabrani ponuditelj, u trenu izmještanja, mora surađivati s nadležnim ODS-om te omogućiti nesmetano izmještanje stare opreme trafostanice.</t>
  </si>
  <si>
    <t>Naručitelj će provesti zasebne postupke nabave drugih radova i/ili nabava robe koji nisu predmet ovog troškovnika, a koji će se izvoditi za vrijeme predmetnih radova cjelovite obnove. U tom slučaju Izvođač radova cjelovite obnove postaje glavni izvođač i mora osigurati pristup na gradilište drugim izvođačima te je u obvezi koordinacije istih vezano na rokove izvođenja. Glavni izvođač za ovu aktivnost nema pravo dodatne naknade izvan ponuđene cijene.</t>
  </si>
  <si>
    <t>Drugi radovi  i/ili nabava robe posebice uključuju:
   - Izvedba, dobava i montaža vanjske podizne platforme za pristup   
     osobama smanjene pokretljivosti
   - Izvedba i dobava i montaža staklenih stijena vjetrobrana
   - Dobava i montaža galerijske rasvjete</t>
  </si>
  <si>
    <t>Izvođač je u obavezi izraditi terminski plan i jasno iskazati rokove kada se planirana oprema treba ugraditi vezano na dinamiku gradilišta te pismeno obavijestiti Naručitelja o planiranim rokovima najmanje 90 dana prije izvedbe radova vezanih na gore spomenute grupe.</t>
  </si>
  <si>
    <t>IZVEDBA DRUGIH RADOVA I ISPORUKA ROBE ZA VRIJEME TRAJANJA PREDMETNIH RADOVA:</t>
  </si>
  <si>
    <t xml:space="preserve">Gospodarski subjekti koji provode obnovu moraju ograničiti stvaranje otpada u procesu gradnje i rušenja u skladu s EU protokolom o gospodarenju otpadom od građenja i rušenja;
Moraju se koristiti građevinski materijali/dijelovi koji ne sadrže azbeste niti štetne tvari. Također mora se osigurati da materijali/dijelovi koji mogu doći u kontakt s korisnicima emitiraju manje od maksimalne propisane količine štetnih spojeva
Tijekom izvođenja radova poduzimat će se mjere kojima se onečišćenje zraka, tla i podzemnih voda te buka svode na najmanju mjeru: izvođenje radova u dnevnom razdoblju, svi rastresiti materijali će biti sklonjeni kako bi se sprječilo rasipanje tijekom kiše i vjetra, a sva uklanjanja i demontaže vršit će se tehnikom koja sprječava širenje prašine i štetnih tvari na susjedne površine te će se , kada bude potrebno koristiti zaštitne ograde; </t>
  </si>
  <si>
    <t>PREMJEŠTANJE TRAFOSTANICE:</t>
  </si>
  <si>
    <t>Izrada kanala za strojarske instalacije u dvorištu.</t>
  </si>
  <si>
    <t>Pažljivo uklanjanje granitnih kocki s odlaganjem kako bi se mogle ponovo koristiti</t>
  </si>
  <si>
    <t>Uklanjanje cementne stabilizacije debljine 20 cm</t>
  </si>
  <si>
    <t>Iskop rova 100x80 cm</t>
  </si>
  <si>
    <t>Izrada betonskog kanala sa pripadajućim betonskim poklopcima</t>
  </si>
  <si>
    <t>Izvođenje hidroizolacije preko poklopca kanala elastičnom bitumenskom trakom s uloškom od staklenog voala</t>
  </si>
  <si>
    <t>Izrada cementne stabilizacije, debljine 20 cm</t>
  </si>
  <si>
    <t>Ponovna postava granitnih kocke na cementnu podlogu, suhi beton granulacije 0-4 mm</t>
  </si>
  <si>
    <t>Izrada prodora kroz betonski zid, debljine 40 cm</t>
  </si>
  <si>
    <t xml:space="preserve">Bezpritisni razdjeljivač ogrijevnog medija, oznake u projektu: 3, izrađen prema detaljima iz projekta, dimenzije DN200, sa priključcima prema dispoziciji (2 x DN100, 2x DN65, 2 x DN125, 1x DN32), ispustom DN15 spojenim na odvod, priključak za manometar i termometar, razmak priključaka prema detalju u projektu. Stavka uključuje izolaciju 50 mm kamene vune i oblogu od Al lima. Sitni i potrošni materijal uključen. Izrađuje se prema zasebnoj radioničkoj dokumentaciji uključenoj u cijenu.
</t>
  </si>
  <si>
    <t xml:space="preserve">Akumulacijski spremnik za zagrijavanje potrošne tople vode, izrađen od čelika i emajliran s unutarnje strane, ugrađen jedan glatkocijevni emajlirani izmjenjivač topline, ugrađena Correx anoda ili jednakovrijedno. Spremnik se izrađuje na osnovi zasebne radioničke dokumentacije uključene u stavku. Toplinska izolacija izrađena od Polyester pjene i vanjske folije crvene boje - s mogućnosti skidanja radi lakšeg unosa, prirubnica za ugradnju prirubničkog električnog grijača u donjem dijelu, otvor za čišćenje s gornje strane, navojni priključak za električni grijač s gornje strane, uranjajuće čahure za osjetnike s termometrom, uključujući elektrogrijač 9 kW. </t>
  </si>
  <si>
    <t xml:space="preserve">Kanali za razvod zraka izrađeni iz pocinčanog čeličnog lima prema HRN DIN 24190 (debljina ovisno o dimenziji veće stranice kanala, a prema tablici priloženoj u tehničkom opisu) ili jednakovrijedno. Kanali s većom stranicom od 300 mm ukrućuju se križnim brazdama ili uzdužnim Z brazdama. Uključivo svi fazonski komadi, kanalski nastavci, koljena s registrima skretnih limova te prirubnice iz kutnog željeza. Isključivo zavjesni, pričvrsni i brtveni materijal.
</t>
  </si>
  <si>
    <t xml:space="preserve">Izrada projekta izvedenog stanja sustava automatske regulacije i CNUS-a koji uključuje:
-izradu finalnih aplikacijskih shema
-izradu izvedbenih strujnih shema elektrokomandnih ormara
-izradu finalne blok sheme CNUS-a
-izradu tlocrtnih prikaza sa oznakama svih elemenata sustava
</t>
  </si>
  <si>
    <t>Bezpritisni razdjeljivač rashladnog medija, oznake u projektu: 2, izrađen prema detaljima iz projekta, dimenzije DN200, sa priključcima prema dispoziciji (2 x DN100, 2x DN65, 2 x DN125, 1x DN32), ispustom DN15 spojenim na odvod, priključak za manometar i termometar, razmak priključaka prema detalju u projektu. Stavka uključuje izolaciju 50 mm kamene vune i oblogu od Al lima. Sitni i potrošni materijal uključen. Izrađuje se prema zasebnoj radioničkoj dokumentaciji uključenoj u cijenu.</t>
  </si>
  <si>
    <t>Stavka obuhvaća nabavu, dopremu, montažu, demontažu i otpremu te sva eventualna premještanja radnih i pomočnih skela  za potrebe izvođenja radova na sanaciji u dijelu trijema, uključivo sav spojni pribor i pomoćne elemente te ukrućenja i sidrenja. Obračun po m2 tlocrtne projekcije skele za cijeli opseg centralne kupole. Skela visine do 17 m. Platforma radne skele u u punoj širini skele. Potrebna nosivost skele 3 kN/m2. Oskeljuju se površine nutarnjeg podgleda. Oslanjanje skele izvesti na čvrstoj podlozi, sa svim potrebnim ukrućenjima, podnicama, ljestvama za prelazak na radnu etažu, zaštitom podnica od pada materijala i alata, leđobranima i slično. Skela treba biti ograđena zaštitnim mrežama za osiguranje od pada predmeta čitavom visinom postavljanja. Prije izvedbe skele Izvođač je dužan osigurat certifikat za skelu, sa svim mjerama zaštite radnika. U cijenu uključiti sav rad, materijal, alate, strojeve i opremu potrebnu za potpuno dovršenje stavke.</t>
  </si>
  <si>
    <t>Rušenje i demontaža obloga stropova od gipskartonskih ploča</t>
  </si>
  <si>
    <t>Uklanjanje kamene obloge obrađeno zasebnom stavkom.</t>
  </si>
  <si>
    <t>Stavka obuhvaća uklanjanje kompletnih sklopova namještaja, opreme i instalacija, sav pričvrsni materijal i potkonstrukcije te uključuje sav rad, materijal i transport, odnosno sve pripremno-završne radove kao i sve prijenose materijala dobivenog rušenjem i demontažom, odvoz na odgovarajući suhi depo ili odgovarajuće reciklažno dvorište te čišćenje prostora nakon rušenja i demontaže. Uključivo i sva potrebna pomagala pri radu (teška skela i sl.).</t>
  </si>
  <si>
    <t>U cijenu stavke uključen ručni utovar, prijevoz, istovar, čišćenje prometnih površina, te naknada reciklažnom dvorištu.</t>
  </si>
  <si>
    <t>Obračun po m3.</t>
  </si>
  <si>
    <t>Demontaža unutarnjih vrata, koja se ne zadržavaju i letvi dovratnika. U cijenu uključen sav rad materijal alati i strojevi potrebni za potpuno dovršenje stavke. U cijenu uključiti utovar i odvoz na odgovarajuće reciklažno dvorište udaljenosti do 20 km.</t>
  </si>
  <si>
    <t>Cijena je iskazana u komadima kompletne stolarije (krila, dovratnici i dr.)</t>
  </si>
  <si>
    <t>Demontaža unutarnjih vrata i vratašca, koja se ne zadržavaju i dovratnika. U cijenu uključen sav rad materijal alati i strojevi potrebni za potpuno dovršenje stavke. U cijenu uključiti utovar i odvoz na odgovarajuće reciklažno dvorište udaljenosti do 20 km.</t>
  </si>
  <si>
    <t>Cijena je iskazana u komadima kompletne bravarije (krila, dovratnici i dr.)</t>
  </si>
  <si>
    <t xml:space="preserve">Stavka uključuje čišćenje od nastale šute kao i otpremu šute na reciklažno dvorište. </t>
  </si>
  <si>
    <t>Rušenje i demontaža pregradnih zidova od obostrano postavljenih dvostrukih gipskartonskih ploča</t>
  </si>
  <si>
    <t>Rušenje i demontaža pregradnih zidova od obostrano postavljenih dvostrukih gipskartonskih ploča sa ispunom mineralnom vunom.</t>
  </si>
  <si>
    <t>Rušenje i demontaža obloga stropova od gipskartonskih ploča sa ispunom mineralnom vunom.</t>
  </si>
  <si>
    <r>
      <t xml:space="preserve">Uklanjanje slabo vezanih dijelova </t>
    </r>
    <r>
      <rPr>
        <sz val="10"/>
        <rFont val="Arial"/>
        <family val="2"/>
        <charset val="238"/>
      </rPr>
      <t>zidanih zidova i betonske konstrukcije otucanjem. Radovi se izvode ručno, uz upotrebu alata koji izaziva minimalne potrebne vibracije.</t>
    </r>
  </si>
  <si>
    <r>
      <rPr>
        <b/>
        <sz val="10"/>
        <rFont val="Arial"/>
        <family val="2"/>
        <charset val="238"/>
      </rPr>
      <t xml:space="preserve">Hidrodinamičko čišćenje </t>
    </r>
    <r>
      <rPr>
        <sz val="10"/>
        <rFont val="Arial"/>
        <family val="2"/>
        <charset val="238"/>
      </rPr>
      <t>prašine, nečistoća, plijesni ili topivih soli.</t>
    </r>
  </si>
  <si>
    <r>
      <rPr>
        <b/>
        <sz val="10"/>
        <rFont val="Arial"/>
        <family val="2"/>
        <charset val="238"/>
      </rPr>
      <t>Uklanjanje zaštitnog sloja armiranog betona do armature hidrorazaranjem.</t>
    </r>
    <r>
      <rPr>
        <sz val="10"/>
        <rFont val="Arial"/>
        <family val="2"/>
        <charset val="238"/>
      </rPr>
      <t xml:space="preserve"> </t>
    </r>
  </si>
  <si>
    <r>
      <rPr>
        <b/>
        <sz val="10"/>
        <rFont val="Arial"/>
        <family val="2"/>
        <charset val="238"/>
      </rPr>
      <t>Čišćenje sljubnica</t>
    </r>
    <r>
      <rPr>
        <sz val="10"/>
        <rFont val="Arial"/>
        <family val="2"/>
        <charset val="238"/>
      </rPr>
      <t xml:space="preserve"> do zdravog dijela morta zidanih zidova. Radovi se izvode ručno, bez upotrebe alata koji izaziva vibracije.</t>
    </r>
  </si>
  <si>
    <r>
      <t xml:space="preserve">Izrada, dobava, montaža i demontaža nakon izvršenih radova </t>
    </r>
    <r>
      <rPr>
        <b/>
        <sz val="10"/>
        <rFont val="Arial"/>
        <family val="2"/>
      </rPr>
      <t>kontrolnih geodetskih repera (markica)</t>
    </r>
    <r>
      <rPr>
        <sz val="10"/>
        <rFont val="Arial"/>
        <family val="2"/>
      </rPr>
      <t xml:space="preserve"> na zidovima podruma u svrhu geodetskog praćenja iskopa te izvedbe prodora i nove konstrukcije.</t>
    </r>
  </si>
  <si>
    <r>
      <rPr>
        <b/>
        <sz val="10"/>
        <rFont val="Arial"/>
        <family val="2"/>
      </rPr>
      <t>Ručno planiranje dna iskopa</t>
    </r>
    <r>
      <rPr>
        <sz val="10"/>
        <rFont val="Arial"/>
        <family val="2"/>
      </rPr>
      <t xml:space="preserve"> na cijeloj površini podruma unutar objekta na horizontalu s točnošću ± 2 cm.</t>
    </r>
  </si>
  <si>
    <r>
      <rPr>
        <b/>
        <sz val="10"/>
        <rFont val="Arial"/>
        <family val="2"/>
      </rPr>
      <t>Nabava, dobava i ugradnja materijala nasipa za zatrpavanje uz novu AB konstrukciju</t>
    </r>
    <r>
      <rPr>
        <sz val="10"/>
        <rFont val="Arial"/>
        <family val="2"/>
      </rPr>
      <t xml:space="preserve">, kao i uz postojeću konstrukciju temelja na cijeloj površini podruma unutar objekta. </t>
    </r>
  </si>
  <si>
    <r>
      <rPr>
        <b/>
        <sz val="10"/>
        <rFont val="Arial"/>
        <family val="2"/>
      </rPr>
      <t>Utovar i transport zemljanog materijala</t>
    </r>
    <r>
      <rPr>
        <sz val="10"/>
        <rFont val="Arial"/>
        <family val="2"/>
      </rPr>
      <t xml:space="preserve"> od iskopa s gradilišnog deponija te odvoz na gradsku planirku.</t>
    </r>
  </si>
  <si>
    <r>
      <rPr>
        <b/>
        <sz val="10"/>
        <rFont val="Arial"/>
        <family val="2"/>
      </rPr>
      <t>Čišćenje terena oko objekta</t>
    </r>
    <r>
      <rPr>
        <sz val="10"/>
        <rFont val="Arial"/>
        <family val="2"/>
      </rPr>
      <t xml:space="preserve"> poslije svake faze zemljanih radova na objektu te nakon završetka svih zemljenih radova na objektu.</t>
    </r>
  </si>
  <si>
    <t>Posebnu pažnju posvetiti potencijalnom onečišćenju javnih površina prilikom transporta materijala. Stavka obuhvaća ručni utovar otpadnog materijala u prijevozno sredstvo i odvoz na odgovarajuće reciklažno dvorište te čišćenje prijevoznog sredstva i onečišćenih površina mlazom vode.</t>
  </si>
  <si>
    <r>
      <t xml:space="preserve">Dobava materijala te </t>
    </r>
    <r>
      <rPr>
        <b/>
        <sz val="10"/>
        <rFont val="Arial"/>
        <family val="2"/>
      </rPr>
      <t xml:space="preserve">betoniranje podložnog sloja betona </t>
    </r>
    <r>
      <rPr>
        <sz val="10"/>
        <rFont val="Arial"/>
        <family val="2"/>
      </rPr>
      <t>na tlo unutar podruma objekta kao podloga za izradu nove armiranobetonske konstrukcije, betonom C16/20.</t>
    </r>
  </si>
  <si>
    <r>
      <t xml:space="preserve">Dobava materijala te </t>
    </r>
    <r>
      <rPr>
        <b/>
        <sz val="10"/>
        <rFont val="Arial"/>
        <family val="2"/>
      </rPr>
      <t xml:space="preserve">kampadno podbetoniravanje konstrukcije temelja </t>
    </r>
    <r>
      <rPr>
        <sz val="10"/>
        <rFont val="Arial"/>
        <family val="2"/>
      </rPr>
      <t>unutar podruma objekta, betonom C16/20.</t>
    </r>
  </si>
  <si>
    <r>
      <t xml:space="preserve">Dobava materijala te </t>
    </r>
    <r>
      <rPr>
        <b/>
        <sz val="10"/>
        <rFont val="Arial"/>
        <family val="2"/>
      </rPr>
      <t>betoniranje armiranobetonskog okvira prodora</t>
    </r>
    <r>
      <rPr>
        <sz val="10"/>
        <rFont val="Arial"/>
        <family val="2"/>
      </rPr>
      <t xml:space="preserve"> unutar podruma objekta, betonom C30/37.</t>
    </r>
  </si>
  <si>
    <r>
      <t xml:space="preserve">Dobava materijala te </t>
    </r>
    <r>
      <rPr>
        <b/>
        <sz val="10"/>
        <rFont val="Arial"/>
        <family val="2"/>
      </rPr>
      <t>betoniranje armiranobetonske temeljne ploče</t>
    </r>
    <r>
      <rPr>
        <sz val="10"/>
        <rFont val="Arial"/>
        <family val="2"/>
      </rPr>
      <t xml:space="preserve"> </t>
    </r>
    <r>
      <rPr>
        <b/>
        <sz val="10"/>
        <rFont val="Arial"/>
        <family val="2"/>
      </rPr>
      <t>propadališta lifta</t>
    </r>
    <r>
      <rPr>
        <sz val="10"/>
        <rFont val="Arial"/>
        <family val="2"/>
      </rPr>
      <t xml:space="preserve"> unutar podruma objekta, betonom C30/37.</t>
    </r>
  </si>
  <si>
    <r>
      <t xml:space="preserve">Dobava materijala te </t>
    </r>
    <r>
      <rPr>
        <b/>
        <sz val="10"/>
        <rFont val="Arial"/>
        <family val="2"/>
      </rPr>
      <t>betoniranje armiranobetonskih zidova instalacijskih okana i kanala</t>
    </r>
    <r>
      <rPr>
        <sz val="10"/>
        <rFont val="Arial"/>
        <family val="2"/>
      </rPr>
      <t xml:space="preserve"> unutar podruma objekta, betonom C30/37.</t>
    </r>
  </si>
  <si>
    <r>
      <t xml:space="preserve">Dobava materijala te </t>
    </r>
    <r>
      <rPr>
        <b/>
        <sz val="10"/>
        <rFont val="Arial"/>
        <family val="2"/>
      </rPr>
      <t>betoniranje armiranobetonskih poklopnih ploča instalacijskih okana i kanala</t>
    </r>
    <r>
      <rPr>
        <sz val="10"/>
        <rFont val="Arial"/>
        <family val="2"/>
      </rPr>
      <t xml:space="preserve"> unutar podruma objekta, betonom C30/37.</t>
    </r>
  </si>
  <si>
    <r>
      <t xml:space="preserve">Dobava materijala te </t>
    </r>
    <r>
      <rPr>
        <b/>
        <sz val="10"/>
        <rFont val="Arial"/>
        <family val="2"/>
      </rPr>
      <t>betoniranje armiranobetonske ploče</t>
    </r>
    <r>
      <rPr>
        <sz val="10"/>
        <rFont val="Arial"/>
        <family val="2"/>
      </rPr>
      <t xml:space="preserve"> </t>
    </r>
    <r>
      <rPr>
        <b/>
        <sz val="10"/>
        <rFont val="Arial"/>
        <family val="2"/>
      </rPr>
      <t>sprinkler tanka</t>
    </r>
    <r>
      <rPr>
        <sz val="10"/>
        <rFont val="Arial"/>
        <family val="2"/>
      </rPr>
      <t xml:space="preserve"> unutar podruma objekta, betonom C30/37.</t>
    </r>
  </si>
  <si>
    <r>
      <t xml:space="preserve">Dobava materijala te </t>
    </r>
    <r>
      <rPr>
        <b/>
        <sz val="10"/>
        <rFont val="Arial"/>
        <family val="2"/>
      </rPr>
      <t>betoniranje armiranobetonske podne ploče</t>
    </r>
    <r>
      <rPr>
        <sz val="10"/>
        <rFont val="Arial"/>
        <family val="2"/>
      </rPr>
      <t xml:space="preserve"> unutar podruma objekta, betonom C30/37.</t>
    </r>
  </si>
  <si>
    <r>
      <t xml:space="preserve">Dobava materijala te </t>
    </r>
    <r>
      <rPr>
        <b/>
        <sz val="10"/>
        <rFont val="Arial"/>
        <family val="2"/>
      </rPr>
      <t>betoniranje armiranobetonskih zidova</t>
    </r>
    <r>
      <rPr>
        <sz val="10"/>
        <rFont val="Arial"/>
        <family val="2"/>
      </rPr>
      <t xml:space="preserve"> </t>
    </r>
    <r>
      <rPr>
        <b/>
        <sz val="10"/>
        <rFont val="Arial"/>
        <family val="2"/>
      </rPr>
      <t>u skoku podne ploče te zidova propadališta lifta</t>
    </r>
    <r>
      <rPr>
        <sz val="10"/>
        <rFont val="Arial"/>
        <family val="2"/>
      </rPr>
      <t xml:space="preserve"> unutar podruma objekta, betonom C30/37.</t>
    </r>
  </si>
  <si>
    <r>
      <t xml:space="preserve">Dobava materijala te </t>
    </r>
    <r>
      <rPr>
        <b/>
        <sz val="10"/>
        <rFont val="Arial"/>
        <family val="2"/>
      </rPr>
      <t>betoniranje armiranobetonskih zidova</t>
    </r>
    <r>
      <rPr>
        <sz val="10"/>
        <rFont val="Arial"/>
        <family val="2"/>
      </rPr>
      <t xml:space="preserve"> </t>
    </r>
    <r>
      <rPr>
        <b/>
        <sz val="10"/>
        <rFont val="Arial"/>
        <family val="2"/>
      </rPr>
      <t>sprinkler</t>
    </r>
    <r>
      <rPr>
        <sz val="10"/>
        <rFont val="Arial"/>
        <family val="2"/>
      </rPr>
      <t xml:space="preserve"> </t>
    </r>
    <r>
      <rPr>
        <b/>
        <sz val="10"/>
        <rFont val="Arial"/>
        <family val="2"/>
      </rPr>
      <t>tanka</t>
    </r>
    <r>
      <rPr>
        <sz val="10"/>
        <rFont val="Arial"/>
        <family val="2"/>
      </rPr>
      <t xml:space="preserve"> unutar podruma objekta, betonom C30/37.</t>
    </r>
  </si>
  <si>
    <r>
      <t xml:space="preserve">Dobava materijala te </t>
    </r>
    <r>
      <rPr>
        <b/>
        <sz val="10"/>
        <rFont val="Arial"/>
        <family val="2"/>
      </rPr>
      <t>betoniranje armiranobetonske rampe</t>
    </r>
    <r>
      <rPr>
        <sz val="10"/>
        <rFont val="Arial"/>
        <family val="2"/>
      </rPr>
      <t xml:space="preserve"> unutar podruma objekta, betonom C30/37.</t>
    </r>
  </si>
  <si>
    <r>
      <t>Dobava materijala te</t>
    </r>
    <r>
      <rPr>
        <b/>
        <sz val="10"/>
        <rFont val="Arial"/>
        <family val="2"/>
      </rPr>
      <t xml:space="preserve"> betoniranje armiranobetonskih jednokrakih stubišta unutar podruma objekta</t>
    </r>
    <r>
      <rPr>
        <sz val="10"/>
        <rFont val="Arial"/>
        <family val="2"/>
      </rPr>
      <t>, betonom C30/37.</t>
    </r>
  </si>
  <si>
    <r>
      <t xml:space="preserve">Dobava materijala te </t>
    </r>
    <r>
      <rPr>
        <b/>
        <sz val="10"/>
        <rFont val="Arial"/>
        <family val="2"/>
      </rPr>
      <t>betoniranje armiranobetonskog trokrakog stubišta s međupodestima i podestom</t>
    </r>
    <r>
      <rPr>
        <sz val="10"/>
        <rFont val="Arial"/>
        <family val="2"/>
      </rPr>
      <t xml:space="preserve"> unutar prizemlja i kata objekta, betonom C25/30.</t>
    </r>
  </si>
  <si>
    <r>
      <t xml:space="preserve">Dobava materijala te </t>
    </r>
    <r>
      <rPr>
        <b/>
        <sz val="10"/>
        <rFont val="Arial"/>
        <family val="2"/>
      </rPr>
      <t xml:space="preserve">betoniranje armiranobetonske vanjske prstenaste grede </t>
    </r>
    <r>
      <rPr>
        <sz val="10"/>
        <rFont val="Arial"/>
        <family val="2"/>
      </rPr>
      <t>na krovu objekta uz postojeću kamenu oblogu, betonom C30/37.</t>
    </r>
  </si>
  <si>
    <r>
      <t xml:space="preserve">Dobava materijala te </t>
    </r>
    <r>
      <rPr>
        <b/>
        <sz val="10"/>
        <rFont val="Arial"/>
        <family val="2"/>
      </rPr>
      <t xml:space="preserve">betoniranje armiranobetonske centralne prstenaste grede </t>
    </r>
    <r>
      <rPr>
        <sz val="10"/>
        <rFont val="Arial"/>
        <family val="2"/>
      </rPr>
      <t>na krovu objekta, betonom C30/37.</t>
    </r>
  </si>
  <si>
    <r>
      <t xml:space="preserve">Dobava materijala te </t>
    </r>
    <r>
      <rPr>
        <b/>
        <sz val="10"/>
        <rFont val="Arial"/>
        <family val="2"/>
      </rPr>
      <t xml:space="preserve">betoniranje armiranobetonskih ukrutnih rebara prstenastog svoda </t>
    </r>
    <r>
      <rPr>
        <sz val="10"/>
        <rFont val="Arial"/>
        <family val="2"/>
      </rPr>
      <t>na krovu objekta, betonom C30/37.</t>
    </r>
  </si>
  <si>
    <r>
      <t xml:space="preserve">Dobava materijala te </t>
    </r>
    <r>
      <rPr>
        <b/>
        <sz val="10"/>
        <rFont val="Arial"/>
        <family val="2"/>
      </rPr>
      <t>betoniranje armiranobetonskog prstenastog svoda</t>
    </r>
    <r>
      <rPr>
        <sz val="10"/>
        <rFont val="Arial"/>
        <family val="2"/>
      </rPr>
      <t xml:space="preserve"> na krovu objekta, betonom C30/37.</t>
    </r>
  </si>
  <si>
    <t>Također, posebnu pažnju potrebno je obratiti na ugradnju staklenih prizmi koje su sastavni dio prstenastog svoda. Iste je prije ugradnje betona potrebno postaviti na točno određene pozicije - pozicije prema postojećem stanju. Tijekom ugradnje betona ne smije doći do izmicanja prizmi (spriječiti udar mlaza betona). Nakon ugradnje betona vanjsku površinu oko prizmi potrebno je detaljno obraditi i zagladiti.</t>
  </si>
  <si>
    <r>
      <t xml:space="preserve">Dobava materijala te </t>
    </r>
    <r>
      <rPr>
        <b/>
        <sz val="10"/>
        <rFont val="Arial"/>
        <family val="2"/>
      </rPr>
      <t xml:space="preserve">betoniranje armiranobetonske centralne kupole </t>
    </r>
    <r>
      <rPr>
        <sz val="10"/>
        <rFont val="Arial"/>
        <family val="2"/>
      </rPr>
      <t>na krovu objekta, betonom C30/37.</t>
    </r>
  </si>
  <si>
    <t>Također, posebnu pažnju potrebno je obratiti na ugradnju staklenih prizmi koje su sastavni dio centralne kupole. Iste je prije ugradnje betona potrebno postaviti na točno određene pozicije - pozicije prema postojećem stanju. Tijekom ugradnje betona ne smije doći do izmicanja prizmi (spriječiti udar mlaza betona). Nakon ugradnje betona vanjsku površinu oko prizmi potrebno je detaljno obraditi i zagladiti.</t>
  </si>
  <si>
    <r>
      <t xml:space="preserve">Dobava materijala te izrada </t>
    </r>
    <r>
      <rPr>
        <b/>
        <sz val="10"/>
        <rFont val="Arial"/>
        <family val="2"/>
      </rPr>
      <t>ogledog uzorka</t>
    </r>
    <r>
      <rPr>
        <sz val="10"/>
        <rFont val="Arial"/>
        <family val="2"/>
      </rPr>
      <t xml:space="preserve"> površine centralne kupole i prstenastog svoda.</t>
    </r>
  </si>
  <si>
    <r>
      <t xml:space="preserve">Ispitivanje vodonepropusnost oglednog uzorka </t>
    </r>
    <r>
      <rPr>
        <sz val="10"/>
        <rFont val="Arial"/>
        <family val="2"/>
      </rPr>
      <t>površine centralne kupole i prstenastog svoda.</t>
    </r>
    <r>
      <rPr>
        <b/>
        <sz val="10"/>
        <rFont val="Arial"/>
        <family val="2"/>
      </rPr>
      <t xml:space="preserve"> </t>
    </r>
  </si>
  <si>
    <r>
      <t xml:space="preserve">Dobava materijala te </t>
    </r>
    <r>
      <rPr>
        <b/>
        <sz val="10"/>
        <rFont val="Arial"/>
        <family val="2"/>
      </rPr>
      <t>betoniranje raznih armiranobetonskih nespecificiranih konstruktivnih elemenata</t>
    </r>
    <r>
      <rPr>
        <sz val="10"/>
        <rFont val="Arial"/>
        <family val="2"/>
      </rPr>
      <t xml:space="preserve"> kao što su pragovi, pasice, nadvoji, pojačanja prodora, zatvaranje otvora i slično unutar objekta, betonom C25/30.</t>
    </r>
  </si>
  <si>
    <r>
      <t xml:space="preserve">Izrada, dobava i ugradnja predgotovljenog </t>
    </r>
    <r>
      <rPr>
        <b/>
        <sz val="10"/>
        <rFont val="Arial"/>
        <family val="2"/>
      </rPr>
      <t>armiranobetonskog bloka za svjetlarnike podruma</t>
    </r>
    <r>
      <rPr>
        <sz val="10"/>
        <rFont val="Arial"/>
        <family val="2"/>
      </rPr>
      <t>, načinjenog od bijelog vidljivog betona glatke završne obrade.</t>
    </r>
  </si>
  <si>
    <t>Tvrde ploče mineralne vune u horizontalnoj postavi d=8,0 - 10,0 - 14,0 cm</t>
  </si>
  <si>
    <t>bitna svojstva konačnog proizvoda:                             Gustoća svježeg morta od 1,7 - 2,2 kg/l
Otpornost na pritisak: 28 dana do 25 N/mm2
Koeficijent upijanja vode: w-24 &lt; 0,1 kg/m2 *h 0,5
Paropropusnost: H-vrijednost &lt; 200
Kem. otpornost po DIN 4030 ili jednakovrijedno: do jako čvrsto</t>
  </si>
  <si>
    <t>bitna svojstva konačnog proizvoda: Gustoća po DIN 51757 ili jednakovrijedno:  od 1,12 do 1,15 g/cm³, pH-vrijednost:  do 11, nakon učvršćivanja:
paropropusnost: &gt; 90 %
vodoodbojnost w: ≤0,5 kg/m²*h 0,5
Učvršćivanje: do 5 N/mm²</t>
  </si>
  <si>
    <t>bitna svojstva konačnog proizvoda:                                  Gustoća svježeg morta od 1,8 - 1,9 kg/l
Otpornost na pritisak: 28 dana do 25 N/mm2
Koeficijent upijanja vode: w-24 &lt; 0,1 kg/m2 *h 0,5
Paropropusnost: H-vrijednost &lt; 200
Kem. otpornost po DIN 4030 ili jednakovrijedno: do jako čvrsto</t>
  </si>
  <si>
    <t>bitna svojstva konačnog proizvoda:
Otpornost na pritisak: 28 dana do 30 N/mm²
Otpornost na savijanje: 28 dana do 6 N/mm²
Kapilarno upijanje vode:: w-24 &lt; 0,1 kg/m² * h0,5
Paropropusnost: μ-Wert &lt; 200
Kemijska otpornost po DIN 4030 ili jednakovrijedno: do jako čvrsto</t>
  </si>
  <si>
    <r>
      <t xml:space="preserve">Bitna svojstva konačnog proizvoda (morta):
</t>
    </r>
    <r>
      <rPr>
        <sz val="10"/>
        <rFont val="Arial"/>
        <family val="2"/>
        <charset val="238"/>
      </rPr>
      <t>sposobnost difuzije vodene pare i vodljivosti kapilarne vlage, visoka sposobnost lijepljenja, visoka čvrstoća protukliznosti i prionjivosti, ne sadrži mineralna vlakna, otporan na vodu, toplinu i mraz.</t>
    </r>
  </si>
  <si>
    <t xml:space="preserve">Prijelaz žbuke preko različitih podloga (beton, opeka) bandažirati trakom pocinčanog rabic pletiva širine 50 cm, što je sadržano u cijeni.     </t>
  </si>
  <si>
    <r>
      <t xml:space="preserve">Obrađuju se podovi oznaka </t>
    </r>
    <r>
      <rPr>
        <b/>
        <sz val="10"/>
        <rFont val="Arial"/>
        <family val="2"/>
        <charset val="238"/>
      </rPr>
      <t>MK1a. MK1a', MK1b, MK1c, MK1c', MK2a, MK2b, MK3a, MK3c, MK3d</t>
    </r>
  </si>
  <si>
    <t>Izrada, dobava i montaža opšava  vijenca krova od bakrenog lima.</t>
  </si>
  <si>
    <t>Sve detalje - materijal (bakreni lim), izrada i postava opšava - potrebno je prethodno dogovoriti s predstavnikom GZZZSKIP.</t>
  </si>
  <si>
    <t>Stavka uključuje ostakljenje dvostrukim prozorskim staklom.</t>
  </si>
  <si>
    <t>Stavka uključuje ostakljenje jednostrukim prozorskim staklom.</t>
  </si>
  <si>
    <t>Čišćenje brušenjem, zapunjavanje svih reški i raspuklina i oštećenja dvokomponentnim punilom na bazi epoksidnih smola i tašeliranje drvom.</t>
  </si>
  <si>
    <r>
      <t xml:space="preserve">Izrada, dobava te postava </t>
    </r>
    <r>
      <rPr>
        <b/>
        <sz val="10"/>
        <rFont val="Arial"/>
        <family val="2"/>
      </rPr>
      <t>drvenih jednokrilnih zaokretnih punih unutarnjih vrata</t>
    </r>
    <r>
      <rPr>
        <sz val="10"/>
        <rFont val="Arial"/>
        <family val="2"/>
      </rPr>
      <t xml:space="preserve"> sa skrivenim dovratnicima, dimenzija 100x245 cm.</t>
    </r>
  </si>
  <si>
    <r>
      <t xml:space="preserve">Izrada, dobava te postava </t>
    </r>
    <r>
      <rPr>
        <b/>
        <sz val="10"/>
        <rFont val="Arial"/>
        <family val="2"/>
      </rPr>
      <t>drvenih jednokrilnih zaokretnih punih unutarnjih</t>
    </r>
    <r>
      <rPr>
        <sz val="10"/>
        <rFont val="Arial"/>
        <family val="2"/>
      </rPr>
      <t xml:space="preserve"> vrata sa skrivenim dovratnicima, dimenzija 80x245 cm.</t>
    </r>
  </si>
  <si>
    <r>
      <t xml:space="preserve">Izrada, dobava te postava </t>
    </r>
    <r>
      <rPr>
        <b/>
        <sz val="10"/>
        <rFont val="Arial"/>
        <family val="2"/>
      </rPr>
      <t>drvenih jednokrilnih zaokretnih punih unutarnjih vrata</t>
    </r>
    <r>
      <rPr>
        <sz val="10"/>
        <rFont val="Arial"/>
        <family val="2"/>
      </rPr>
      <t xml:space="preserve"> sa skrivenim dovratnicima, dimenzija 110x265 cm.</t>
    </r>
  </si>
  <si>
    <r>
      <t xml:space="preserve">Izrada, dobava te postava </t>
    </r>
    <r>
      <rPr>
        <b/>
        <sz val="10"/>
        <rFont val="Arial"/>
        <family val="2"/>
      </rPr>
      <t>drvenih, punih, jednokrilnih kliznih vrata</t>
    </r>
    <r>
      <rPr>
        <sz val="10"/>
        <rFont val="Arial"/>
        <family val="2"/>
      </rPr>
      <t>, dimenzija 175x260 cm.</t>
    </r>
  </si>
  <si>
    <r>
      <t xml:space="preserve">Izrada, dobava te postava </t>
    </r>
    <r>
      <rPr>
        <b/>
        <sz val="10"/>
        <rFont val="Arial"/>
        <family val="2"/>
      </rPr>
      <t>drvenih jednokrilnih zaokretnih punih unutarnjih</t>
    </r>
    <r>
      <rPr>
        <sz val="10"/>
        <rFont val="Arial"/>
        <family val="2"/>
      </rPr>
      <t xml:space="preserve"> vrata sa skrivenim dovratnicima, dimenzija 100x218 cm.</t>
    </r>
  </si>
  <si>
    <r>
      <t xml:space="preserve">Izrada, dobava te postava </t>
    </r>
    <r>
      <rPr>
        <b/>
        <sz val="10"/>
        <rFont val="Arial"/>
        <family val="2"/>
      </rPr>
      <t>drvenih jednokrilnih zaokretnih punih unutarnjih</t>
    </r>
    <r>
      <rPr>
        <sz val="10"/>
        <rFont val="Arial"/>
        <family val="2"/>
      </rPr>
      <t xml:space="preserve"> vrata s dovratnikom, dimenzija 90x218 cm.</t>
    </r>
  </si>
  <si>
    <r>
      <t xml:space="preserve">Izrada, dobava te postava </t>
    </r>
    <r>
      <rPr>
        <b/>
        <sz val="10"/>
        <rFont val="Arial"/>
        <family val="2"/>
      </rPr>
      <t>drvenih jednokrilnih zaokretnih punih unutarnjih</t>
    </r>
    <r>
      <rPr>
        <sz val="10"/>
        <rFont val="Arial"/>
        <family val="2"/>
      </rPr>
      <t xml:space="preserve"> vrata s dovratnikom, dimenzija 80x218 cm.</t>
    </r>
  </si>
  <si>
    <r>
      <t xml:space="preserve">Izrada i dobava novog jednostrukog </t>
    </r>
    <r>
      <rPr>
        <b/>
        <sz val="10"/>
        <rFont val="Arial"/>
        <family val="2"/>
      </rPr>
      <t>sedmerokrilnog otklopnog prozora</t>
    </r>
    <r>
      <rPr>
        <sz val="10"/>
        <rFont val="Arial"/>
        <family val="2"/>
      </rPr>
      <t>.</t>
    </r>
  </si>
  <si>
    <r>
      <t xml:space="preserve">Izrada i dobava novog jednostrukog </t>
    </r>
    <r>
      <rPr>
        <b/>
        <sz val="10"/>
        <rFont val="Arial"/>
        <family val="2"/>
      </rPr>
      <t>dvokrilnog otklopnog prozora</t>
    </r>
    <r>
      <rPr>
        <sz val="10"/>
        <rFont val="Arial"/>
        <family val="2"/>
      </rPr>
      <t>.</t>
    </r>
  </si>
  <si>
    <r>
      <t xml:space="preserve">Izrada, dobava te postava </t>
    </r>
    <r>
      <rPr>
        <b/>
        <sz val="10"/>
        <rFont val="Arial"/>
        <family val="2"/>
      </rPr>
      <t>unutrašnjih drvenih protupožarnih jednokrilnih zaokretnih punih vrata</t>
    </r>
    <r>
      <rPr>
        <sz val="10"/>
        <rFont val="Arial"/>
        <family val="2"/>
      </rPr>
      <t xml:space="preserve"> klase vatrootpornosti </t>
    </r>
    <r>
      <rPr>
        <b/>
        <sz val="10"/>
        <rFont val="Arial"/>
        <family val="2"/>
      </rPr>
      <t>EI</t>
    </r>
    <r>
      <rPr>
        <b/>
        <vertAlign val="subscript"/>
        <sz val="10"/>
        <rFont val="Arial"/>
        <family val="2"/>
      </rPr>
      <t>2</t>
    </r>
    <r>
      <rPr>
        <b/>
        <sz val="10"/>
        <rFont val="Arial"/>
        <family val="2"/>
      </rPr>
      <t xml:space="preserve"> 30-C-Sm</t>
    </r>
    <r>
      <rPr>
        <sz val="10"/>
        <rFont val="Arial"/>
        <family val="2"/>
      </rPr>
      <t>, ukupne dimenzije 94x219 cm.</t>
    </r>
  </si>
  <si>
    <r>
      <t>Pripomoći kod stolarskih</t>
    </r>
    <r>
      <rPr>
        <sz val="10"/>
        <rFont val="Arial"/>
        <family val="2"/>
      </rPr>
      <t xml:space="preserve"> r</t>
    </r>
    <r>
      <rPr>
        <b/>
        <sz val="10"/>
        <rFont val="Arial"/>
        <family val="2"/>
      </rPr>
      <t>adova</t>
    </r>
  </si>
  <si>
    <r>
      <t xml:space="preserve">Izrada, dobava i postava </t>
    </r>
    <r>
      <rPr>
        <b/>
        <sz val="10"/>
        <rFont val="Arial"/>
        <family val="2"/>
      </rPr>
      <t>dvokrilnih punih vanjskih zaokretnih protuprovalnih čeličnih vanjskih vrata</t>
    </r>
    <r>
      <rPr>
        <b/>
        <sz val="10"/>
        <rFont val="Arial"/>
        <family val="2"/>
        <charset val="238"/>
      </rPr>
      <t xml:space="preserve"> s ukrasnim zakovicama</t>
    </r>
    <r>
      <rPr>
        <sz val="10"/>
        <rFont val="Arial"/>
        <family val="2"/>
      </rPr>
      <t xml:space="preserve"> dimenzija 175x340 cm.</t>
    </r>
  </si>
  <si>
    <r>
      <t>Čelična vrata s okvirom koji je s obje strane obložen vlaknocementnom pločom na koju se postavlja završna obloga patiniranim bakrom</t>
    </r>
    <r>
      <rPr>
        <sz val="10"/>
        <rFont val="Arial"/>
        <family val="2"/>
        <charset val="238"/>
      </rPr>
      <t>, i ukrasnim zakovicama od patiniranog bakra</t>
    </r>
    <r>
      <rPr>
        <sz val="10"/>
        <rFont val="Arial"/>
        <family val="2"/>
      </rPr>
      <t>.</t>
    </r>
  </si>
  <si>
    <r>
      <t xml:space="preserve">Završnu obradu dovratnika i vratnog krila - oblogu patiniranim bakrom </t>
    </r>
    <r>
      <rPr>
        <sz val="10"/>
        <rFont val="Arial"/>
        <family val="2"/>
        <charset val="238"/>
      </rPr>
      <t>i ukrasne zakovice</t>
    </r>
    <r>
      <rPr>
        <sz val="10"/>
        <rFont val="Arial"/>
        <family val="2"/>
      </rPr>
      <t xml:space="preserve"> - uskladiti s postojećim glavnim ulaznim vratima. </t>
    </r>
  </si>
  <si>
    <r>
      <t xml:space="preserve">Izrada, dobava te postava </t>
    </r>
    <r>
      <rPr>
        <b/>
        <sz val="10"/>
        <rFont val="Arial"/>
        <family val="2"/>
        <charset val="238"/>
      </rPr>
      <t>vanjskih zaokretnih vrata za ulaz u jamu podizne platforme.</t>
    </r>
  </si>
  <si>
    <r>
      <t xml:space="preserve">Izrada novog elementa oznake </t>
    </r>
    <r>
      <rPr>
        <b/>
        <sz val="10"/>
        <rFont val="Arial"/>
        <family val="2"/>
        <charset val="238"/>
      </rPr>
      <t>B2 - protukišna zaokretna zrakotijesna dvokrilna vrata od punog al.lima za izlaz na krov</t>
    </r>
  </si>
  <si>
    <r>
      <rPr>
        <sz val="10"/>
        <rFont val="Arial"/>
        <family val="2"/>
        <charset val="238"/>
      </rPr>
      <t xml:space="preserve">Izrada, dobava te postava </t>
    </r>
    <r>
      <rPr>
        <b/>
        <sz val="10"/>
        <rFont val="Arial"/>
        <family val="2"/>
        <charset val="238"/>
      </rPr>
      <t>unutrašnjih protupožarnih čeličnih jednokrilnih zaokretnih punih vrata</t>
    </r>
    <r>
      <rPr>
        <sz val="10"/>
        <rFont val="Arial"/>
        <family val="2"/>
        <charset val="238"/>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t>
    </r>
    <r>
      <rPr>
        <sz val="10"/>
        <rFont val="Arial"/>
        <family val="2"/>
        <charset val="238"/>
      </rPr>
      <t>, ukupne dimenzije 110x265 cm.</t>
    </r>
  </si>
  <si>
    <r>
      <t xml:space="preserve">Sve izvesti prema shemi </t>
    </r>
    <r>
      <rPr>
        <b/>
        <sz val="10"/>
        <rFont val="Arial"/>
        <family val="2"/>
        <charset val="238"/>
      </rPr>
      <t>OG2</t>
    </r>
    <r>
      <rPr>
        <sz val="10"/>
        <rFont val="Arial"/>
        <family val="2"/>
        <charset val="238"/>
      </rPr>
      <t xml:space="preserve"> i izmjeri u naravi.</t>
    </r>
  </si>
  <si>
    <r>
      <t xml:space="preserve">Sve izvesti prema shemi </t>
    </r>
    <r>
      <rPr>
        <b/>
        <sz val="10"/>
        <rFont val="Arial"/>
        <family val="2"/>
        <charset val="238"/>
      </rPr>
      <t>OG3</t>
    </r>
    <r>
      <rPr>
        <sz val="10"/>
        <rFont val="Arial"/>
        <family val="2"/>
        <charset val="238"/>
      </rPr>
      <t xml:space="preserve"> i izmjeri u naravi.</t>
    </r>
  </si>
  <si>
    <r>
      <t xml:space="preserve">Sve izvesti prema shemi </t>
    </r>
    <r>
      <rPr>
        <b/>
        <sz val="10"/>
        <rFont val="Arial"/>
        <family val="2"/>
        <charset val="238"/>
      </rPr>
      <t>OG4</t>
    </r>
    <r>
      <rPr>
        <sz val="10"/>
        <rFont val="Arial"/>
        <family val="2"/>
        <charset val="238"/>
      </rPr>
      <t xml:space="preserve"> i izmjeri u naravi.</t>
    </r>
  </si>
  <si>
    <r>
      <t xml:space="preserve">Nabava materijala, izrada, dobava i ugradnja </t>
    </r>
    <r>
      <rPr>
        <b/>
        <sz val="10"/>
        <rFont val="Arial"/>
        <family val="2"/>
        <charset val="238"/>
      </rPr>
      <t>konstrukcije podgleda kata</t>
    </r>
    <r>
      <rPr>
        <sz val="10"/>
        <rFont val="Arial"/>
        <family val="2"/>
        <charset val="238"/>
      </rPr>
      <t>.</t>
    </r>
  </si>
  <si>
    <r>
      <t xml:space="preserve">Nabava materijala, izrada, dobava i ugradnja </t>
    </r>
    <r>
      <rPr>
        <b/>
        <sz val="10"/>
        <rFont val="Arial"/>
        <family val="2"/>
        <charset val="238"/>
      </rPr>
      <t>konstrukcije lifta.</t>
    </r>
  </si>
  <si>
    <r>
      <t xml:space="preserve">Nabava materijala, izrada, dobava i ugradnja konstrukcija okvira </t>
    </r>
    <r>
      <rPr>
        <b/>
        <sz val="10"/>
        <rFont val="Arial"/>
        <family val="2"/>
        <charset val="238"/>
      </rPr>
      <t>unutrašnjih protupožarnih vrata</t>
    </r>
    <r>
      <rPr>
        <sz val="10"/>
        <rFont val="Arial"/>
        <family val="2"/>
        <charset val="238"/>
      </rPr>
      <t xml:space="preserve"> klase vatrootpornosti </t>
    </r>
    <r>
      <rPr>
        <b/>
        <sz val="10"/>
        <rFont val="Arial"/>
        <family val="2"/>
        <charset val="238"/>
      </rPr>
      <t>REI 60</t>
    </r>
    <r>
      <rPr>
        <sz val="10"/>
        <rFont val="Arial"/>
        <family val="2"/>
        <charset val="238"/>
      </rPr>
      <t>.</t>
    </r>
  </si>
  <si>
    <r>
      <t xml:space="preserve">Izrada, dobava te postava </t>
    </r>
    <r>
      <rPr>
        <b/>
        <sz val="10"/>
        <rFont val="Arial"/>
        <family val="2"/>
        <charset val="238"/>
      </rPr>
      <t>unutarnjih zaokretnih vrata za ulaz u sprinkler tank</t>
    </r>
    <r>
      <rPr>
        <sz val="10"/>
        <rFont val="Arial"/>
        <family val="2"/>
        <charset val="238"/>
      </rPr>
      <t>.</t>
    </r>
  </si>
  <si>
    <r>
      <t xml:space="preserve">Izrada, dobava te postava </t>
    </r>
    <r>
      <rPr>
        <b/>
        <sz val="10"/>
        <rFont val="Arial"/>
        <family val="2"/>
        <charset val="238"/>
      </rPr>
      <t>zrakotjesnog revizijskog poklopca</t>
    </r>
    <r>
      <rPr>
        <sz val="10"/>
        <rFont val="Arial"/>
        <family val="2"/>
        <charset val="238"/>
      </rPr>
      <t xml:space="preserve"> </t>
    </r>
    <r>
      <rPr>
        <b/>
        <sz val="10"/>
        <rFont val="Arial"/>
        <family val="2"/>
        <charset val="238"/>
      </rPr>
      <t>za ulaz u ventilacijske kanale</t>
    </r>
  </si>
  <si>
    <r>
      <t>Pripomoći kod bravarskih</t>
    </r>
    <r>
      <rPr>
        <sz val="10"/>
        <rFont val="Arial"/>
        <family val="2"/>
      </rPr>
      <t xml:space="preserve"> r</t>
    </r>
    <r>
      <rPr>
        <b/>
        <sz val="10"/>
        <rFont val="Arial"/>
        <family val="2"/>
      </rPr>
      <t>adova</t>
    </r>
  </si>
  <si>
    <t>Kamen tonski ujednačiti i hidrofobno zaštititi.</t>
  </si>
  <si>
    <t>Prije izvedbe pjeskarenja i hidrofobiranja potrebno je izvršiti probu na 5m2 zida.</t>
  </si>
  <si>
    <t>Rad se izvodi ugradnjom na odgovarajuće mjesto odgovarajućim ljepilom za kamen uz dodatno učvršćenje trnovima/vijcima od nehrđajučeg čelika, sve prema prijedlogu restauratora uz odgovarajuću masu za vezanje trna i kamena, u stavku uključena odgovarajuća priprema podloge i tonsko ujednačavanje.</t>
  </si>
  <si>
    <t>Klesanje novih elemenata kamena, koji se izvode prema detaljnim nacrtima, Stavka obuhvaća: nabavu kamena, grubo rezanje i klesanje novih komada, te dostavu na gradilište. Obrada  kamena prema postojećim kamenim elementima na fasadi, uz tonsko ujednačavanje.
Vrsta i boja kamena što sličnija ili ista postojećoj.</t>
  </si>
  <si>
    <t xml:space="preserve">Rad se izvodi  ugradnjom na odgovarajuće mjesto odgovarajućim ljepilom za kamen uz dodatno učvršćenje trnovima/vijcima od nehrđajučeg čelika, sve prema prijedlogu restauratora uz odgovarajuću masu za vezanje trna i kamena, u stavku uključena odgovarajuća priprema podloge i tonsko ujednačavanje. 	</t>
  </si>
  <si>
    <t xml:space="preserve">Čišćenje kamena finim pjeskarenjem (s dodatkom natrijevog bikarbonata) i ispiranjem kamena vodom pod pritiskom te završna obrada sredstvom za hidrofobiranje. </t>
  </si>
  <si>
    <t>Dvokrilna drvena glavna ulazna vrata, obložena patiniranim bakrom s ukrasnim zakovicama.</t>
  </si>
  <si>
    <t>Stavka također obuhvaća nadomjestak nedostajućih dijelova (ukrasne zakovice i sl.)</t>
  </si>
  <si>
    <t>Pripomoći kod restauratorskih radova</t>
  </si>
  <si>
    <r>
      <t>Priprema podloge</t>
    </r>
    <r>
      <rPr>
        <sz val="10"/>
        <rFont val="Arial"/>
        <family val="2"/>
        <charset val="238"/>
      </rPr>
      <t xml:space="preserve"> strojnim ili ručnim postupkom kako bi se odstranila prašina, cementna skramica, ulje, masnoće, nepoznate tvari, hrđa, slabo prionljivi i svi kontaminirani dijelovi konstrukcije nastali uslijed djelovanja raznih vrsta opterećenja (mehaničkih, termičkih, kemijskih...), dok se ne dobije čista, čvrsta i zdrava podloga. U cijeni je uklanjanje prašine postupkom usisavanja, a sve zbog potrebne prionjivosti podne obloge za podlogu (vlačna čvrstoća min. 1,5 N/mm) m2.
Obračun radova po m2.</t>
    </r>
  </si>
  <si>
    <r>
      <t>Završni lak - bezbojni</t>
    </r>
    <r>
      <rPr>
        <sz val="10"/>
        <rFont val="Arial"/>
        <family val="2"/>
        <charset val="238"/>
      </rPr>
      <t xml:space="preserve">
Podni sustav površinski se obrađuje sistemskim poliuretanskim premazom u vodenoj disperziji te voskom, koji osigurava lakše čišćenje i održavanje te daje željeni efekt prema izvedbenom projektu.
Obračun po m2</t>
    </r>
  </si>
  <si>
    <r>
      <t>TERAZZO POD: Dobava i ugradnja terrazzo poda na estrih.</t>
    </r>
    <r>
      <rPr>
        <b/>
        <sz val="10"/>
        <rFont val="Arial"/>
        <family val="2"/>
        <charset val="238"/>
      </rPr>
      <t>Obračun svih podstavki po m2 ugrađenog poda do pune funkcionalnosti što uključuje sve radove i materijale prema uputi proizvođača.</t>
    </r>
  </si>
  <si>
    <r>
      <t>Pripomoći kod podopolagačkih</t>
    </r>
    <r>
      <rPr>
        <sz val="10"/>
        <rFont val="Arial"/>
        <family val="2"/>
      </rPr>
      <t xml:space="preserve"> r</t>
    </r>
    <r>
      <rPr>
        <b/>
        <sz val="10"/>
        <rFont val="Arial"/>
        <family val="2"/>
      </rPr>
      <t>adova</t>
    </r>
  </si>
  <si>
    <r>
      <t>Strop oznake MK2A, MK2B, MK2C,MK2D, MK3A, MK3D</t>
    </r>
    <r>
      <rPr>
        <sz val="10"/>
        <rFont val="Arial"/>
        <family val="2"/>
        <charset val="238"/>
      </rPr>
      <t>, VP1a</t>
    </r>
  </si>
  <si>
    <t>Izrada, dobava i montaža spuštenog stropa, u svemu u razredu otpornosti na požar prema HRN EN 13501-2 ili jednakovrijedno.</t>
  </si>
  <si>
    <r>
      <t>Pripomoći kod ličilačkih</t>
    </r>
    <r>
      <rPr>
        <sz val="10"/>
        <rFont val="Arial"/>
        <family val="2"/>
        <charset val="238"/>
      </rPr>
      <t xml:space="preserve"> r</t>
    </r>
    <r>
      <rPr>
        <b/>
        <sz val="10"/>
        <rFont val="Arial"/>
        <family val="2"/>
        <charset val="238"/>
      </rPr>
      <t>adova</t>
    </r>
  </si>
  <si>
    <t>Pregradne stijene od HPL višeslojnih ploča debljine 13 mm. Pregrade I i T oblika, sastoje se od fiksnih dijelova i jednokrilnih zaokretnih vrata dimenzije 70/220. Stijena je visine 203 cm uključujući nogice od nehrđajućeg čelika visine 15 cm.
Za fiksiranje stijene predvidjeti metalne satinirane nehrđajuće profile fiksirane u zid.
Vrata opremljena vješalicom za odlaganje odjeće i WC bravom i kuglom s naznakom položaja slobodno-zauzeto i mogućnošću sigurnosnog otvaranja izvana. Panti eloksirani aluminijski tri komada po vratima. Dovratnici i bočna stijena fiksirani eloksiranim aluminijskim "U" profilom, horizontalni profil na gornjem dijelu stijene eloksirani aluminijski "h" profil, unutrašnji eloksirani aluminijski kvadratni profil. Dovratnici, bočna stijena i vrata izrađeni od HPL ploča debljine 13 mm. Uzorak i dizajn prema projektu.</t>
  </si>
  <si>
    <r>
      <t xml:space="preserve">MUŠKI WC: dimenzija 268 x 204 cm (u radijusu) + 2 vrata + 2× poprečni profil 100 x 204 cm + 1× poprečni profil 144 × 204 cm; </t>
    </r>
    <r>
      <rPr>
        <b/>
        <sz val="10"/>
        <rFont val="Arial"/>
        <family val="2"/>
        <charset val="238"/>
      </rPr>
      <t>shema Vn12</t>
    </r>
  </si>
  <si>
    <r>
      <t xml:space="preserve">ŽENSKI WC: dimenzija 569 x 204 cm (u radijusu) + 4 vrata + 2× poprečni profil 144 x 204 cm + 2× poprečni profil 100 × 204 cm ; </t>
    </r>
    <r>
      <rPr>
        <b/>
        <sz val="10"/>
        <rFont val="Arial"/>
        <family val="2"/>
        <charset val="238"/>
      </rPr>
      <t>shema Vn13</t>
    </r>
  </si>
  <si>
    <r>
      <t>Izrada, dobava i montaža</t>
    </r>
    <r>
      <rPr>
        <sz val="10"/>
        <rFont val="Arial"/>
        <family val="2"/>
        <charset val="238"/>
      </rPr>
      <t xml:space="preserve"> </t>
    </r>
    <r>
      <rPr>
        <b/>
        <sz val="10"/>
        <rFont val="Arial"/>
        <family val="2"/>
        <charset val="238"/>
      </rPr>
      <t xml:space="preserve">staklene tuš stijene </t>
    </r>
    <r>
      <rPr>
        <sz val="10"/>
        <rFont val="Arial"/>
        <family val="2"/>
        <charset val="238"/>
      </rPr>
      <t>od kaljenog sigurnosnog stakla debljine 8 mm.</t>
    </r>
  </si>
  <si>
    <r>
      <t xml:space="preserve">dimenzija F 82×220 + Z 70×220 cm; </t>
    </r>
    <r>
      <rPr>
        <b/>
        <sz val="10"/>
        <rFont val="Arial"/>
        <family val="2"/>
        <charset val="238"/>
      </rPr>
      <t>shema Vn8</t>
    </r>
  </si>
  <si>
    <r>
      <t xml:space="preserve">dimenzija F 133×220 cm + Z 70×220 cm; </t>
    </r>
    <r>
      <rPr>
        <b/>
        <sz val="10"/>
        <rFont val="Arial"/>
        <family val="2"/>
        <charset val="238"/>
      </rPr>
      <t>shema Vn8</t>
    </r>
  </si>
  <si>
    <r>
      <t xml:space="preserve">Dimenzija pulta s ugrađenim umivaonicima 210+259x50 cm, visine 75 cm; </t>
    </r>
    <r>
      <rPr>
        <b/>
        <sz val="10"/>
        <rFont val="Arial"/>
        <family val="2"/>
        <charset val="238"/>
      </rPr>
      <t>shema P4</t>
    </r>
  </si>
  <si>
    <r>
      <t xml:space="preserve">Dimenzija pulta s ugrađenim umivaonicima 210+262x50 cm, visine 75 cm; </t>
    </r>
    <r>
      <rPr>
        <b/>
        <sz val="10"/>
        <rFont val="Arial"/>
        <family val="2"/>
        <charset val="238"/>
      </rPr>
      <t>shema P5</t>
    </r>
  </si>
  <si>
    <r>
      <t xml:space="preserve">Dimenzija pulta s ugrađenim umivaonikom 100x45 cm, visine 75 cm; </t>
    </r>
    <r>
      <rPr>
        <b/>
        <sz val="10"/>
        <rFont val="Arial"/>
        <family val="2"/>
        <charset val="238"/>
      </rPr>
      <t>shema P6</t>
    </r>
  </si>
  <si>
    <r>
      <t xml:space="preserve">Čajna kuhinja oznake </t>
    </r>
    <r>
      <rPr>
        <b/>
        <sz val="10"/>
        <rFont val="Arial"/>
        <family val="2"/>
        <charset val="238"/>
      </rPr>
      <t>K1,</t>
    </r>
    <r>
      <rPr>
        <sz val="10"/>
        <rFont val="Arial"/>
        <family val="2"/>
        <charset val="238"/>
      </rPr>
      <t xml:space="preserve"> dimenzija 230x60 cm</t>
    </r>
  </si>
  <si>
    <r>
      <t xml:space="preserve">Čajna kuhinja oznake </t>
    </r>
    <r>
      <rPr>
        <b/>
        <sz val="10"/>
        <rFont val="Arial"/>
        <family val="2"/>
        <charset val="238"/>
      </rPr>
      <t>K2</t>
    </r>
    <r>
      <rPr>
        <sz val="10"/>
        <rFont val="Arial"/>
        <family val="2"/>
        <charset val="238"/>
      </rPr>
      <t>, dimenzija 340x60 cm</t>
    </r>
  </si>
  <si>
    <r>
      <t xml:space="preserve">Pult oznake </t>
    </r>
    <r>
      <rPr>
        <b/>
        <sz val="10"/>
        <rFont val="Arial"/>
        <family val="2"/>
        <charset val="238"/>
      </rPr>
      <t>P1</t>
    </r>
    <r>
      <rPr>
        <sz val="10"/>
        <rFont val="Arial"/>
        <family val="2"/>
        <charset val="238"/>
      </rPr>
      <t>. Dim. Š=180 cm, D=60 cm i V=75 cm.</t>
    </r>
  </si>
  <si>
    <r>
      <t xml:space="preserve">Pult oznake </t>
    </r>
    <r>
      <rPr>
        <b/>
        <sz val="10"/>
        <rFont val="Arial"/>
        <family val="2"/>
        <charset val="238"/>
      </rPr>
      <t>P2.</t>
    </r>
    <r>
      <rPr>
        <sz val="10"/>
        <rFont val="Arial"/>
        <family val="2"/>
        <charset val="238"/>
      </rPr>
      <t xml:space="preserve"> Dim. Š=260 cm, D=90 cm, V=75+30 cm</t>
    </r>
  </si>
  <si>
    <r>
      <t xml:space="preserve">Ormar na recepciji, oznake </t>
    </r>
    <r>
      <rPr>
        <b/>
        <sz val="10"/>
        <rFont val="Arial"/>
        <family val="2"/>
        <charset val="238"/>
      </rPr>
      <t>P3</t>
    </r>
    <r>
      <rPr>
        <sz val="10"/>
        <rFont val="Arial"/>
        <family val="2"/>
        <charset val="238"/>
      </rPr>
      <t>.</t>
    </r>
  </si>
  <si>
    <t>Također, prilikom kontrole i prije montaže rasvjete izvođač je dužan prisustvovati pregledu instalacije od strane instalatera rasvjete te pojasniti i/ili otkloniti sve nedostatke koje bi mogle kompromitirati garancije rasvjete, a te opaske moraju biti ovjerene od strane nadzornog inženjera elektrotehničkih instalacija</t>
  </si>
  <si>
    <t xml:space="preserve">, dimenzija [1134x810x120mm] +/-5%, tipski testiran prema IEC 60439-1/IEC 61439-1-2 ili jednakovrijedan.Ormar je zidni, sastavljen od vrata i ormarića od metala, a prednje maske  od polyesterskog materijala, razmak iumeđu DIN redova 125/150mm, RAL9016 ili jednakovrijedno, sa stupnjem zaštite IP31. 
Potrebno predvidjeti 20% rezervnog prostora u svrhu budućih nadogradnji.
Stavka uključuje sav potreban montažni materijal za potpunu funkcionalnost. 
</t>
  </si>
  <si>
    <t xml:space="preserve">, dimenzija [984x560x120mm] +/-5%, tipski testiran prema IEC 60439-1/IEC 61439-1-2 ili jednakovrijedan.Ormar je zidni,sastavljen od vrata i ormarića od metala a prednje maske  od polyesterskog materijala, razmak iumeđu DIN redova 125/150mm, RAL9016 ili jednakovrijedno, sa stupnjem zaštite IP31. 
Potrebno predvidjeti 20% rezervnog prostora u svrhu budućih nadogradnji.
Stavka uključuje sav potreban montažni materijal za potpunu funkcionalnost. 
</t>
  </si>
  <si>
    <t>Protupožarni ormarić s ugrađenim zaokretnim djelomično ostakljenim vratima, cijeli u klasi T60
- izrada od čeličnog pocinčanog lima
- završna obrada plastifikacijom u boji RAL kataloga ili jednakovrijedno po specifikaciji naručitelja
- ostakljena vrata izvedena su protupožarnim staklom u klasi F60, debljine 21mm
- ugrađena protupožarna brava po DIN-18250 ili jednakovrijedno: ___________________ i cilindar sa tri ključa
- certificiran po ovlaštenim ustanovama u RH
- s gumenom espandirajucom brtvom</t>
  </si>
  <si>
    <t>Dobava isporuka i ugradnja. Centrala za odimljavanje, VdS,min. 240W, interni kapacitet min. 7Ah, BUS komunikacija, mogučnost grupiranja motora u 1 grupu, napajanje centrale 230V, izlaz za komponente 24V, osigurana autonomija 72h. U skladu sa EN 12101-10 ili jednakovrijedno.
Mogućnost podešavanja funkcija PC softverom. 
Mogučnost nadogradnje za spajanje na CNUS. 
Osigurati beznaponski kontakt centralnog požarnog sustava za automatsku aktivaciju
Dimenzije: 300x400x200mm +/-5%</t>
  </si>
  <si>
    <r>
      <t xml:space="preserve">, dimenzija [834x1060x120mm] +/-5%, tipski testiran prema IEC 60439-1/IEC 61439-1-2 ili jednakovrijedan.Ormar je zidni, sastavljen od vrata i ormarića od metala a prednje maske  od polyesterskog materijala, razmak iumeđu DIN redova 125/150mm, RAL9016 </t>
    </r>
    <r>
      <rPr>
        <sz val="10"/>
        <rFont val="Arial"/>
        <family val="2"/>
        <charset val="238"/>
      </rPr>
      <t>ili jednakovrijedno</t>
    </r>
    <r>
      <rPr>
        <sz val="10"/>
        <rFont val="Arial"/>
        <family val="2"/>
      </rPr>
      <t xml:space="preserve">, sa stupnjem zaštite IP31. 
Potrebno predvidjeti 20% rezervnog prostora u svrhu budućih nadogradnji.
Stavka uključuje sav potreban montažni materijal za potpunu funkcionalnost. 
</t>
    </r>
  </si>
  <si>
    <r>
      <t xml:space="preserve">Mjerenje i izdavanje certifikata o izvršenom mjerenju kvalitete instaliranih SM 9/125 svjetlovodnih veza OTDR instrumentom, sukladnost izmjerenih vrijednosti s vrijednostima prema normi ISO/IEC11801:2002 </t>
    </r>
    <r>
      <rPr>
        <sz val="10"/>
        <rFont val="Arial"/>
        <family val="2"/>
        <charset val="238"/>
      </rPr>
      <t>ili jednakovrijedno</t>
    </r>
    <r>
      <rPr>
        <sz val="10"/>
        <rFont val="Arial"/>
        <family val="2"/>
      </rPr>
      <t xml:space="preserve"> za svjetlovodni "Link" ili jednakovrijedno. Mjerenje obaviti za obje valne duljine i na 1310nm i na 1550nm. Rezultate dostaviti u elektroničkom obliku s odgovarajućim oznakama.</t>
    </r>
  </si>
  <si>
    <r>
      <rPr>
        <b/>
        <sz val="10"/>
        <rFont val="Arial"/>
        <family val="2"/>
      </rPr>
      <t>Dobava, montaža i spajanje senzora pokreta oznake "S2"</t>
    </r>
    <r>
      <rPr>
        <sz val="10"/>
        <rFont val="Arial"/>
        <family val="2"/>
      </rPr>
      <t xml:space="preserve">
Senzor pokreta, nadgradni, dimenzije fi126x65 ± 5%mm, bijele boje, za montažu do visine h=4m ±5%, kut detekcije 360°, radijus detekcije r= 8m ±5%, IP54 stupanj zaštite, ugrađen sklop za vremensko kašnjenje, dnevno/noćni režim rada 2-1000lux podesivo na senzoru, kašnjenje isklopa 5s-15min</t>
    </r>
  </si>
  <si>
    <r>
      <rPr>
        <b/>
        <sz val="10"/>
        <rFont val="Arial"/>
        <family val="2"/>
      </rPr>
      <t>Dobava, montaža i spajanje senzora pokreta oznake "S2a"</t>
    </r>
    <r>
      <rPr>
        <sz val="10"/>
        <rFont val="Arial"/>
        <family val="2"/>
      </rPr>
      <t xml:space="preserve">
Senzor pokreta, nadgradni, dimenzije fi126x65 ± 5%mm, crne boje, za montažu do visine h=4m ±5%, kut detekcije 360°, radijus detekcije r= 8m ±5%, IP54 stupanj zaštite, ugrađen sklop za vremensko kašnjenje, dnevno/noćni režim rada 2-1000lux podesivo na senzoru, kašnjenje isklopa 5s-15min</t>
    </r>
  </si>
  <si>
    <t>Gumeni cijevni kompenzator (antivibrator) u kompletu s protuprirubnicama, brtvama, vijcima i maticama, , materijal EPDM, za radnu temeraturu do 100°C i nazivni tlak PN10,  dimenzija:</t>
  </si>
  <si>
    <t>Usisna košara s nepovratnim ventilom u prirubničkoj izvedbi, za sprječavanje ulaza nečistoća u cjevovod, DN150.</t>
  </si>
  <si>
    <t>Ubodna pričvrsnica, standardna pričvrsnica za cijevi plave boje, pohranjena u spremniku s namjenom fiksiranja cijevi sustava grijanja na izolaciju. Za 14 - 20 mm cijevi.</t>
  </si>
  <si>
    <t>Razdjelnik/sabirnik. Komplet se sastoji od razdjelnika i sabirnika od nehrđajućeg čelika. 
Razdjelnik proizveden od nehrđajućeg čelika, s integriranim ventilima, priključak je s lijeve ili desne strane s ravnom brtvom i maticom DN25(1"). Polaz krugova je s indikatorom protoka za balansiranje i zatvaranje, a povrat s ventilima i kapama, priprema za termopogon 230 V ili 24V, integrirana odzraka i slavina za punjenje /pražnjenje, spojnice za krugove  su  G3/4" eurokonus; udaljenost između spojeva krugova je 50 mm; udaljenost razdjelnika i sabirnika je 200 mm
max. tlak: 6 bar</t>
  </si>
  <si>
    <t>Korisničko sučelje uključuje:
- Sučelje i postavke za do 16 regulatora, pokrenuto u jednom sustavu
- Instalacijski "čarobnjak"
- Višejezični izbornik
- Zaslon, pozadinsko osvjetljenje, novi izgled (intuitivna i jasna struktura)
- Programi za temperaturne smetnje svakog kanala i cijelog sustava
- Ograničavanje max/min temperatura
- Temperatura tijekom praznika
- Automatsko prebacivanje ljeto/zima
- Postavka autobalansiranja
- Sobna provjera funkcija (uklanja se kada povežemo preko 4 regulatora u sustavu)
- Funkcija "room bypass"
- Sustav za dijagnostiku
- Vizualizacija trendova (zadane vrijednosti u odnosu na sobnu temperaturu i sl.)
- Napredne postavke za hlađenje
- Micro SD kartica za mjenjanje jezika i softvera                              
-Klasa zaštite: Klasa II IP20                                                    
-Dimenzije:150x108x43 mm</t>
  </si>
  <si>
    <t>sučelje</t>
  </si>
  <si>
    <t>- Regulator može biti proširen na dodatnih 6 termostata i 6 termopogona izlaza uz pomoć "Slave" modula</t>
  </si>
  <si>
    <t>- Star Modul može biti spojen za zvijezdano ožičenje</t>
  </si>
  <si>
    <t>Upravljački modul sa 6 kanala Slave. Modul se dodaje regulatoru kako bi proširio dostupan broj kanala za spoj termostata (6) i termopogona (6).
Sastoji se od:
- 6 kanala Slave Modul
- Materijala za montažu
Funkcije:
- Spoj na regulator na principu klika
- bez dodadtnog ožičenja
-mogućnost spoja dodatnih 6 termostata 24 V
Mogućnosti:
- Kao produžetak na regulator 
Sukladnosti: CE. EAC</t>
  </si>
  <si>
    <t>TERMOSTAT 
■ Mjeri i prikazuje uočenu sobnu temperaturu i RH
■ Vrsta zaštite: IP30
■ Boja: bijela sjajna
Funkcije:
■ Prikaz potrebe za grijanjem i hlađenjem
■ RH pokazatelj granice
■ Zasebni noćni režim rada
■ Postavljanje vremena pokretanja čarobnjaka
■ 6 preprogramiranih rasporeda
■ 1 slobodno programirajući raspored
■ Funkcija za dopuštanje hlađenja (soba po sobu)
■ Zaslon Celzij ili Fahrenheit
■ Način regulacije: sobna temperatura (RT), unutarnja s podnom osjetnikom max/min (RFT), daljinski senzor (RS), daljinski
vanjski senzor (RO)
■ Zaslon s pozadinskim osvjetljenjem, zatamnjuje se 10 sekundi nakon zadnje aktivacije
■ Pokazuje software verziju (na uključenju)
■ Moguće spoiti vanjski ili podni senzor
Sastoji se od:
■ Bus
■ Materijal za montažu</t>
  </si>
  <si>
    <t>Oznaka u projektu: REK-1, . ,REK-7</t>
  </si>
  <si>
    <t>110CY 5x4mm2</t>
  </si>
  <si>
    <t>110 CY 5x6mm2</t>
  </si>
  <si>
    <t>-Vanjski osjetnik temperature</t>
  </si>
  <si>
    <t>-Uronski osjetnik temperature, 300mm</t>
  </si>
  <si>
    <t>-Čahura za uronski osjetnik temperature-mesing, 100mm</t>
  </si>
  <si>
    <t>-Čahura za uronski osjetnik temperature-inox, 100mm</t>
  </si>
  <si>
    <t>-Čahura za uronski osjetnik temperature-inox, 300mm</t>
  </si>
  <si>
    <t>-Osjetnik tlaka 0-6 bar, 0-10V</t>
  </si>
  <si>
    <t>-Zaštitini termostat podesiv, 0-60 °C, 100mm</t>
  </si>
  <si>
    <t>-Zaštitini termostat podesiv, 0-60 °C, 200mm</t>
  </si>
  <si>
    <t>-Troputni regulacijski ventil, DN125, PN16, kvs220</t>
  </si>
  <si>
    <t>-Elektromotorni pogon ventila, 24VAC, 0-10V</t>
  </si>
  <si>
    <t>-Troputni regulacijski ventil, DN80, PN16, kvs90</t>
  </si>
  <si>
    <t>-Troputni prekretni ventil, DN100, PN16, kvs145</t>
  </si>
  <si>
    <t>-Elektromotorni pogon ventila, 24VAC, 3-pt</t>
  </si>
  <si>
    <t>-Troputni prekretni ventil DN50, PN16, kvs75</t>
  </si>
  <si>
    <t>-Fitinzi za ventil DN50</t>
  </si>
  <si>
    <t>-Elektromotorni pogon ventila,24VAC, 3-pt, sa setom krajnih kontakata</t>
  </si>
  <si>
    <t>-Kanalski osjetnik temperature, 300mm</t>
  </si>
  <si>
    <t>-Pribor za montažu na kanal</t>
  </si>
  <si>
    <t>-Uronski osjetnik temperature, 100mm</t>
  </si>
  <si>
    <t>-Kanalski osjetnik temperature, rel. vlage  i CO2</t>
  </si>
  <si>
    <t>Osjetnik diferencijalnog tlaka 0-1000/5000 Pa, 0-10V</t>
  </si>
  <si>
    <t xml:space="preserve">Diferencijalni presostat 50-500 Pa; </t>
  </si>
  <si>
    <t>-Protusmrzavajući termostat, kapilara 6 m</t>
  </si>
  <si>
    <t>Diferencijalni presostat 50-500 Pa;</t>
  </si>
  <si>
    <t>Elektromotorni pogon žaluzina, 24VAC, ON/OFF, 20Nm</t>
  </si>
  <si>
    <t>Troputni regulacijski ventil DN50, PN16, kvs40</t>
  </si>
  <si>
    <t>-Frekvencijski regulator, 7.5kW, IP54 s displejem</t>
  </si>
  <si>
    <t>-Frekvencijski regulator, 11kW, IP54 s displejem</t>
  </si>
  <si>
    <t>-Slobodno programibilni sobni kontroler s modbus RTU/ASCII ili BACnet komunikacijom. Napajanje 230VAC. Ugrađena 4DI, 4SI,1 DO-HTG(10A), 1 DO-CLG(6A), 3DO-FAN (6A-230VAC), 2TO (0,5A-230VAC), 3AO</t>
  </si>
  <si>
    <t>-Zidni upravljački modul sa LCD display-om za upravljanje ventilokonvektorima, upravljačke touch glass tipke, ugrađen senzor temperature.</t>
  </si>
  <si>
    <t>-Zidni upravljački modul sa LCD display-om,  za upravljanje podnim grijanjem, upravljačke touch glass tipke, ugrađeni senzori temperature</t>
  </si>
  <si>
    <t xml:space="preserve">-Zidni upravljački modul sa LCD display-om,  za upravljanje podnim grijanjem, upravljačke touch glass tipke, ugrađeni senzori temperature, rel. vlage i CO2. </t>
  </si>
  <si>
    <t>-Prostorni osjetnik temperature, 
ugradnja u podžbuknu instalacijsku kutiju f60</t>
  </si>
  <si>
    <t>-Slobodno programibilni, regulacijsko-integracijski Niagara N4 kontroler s 1250 točaka i 18 mjeseci održavanja SW-a, s 36 ulaza/izlaza  (16UI, 4DI, 8DO, 8AO)
Kontroler ima mogućnost komunikacije putem bilo kojeg  standardnog otvorenog komunikacijskog protokola (Modbus, Lonworks, BACnet,M-bus, KNX, DALI, OPC, SNMP, MQTT). Ima mogućnost upravljanja podacima, trendiranje, alarmiranje, vremensko upravljanje, integriran HTML5 WEB server s naprednim slobodno programibilnim grafičkim sučeljem, a vizualizacija i upravljanje je moguće putem standardnih WEB pretraživača, lokalno ili daljinski preko interneta. Licenca za integraciju do 1250  točaka</t>
  </si>
  <si>
    <t>U/I modul za proširenje osnovnog regulatora s 38 ulaza/izlaza  (12UI, 8DI, 6DO, 12AO)</t>
  </si>
  <si>
    <t>U/I modul s 16 DI i modbus RTU/BACnet komunikacijom</t>
  </si>
  <si>
    <t>M-bus gateway za spoj do 60 M.bus uređaja.</t>
  </si>
  <si>
    <t>Gateway  modbus RS485 na modbus TCP</t>
  </si>
  <si>
    <t>-15" Touch LCD WEB panel</t>
  </si>
  <si>
    <t>-Slobodno programibilni, regulacijsko-integracijski Niagara N4 kontroler s 500 točaka i 18 mjeseci održavanja SW-a, s 36 ulaza/izlaza  (16UI, 4DI, 8DO, 8AO)
Kontroler ima mogućnost komunikacije putem bilo kojeg  standardnog otvorenog komunikacijskog protokola (Modbus, Lonworks, BACnet,M-bus, KNX, DALI, OPC, SNMP, MQTT). Ima mogućnost upravljanja podacima, trendiranje, alarmiranje, vremensko upravljanje, integriran HTML5 WEB server s naprednim slobodno programibilnim grafičkim sučeljem, a vizualizacija i upravljanje je moguće putem standardnih WEB pretraživača, lokalno ili daljinski preko interneta. Licenca za integraciju do 500 točaka</t>
  </si>
  <si>
    <t>U/I modul s 16 RO i modbus RTU/BACnet komunikacijom</t>
  </si>
  <si>
    <t>8 portni ethernet switch za montažu na din šinu zajedno sa napajanjem 24VAC</t>
  </si>
  <si>
    <t>-Software CNUS-a</t>
  </si>
  <si>
    <t>6.3.2</t>
  </si>
  <si>
    <t>Software paket</t>
  </si>
  <si>
    <t>licenca za nadogardnje novih verzija  software-a u trajanju 18 mjeseci od kupnje</t>
  </si>
  <si>
    <t>Nabava, doprema i montaža kanalizacijskih cijevi od tvrdog PVC-a sa ugrađenim brtvama prema HRN EN 1404 ili jednakovrijedno za netlačnu odvodnju u temeljnoj ploći SN8. Standardne dužine cijevi su 6m. Cijevi su crveno-smeđe boje i isporučuju se u palicama od 6m'. Obračun se vrši po m' uključujući i fazonske komade i spojnice koje omogućuju vodonepropusno spajanje cijevi na postojeća betonska revizijska okna.</t>
  </si>
  <si>
    <t>Dobava, prijenos i montaža zvučno optimiranih troslojnih polipropilenskih (PP-MD) odvodnih cijevi izrađenih sukladno HRN EN 1451-1:2000 ili jednakovrijedno, SN4 (S16), za priključke sanitarnih predmeta u podu i/ili zidu, s natičnim spajanjem, za zvučno poboljšani sistem odvodnje. Stavka uključuje i fazonske komade te potreban pričvrsni pribor i originalne obujmice s gumenim uloškom. Obračun po m'.</t>
  </si>
  <si>
    <t>Dobava, prijenos i montaža tvrdih debelostijenih polietilenskih (PE-HD) odvodnih cijevi izrađenih sukladno HRN EN 1519-1:2004 ili jednakovrijedno, s vodotijesnim spajanjem sučeonim varenjem, elektrovarnim ili steznim spojnicama, za definirani zvučno  izolirani-niskošumni sistem odvodnje. Stavka  uključuje i fazonske komade te potreban pričvrsni pribor i originalne zvučno izolirane obujmice s gumenim uloškom. Za razvode pod stropom i fekalne vertikale.</t>
  </si>
  <si>
    <t>Nabava, doprema i montaža  dozračnih ventila prema HRN EN 12380:2002 ili jednakovrijedno tip A I., za dozračivanje kanalizacijskih cijevi i volumni protok zraka od 32 l/s. Radna temperatura od -20 do +60°C.
Obračun se vrši po  komadu kompletno montirano na  cijevi. U stavku uračunati sav potrebni pribor i spojni materijal.</t>
  </si>
  <si>
    <t>Cijevi, čelična, pocinčana, šavna prema DIN 2440 ili jednakovrijedno ispitana na 50 bar, U kompletu sa pocinčanim cijevnim lukovima, pocinčanim redukcijama, pocinčanim T komadima, te raznim pocinčanim fitinzima. Pocinčani fitinzi sukladni DIN2950 ili jednakovrijedno, nazivni tlak NP10 slijedećih dimenzija: NO20</t>
  </si>
  <si>
    <t>Cijevi, čelična, pocinčana, šavna prema DIN 2440 ili jednakovrijedno ispitana na 50 bar, U kompletu sa pocinčanim cijevnim lukovima, pocinčanim redukcijama, pocinčanim T komadima, te raznim pocinčanim fitinzima. Pocinčani fitinzi sukladni DIN2950 ili jednakovrijedno, nazivni tlak NP10 slijedećih dimenzija: NO25</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</si>
  <si>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NO32</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</si>
  <si>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NO40</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</si>
  <si>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NO50</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</si>
  <si>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NO80</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</si>
  <si>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NO100</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</si>
  <si>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NO150</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</si>
  <si>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NO25</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</si>
  <si>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NO32</t>
  </si>
  <si>
    <r>
      <t xml:space="preserve">Cijevi, čelična,pocinčana, šavna prema DIN 2440 ili jednakovrijedno ili DIN 2458 ili jednakovrijedno, ispitana prema DIN 1626 ili jednakovrijedno, u kompletu sa cijevnim lukovima, redukcijama, elastičnim spojkama, T komadima, te raznim fitinzima slijedećih dimenzija: NO25
</t>
    </r>
    <r>
      <rPr>
        <b/>
        <sz val="10"/>
        <rFont val="Arial"/>
        <family val="2"/>
      </rPr>
      <t>Napomena:</t>
    </r>
    <r>
      <rPr>
        <sz val="10"/>
        <rFont val="Arial"/>
        <family val="2"/>
        <charset val="238"/>
      </rPr>
      <t xml:space="preserve"> instalacija od "Drencher" ventila</t>
    </r>
  </si>
  <si>
    <r>
      <t xml:space="preserve">Cijevi, čelična,pocinčana, šavna prema DIN 2440 ili jednakovrijedno ili DIN 2458 ili jednakovrijedno, ispitana prema DIN 1626 ili jednakovrijedno, u kompletu sa cijevnim lukovima, redukcijama, elastičnim spojkama, T komadima, te raznim fitinzima slijedećih dimenzija: NO50
</t>
    </r>
    <r>
      <rPr>
        <b/>
        <sz val="10"/>
        <rFont val="Arial"/>
        <family val="2"/>
      </rPr>
      <t>Napomena:</t>
    </r>
    <r>
      <rPr>
        <sz val="10"/>
        <rFont val="Arial"/>
        <family val="2"/>
        <charset val="238"/>
      </rPr>
      <t xml:space="preserve"> instalacija od "Drencher" ventila</t>
    </r>
  </si>
  <si>
    <r>
      <t xml:space="preserve">Cijevi, čelična,pocinčana, šavna prema DIN 2440 ili jednakovrijedno ili DIN 2458 ili jednakovrijedno, ispitana prema DIN 1626 ili jednakovrijedno, u kompletu sa cijevnim lukovima, redukcijama, elastičnim spojkama, T komadima, te raznim fitinzima slijedećih dimenzija: NO80
</t>
    </r>
    <r>
      <rPr>
        <b/>
        <sz val="10"/>
        <rFont val="Arial"/>
        <family val="2"/>
      </rPr>
      <t>Napomena:</t>
    </r>
    <r>
      <rPr>
        <sz val="10"/>
        <rFont val="Arial"/>
        <family val="2"/>
        <charset val="238"/>
      </rPr>
      <t xml:space="preserve"> instalacija od "Drencher" ventila</t>
    </r>
  </si>
  <si>
    <t>MIKROTUNELIRANJE</t>
  </si>
  <si>
    <t>Iskolčenje položaja početne i krajnje visinske kote prodora.</t>
  </si>
  <si>
    <t>Iskolčenje pravca bušenja u tlocrtu.
Provjera i ispitivanje položaja postojećih instalacija na trasi bušenja.</t>
  </si>
  <si>
    <t>Provjeru i ispitivanje provesti georadarom ili izradom istražnih sondi ako se pokaže potrebno.
Na temelju geodetske snimke određuje se točan smjer bušenja.</t>
  </si>
  <si>
    <t>Geodetska snimka prije bušenja.</t>
  </si>
  <si>
    <t>Najam i postava u zoni parcele tipskih kontejnera za privremenu pohranu inventara Naručitelja.</t>
  </si>
  <si>
    <t>Selidba inventara uključena u jediničnu cijenu.</t>
  </si>
  <si>
    <t>Postava kontejnera u dogovoru s Naručiteljem.</t>
  </si>
  <si>
    <t>Promjer bušenja mora osigurati ugradnju zaštitne plastične cijevi ojačanje vlaknima od stakla (tzv. GRP, a prema HRN EN 14364 ili jednakovrijedno) promjera fi 300mm.</t>
  </si>
  <si>
    <t>Stavka podrazumijeva nabavu, dopremu i ugradnju zaštitnih cijevi koje moraju biti otporne na predviđene potisne sile stroja, u segmentima
duljine do 3 m, pri čemu međusobno spajanje istih mora biti omogućeno bez ispupčenja na spojenim dijelovima, uz podsredstvo "ovratnika" koji može biti unutarnji ili vanjski te izrađen od nehrđajućeg čelika na način da brtvi spoj između cijevi osiguravajući da završni mikrotunel bude vodonepropustan.</t>
  </si>
  <si>
    <t>Obračun po m1 bušenja mikrotunela.</t>
  </si>
  <si>
    <t>Horizontalno bušenje tla tehnologijom mikrotuneliranja.</t>
  </si>
  <si>
    <t>Stavka uključuje pripremu mjesta s kojeg se izvodi bušenje, mobilizaciju i demobilizaciju bušeće garniture, nabavu i ugradnju zaštitnih cijevi, brtvljenje spoja na ulazu i izlazu, odvoz iskopanog materijala te vraćanje terena u prvobitno stanje nakon bušenja, kao i sav osnovni i pomoćni materijal i ostale radove potrebne za dovršenje radova i punu gotovost mikrotunela.</t>
  </si>
  <si>
    <t>KONSTRUKTIVNA OBNOVA</t>
  </si>
  <si>
    <t>ENERGETSKA OBNOVA</t>
  </si>
  <si>
    <t>OSTALO</t>
  </si>
  <si>
    <t>Konstruktivna obnova</t>
  </si>
  <si>
    <t>Energetska obnova</t>
  </si>
  <si>
    <t>Ostalo</t>
  </si>
  <si>
    <t>Iznos radova ukupno</t>
  </si>
  <si>
    <t>Grupa radova</t>
  </si>
  <si>
    <t>Građevinsko-obrtnički radovi</t>
  </si>
  <si>
    <t>Elektroinstalacije</t>
  </si>
  <si>
    <t>Strojarske instalacije</t>
  </si>
  <si>
    <t>Vodovod i odvodnja</t>
  </si>
  <si>
    <t>Sprinkler instalacije</t>
  </si>
  <si>
    <t>SVEUKUPNO</t>
  </si>
  <si>
    <r>
      <t xml:space="preserve">Dobava materijala te </t>
    </r>
    <r>
      <rPr>
        <b/>
        <sz val="10"/>
        <rFont val="Arial"/>
        <family val="2"/>
      </rPr>
      <t>betoniranje armiranobetonske temeljne ploče instalacijskih okana i kanala</t>
    </r>
    <r>
      <rPr>
        <sz val="10"/>
        <rFont val="Arial"/>
        <family val="2"/>
      </rPr>
      <t xml:space="preserve"> unutar podruma objekta, betonom C30/37.</t>
    </r>
  </si>
  <si>
    <t>Žbukanje unutarnjih zidova vapneno-cementnom žbukom</t>
  </si>
  <si>
    <r>
      <rPr>
        <sz val="10"/>
        <rFont val="Arial"/>
        <family val="2"/>
      </rPr>
      <t>-</t>
    </r>
    <r>
      <rPr>
        <b/>
        <sz val="10"/>
        <rFont val="Arial"/>
        <family val="2"/>
      </rPr>
      <t xml:space="preserve"> PE folija </t>
    </r>
    <r>
      <rPr>
        <sz val="10"/>
        <rFont val="Arial"/>
        <family val="2"/>
      </rPr>
      <t>(1000 kg/m3) s preklopima 20 cm deblj.  0,025 cm</t>
    </r>
  </si>
  <si>
    <r>
      <t xml:space="preserve">Obrađuju se podovi oznaka </t>
    </r>
    <r>
      <rPr>
        <b/>
        <sz val="10"/>
        <rFont val="Arial"/>
        <family val="2"/>
      </rPr>
      <t>MK3b</t>
    </r>
  </si>
  <si>
    <r>
      <rPr>
        <sz val="10"/>
        <rFont val="Arial"/>
        <family val="2"/>
      </rPr>
      <t>-</t>
    </r>
    <r>
      <rPr>
        <b/>
        <sz val="10"/>
        <rFont val="Arial"/>
        <family val="2"/>
      </rPr>
      <t xml:space="preserve"> PE folija </t>
    </r>
    <r>
      <rPr>
        <sz val="10"/>
        <rFont val="Arial"/>
        <family val="2"/>
      </rPr>
      <t>(1000 kg/m3) s preklopima 20 cm deblj. 0,025 cm</t>
    </r>
  </si>
  <si>
    <r>
      <t xml:space="preserve"> - izrada </t>
    </r>
    <r>
      <rPr>
        <b/>
        <sz val="10"/>
        <rFont val="Arial"/>
        <family val="2"/>
        <charset val="238"/>
      </rPr>
      <t>lagano armiranog cementnog estriha</t>
    </r>
    <r>
      <rPr>
        <sz val="10"/>
        <rFont val="Arial"/>
        <family val="2"/>
        <charset val="238"/>
      </rPr>
      <t xml:space="preserve"> debljine maksimalno </t>
    </r>
    <r>
      <rPr>
        <b/>
        <sz val="10"/>
        <rFont val="Arial"/>
        <family val="2"/>
        <charset val="238"/>
      </rPr>
      <t>5,0</t>
    </r>
    <r>
      <rPr>
        <sz val="10"/>
        <rFont val="Arial"/>
        <family val="2"/>
        <charset val="238"/>
      </rPr>
      <t>-7,0 cm: izvodi se cementnim mortom kvalitete M20 armiranim armaturnim mrežama Q131, s ravnom zaribanom površinom koja je podloga  završnoj podnoj oblozi. Estrih dilatirati.</t>
    </r>
  </si>
  <si>
    <r>
      <rPr>
        <sz val="10"/>
        <rFont val="Arial"/>
        <family val="2"/>
      </rPr>
      <t xml:space="preserve"> -</t>
    </r>
    <r>
      <rPr>
        <b/>
        <sz val="10"/>
        <rFont val="Arial"/>
        <family val="2"/>
      </rPr>
      <t xml:space="preserve"> PE folija </t>
    </r>
    <r>
      <rPr>
        <sz val="10"/>
        <rFont val="Arial"/>
        <family val="2"/>
      </rPr>
      <t>(1000 kg/m3) s preklopima 20 cm deblj.  0,025 cm</t>
    </r>
  </si>
  <si>
    <r>
      <t xml:space="preserve"> - izrada </t>
    </r>
    <r>
      <rPr>
        <b/>
        <sz val="10"/>
        <rFont val="Arial"/>
        <family val="2"/>
        <charset val="238"/>
      </rPr>
      <t>lagano armiranog cementnog estriha</t>
    </r>
    <r>
      <rPr>
        <sz val="10"/>
        <rFont val="Arial"/>
        <family val="2"/>
        <charset val="238"/>
      </rPr>
      <t xml:space="preserve"> debljine maksimalno </t>
    </r>
    <r>
      <rPr>
        <b/>
        <sz val="10"/>
        <rFont val="Arial"/>
        <family val="2"/>
        <charset val="238"/>
      </rPr>
      <t>6,0-9,0</t>
    </r>
    <r>
      <rPr>
        <sz val="10"/>
        <rFont val="Arial"/>
        <family val="2"/>
        <charset val="238"/>
      </rPr>
      <t xml:space="preserve"> cm: izvodi se cementnim mortom kvalitete M20 armiranim armaturnim mrežama Q131, s ravnom zaribanom površinom koja je podloga  završnoj podnoj oblozi. Estrih dilatirati.</t>
    </r>
  </si>
  <si>
    <r>
      <t xml:space="preserve"> - izrada </t>
    </r>
    <r>
      <rPr>
        <b/>
        <sz val="10"/>
        <rFont val="Arial"/>
        <family val="2"/>
        <charset val="238"/>
      </rPr>
      <t>lagano armiranog cementnog estriha</t>
    </r>
    <r>
      <rPr>
        <sz val="10"/>
        <rFont val="Arial"/>
        <family val="2"/>
        <charset val="238"/>
      </rPr>
      <t xml:space="preserve"> debljine maksimalno 6,0 cm: izvodi se cementnim mortom kvalitete M20 armiranim armaturnim mrežama Q131, s ravnom zaribanom površinom koja je podloga  završnoj podnoj oblozi. Estrih dilatirati.</t>
    </r>
  </si>
  <si>
    <r>
      <t xml:space="preserve">Obrađuju se podovi oznaka </t>
    </r>
    <r>
      <rPr>
        <b/>
        <sz val="10"/>
        <rFont val="Arial"/>
        <family val="2"/>
        <charset val="238"/>
      </rPr>
      <t xml:space="preserve">PT1a, PT1b, PT8b. </t>
    </r>
  </si>
  <si>
    <r>
      <rPr>
        <sz val="10"/>
        <rFont val="Arial"/>
        <family val="2"/>
        <charset val="238"/>
      </rPr>
      <t>-</t>
    </r>
    <r>
      <rPr>
        <b/>
        <sz val="10"/>
        <rFont val="Arial"/>
        <family val="2"/>
        <charset val="238"/>
      </rPr>
      <t xml:space="preserve"> elastificirani ekspandirani polistiren EPS-T</t>
    </r>
    <r>
      <rPr>
        <sz val="10"/>
        <rFont val="Arial"/>
        <family val="2"/>
        <charset val="238"/>
      </rPr>
      <t xml:space="preserve">, ukupne debljine 2,0 cm </t>
    </r>
  </si>
  <si>
    <r>
      <t xml:space="preserve"> - izrada </t>
    </r>
    <r>
      <rPr>
        <b/>
        <sz val="10"/>
        <rFont val="Arial"/>
        <family val="2"/>
        <charset val="238"/>
      </rPr>
      <t>lagano armiranog cementnog estriha</t>
    </r>
    <r>
      <rPr>
        <sz val="10"/>
        <rFont val="Arial"/>
        <family val="2"/>
        <charset val="238"/>
      </rPr>
      <t xml:space="preserve"> debljine maksimalno 7,0 cm: izvodi se cementnim mortom kvalitete M20 armiranim armaturnim mrežama Q131, s ravnom zaribanom površinom koja je podloga  završnoj podnoj oblozi. Estrih dilatirati.</t>
    </r>
  </si>
  <si>
    <r>
      <t xml:space="preserve"> - izrada </t>
    </r>
    <r>
      <rPr>
        <b/>
        <sz val="10"/>
        <rFont val="Arial"/>
        <family val="2"/>
        <charset val="238"/>
      </rPr>
      <t>lagano armiranog cementnog estriha</t>
    </r>
    <r>
      <rPr>
        <sz val="10"/>
        <rFont val="Arial"/>
        <family val="2"/>
        <charset val="238"/>
      </rPr>
      <t xml:space="preserve"> debljine 6,0-8,5 cm: izvodi se cementnim mortom kvalitete M20 armiranim armaturnim mrežama Q131, s ravnom zaribanom površinom koja je podloga  završnoj podnoj oblozi. Estrih dilatirati.</t>
    </r>
  </si>
  <si>
    <r>
      <rPr>
        <sz val="10"/>
        <rFont val="Arial"/>
        <family val="2"/>
        <charset val="238"/>
      </rPr>
      <t xml:space="preserve"> -</t>
    </r>
    <r>
      <rPr>
        <b/>
        <sz val="10"/>
        <rFont val="Arial"/>
        <family val="2"/>
        <charset val="238"/>
      </rPr>
      <t xml:space="preserve"> ekspandirani polistiren EPS</t>
    </r>
    <r>
      <rPr>
        <sz val="10"/>
        <rFont val="Arial"/>
        <family val="2"/>
        <charset val="238"/>
      </rPr>
      <t>, ukupne debljine 2,0 cm</t>
    </r>
  </si>
  <si>
    <r>
      <t xml:space="preserve"> - izrada </t>
    </r>
    <r>
      <rPr>
        <b/>
        <sz val="10"/>
        <rFont val="Arial"/>
        <family val="2"/>
        <charset val="238"/>
      </rPr>
      <t>lagano armiranog cementnog estriha</t>
    </r>
    <r>
      <rPr>
        <sz val="10"/>
        <rFont val="Arial"/>
        <family val="2"/>
        <charset val="238"/>
      </rPr>
      <t xml:space="preserve"> debljine maksimalno 5,0 cm: izvodi se cementnim mortom kvalitete M20 armiranim armaturnim mrežama Q131, s ravnom zaribanom površinom koja je podloga  završnoj podnoj oblozi. Estrih dilatirati.</t>
    </r>
  </si>
  <si>
    <r>
      <t xml:space="preserve">Obrađuju se podovi oznaka </t>
    </r>
    <r>
      <rPr>
        <b/>
        <sz val="10"/>
        <rFont val="Arial"/>
        <family val="2"/>
        <charset val="238"/>
      </rPr>
      <t xml:space="preserve"> PT4, PT8d</t>
    </r>
  </si>
  <si>
    <t>Pripomoći kod zidarskih radova</t>
  </si>
  <si>
    <t>Rešetka ugrađena u pod trijema.</t>
  </si>
  <si>
    <t>Statički proračun skele u obvezi je Izvođača.</t>
  </si>
  <si>
    <t>U stavku uključiti montažu alpinistima i svim potrebnim dizalicama.</t>
  </si>
  <si>
    <t>Opremu koja se skladišti i vraća potrebno transportirati na odgovarajući suhi depo.</t>
  </si>
  <si>
    <t>U cijenu uključeno struganje i čišćenje od ostataka materijala na betonskoj podlozi kao priprema za izvedbu novih podnih slojeva.</t>
  </si>
  <si>
    <t>Rušenje i demontaža obloga stropova od trstike</t>
  </si>
  <si>
    <t>Obračun po m2 svih stropova</t>
  </si>
  <si>
    <t>Rušenje i demontaža obloge stropova od trstike, sa žbukom.</t>
  </si>
  <si>
    <t xml:space="preserve">Razgradnja zidanih i AB zidova za nove otvore. </t>
  </si>
  <si>
    <t>Zidarska obrada rupa u zidovima, gredama i pločama</t>
  </si>
  <si>
    <t>Obračun po kom</t>
  </si>
  <si>
    <t>Stvarni utrošak rada i materijala pravdati putem građevinskog dnevnika.</t>
  </si>
  <si>
    <t>Stavka uključuje dobavu i postavu zaštitnog sloja drenažne PEHD folija s čepićima okrenutima prema zidu 1,0 cm.</t>
  </si>
  <si>
    <t>Uključen kompletan rad materijal i pribor.</t>
  </si>
  <si>
    <t>Obračun po m2 izvedene izolacije</t>
  </si>
  <si>
    <t>- čepasta folija</t>
  </si>
  <si>
    <t>Izolacija vanjskog zida jame dizala u tlu uz sustav drenaže</t>
  </si>
  <si>
    <t>Dobava i postava sloja XPS-a - izgubljene oplate AB zida u tlu za jamu dizala.</t>
  </si>
  <si>
    <t>Ekstrudirani polistiren XPS, ukupne debljine 10,0 cm.</t>
  </si>
  <si>
    <t xml:space="preserve">H.I. - polimerbitumenske trake za zavarivanje u 2 sloja, pounoplošno ljepljene na hladni bitumenski prednamaz (1000 kg/m3)      </t>
  </si>
  <si>
    <t>Dobava i izvedba hidroizolacije jame podizne platforme.</t>
  </si>
  <si>
    <t>HI jame podizne platforme.</t>
  </si>
  <si>
    <t>U cijenu uključeno:
- pažljiva izvedba i zaštita kontaktnih stavaka (pragova, kutova i drugih materijala) prilikom postave završnih podnih obloga.
-Sav rad i materijal potreban za postavu, pričvršćivanje i montažu (ljepila, tiple, brtvene mase i sl.) Sve podložne i kontaktne slojeve za prianjanje završnih slojeva za podlogu, iz sustava proizvođača.
-sva potrebna izrezivanja, potrebne završne obrade, brušenja, fugiranja i čišćenja do gotovog opločenja. Stavka obuhvaća i sva potrebna usklađivanja detalja.</t>
  </si>
  <si>
    <t>Obračun po neto površini poda, sav otpadni materijal nastao zbog oblika prostora i dimenzija materijala uključen u jedinične cijene.</t>
  </si>
  <si>
    <t>Jedinična cijena uključuje izvedbu akrila u svim kutovima te dodatno oko bravarskih i stolarskih stavki.</t>
  </si>
  <si>
    <t>Ukoliko je projektom predviđeno više boja na zidu/stropu u jednom prostoru jedinična cijena uključuje i sav dodatan rad potreban za razdvajanje boja.</t>
  </si>
  <si>
    <t>Obračun po m2 kompletno izvedenog sloja sa svim potrebnim predradnjama</t>
  </si>
  <si>
    <t>- ekstrudirani polistiren XPS</t>
  </si>
  <si>
    <t>Prije početka izvedbe radova potrebno je provesti geodetsko iskolčenje projektiranih radova s točnošću osi stupnjaka  ±1 cm te održavanje iskolčenih osi.
Po potrebi postaviti druge potrebne oznake, označiti stalne visine, te snimiti postojeći teren.</t>
  </si>
  <si>
    <t>Zabilježiti s vanjske strane osi potkonstrukcije stropova pozicije rasvjete, stropne ventilacije, strojarske i elektroopreme, sprinklera, gotove opreme, zbog bušenja otvora u stropu. Bušenja svih otvora te obrade nakon ugradnje navedene opreme je potrebno ukalkulirati u jediničnu cijenu jer se neće posebno obračunavati.</t>
  </si>
  <si>
    <t>GK zid, d=17,5 cm</t>
  </si>
  <si>
    <t>ispuna mineralnom vunom d=15 cm</t>
  </si>
  <si>
    <t>Zidovi oznake UZ1d</t>
  </si>
  <si>
    <t>Stavka uključuje grafičku pripremu i tisak na ceradu, rubljenje i spajanje cerada varenjem, ugradnju metalnih alkica svakih 50m', i pojačani rub.</t>
  </si>
  <si>
    <t>Stavkom je predviđena dodatna potkonstrukcija na koju se montira platno. Potkonstrukcija od skelskih cijevi, spojnica, i potpornih spojnica. Procijenjena težina platna je 1500 kg.</t>
  </si>
  <si>
    <t>Stavka uključuje dobavu i postavu rupičaste vjetropropusne cerade za oblaganje skele.</t>
  </si>
  <si>
    <t>ab zidovi</t>
  </si>
  <si>
    <t>zidani zidovi</t>
  </si>
  <si>
    <t>Fotografiju koja se printa na ceradu dostavlja Naručitelj.</t>
  </si>
  <si>
    <t>Dinamiku postava i demontaže cerade definira Naručitelj u dogovoru s Izvođačem. Obavezna ovjera uzorka materijala i tiska na materijalu cerade od strane Naručitelja. Obavezna ovjera pozicije ulaza kroz ceradu od stane Naručitelja.</t>
  </si>
  <si>
    <t>Obračun po m2 svih stropova.</t>
  </si>
  <si>
    <r>
      <t xml:space="preserve">Obrađuju se podovi oznaka </t>
    </r>
    <r>
      <rPr>
        <b/>
        <sz val="10"/>
        <rFont val="Arial"/>
        <family val="2"/>
        <charset val="238"/>
      </rPr>
      <t>PT2a, PT5, PT8c.</t>
    </r>
  </si>
  <si>
    <t>Sve detalje - materijal, izradu i postavu potrebno je prethodno dogovoriti s predstavnikom GZZZSKIP.</t>
  </si>
  <si>
    <t>U cijenu uključiti sav rad i materijal.</t>
  </si>
  <si>
    <t>Obračun po kom kompletno izvedenog pulta u punoj funkcionalnosti.</t>
  </si>
  <si>
    <t>Prozorske špalete.</t>
  </si>
  <si>
    <t>U stavku uključiti sav potreban rad i materijal, sva pričvrsna sredstva i potkonstrukciju do potpune gotovosti.</t>
  </si>
  <si>
    <t xml:space="preserve">Stavka uključuje sva potrebna ojačanja stropa sukladno uputama proizvođača zavjese. </t>
  </si>
  <si>
    <t>Maske spuštenog stropa</t>
  </si>
  <si>
    <t xml:space="preserve">Obrada prozorske špalete prozora ljepljenjem dvostrukih gipskartonskih ploča. </t>
  </si>
  <si>
    <t>Dobava materijala i izrada maske za zatvaranje bočne stranice spuštenog stropa.</t>
  </si>
  <si>
    <t>Stavka uključuje potkonstrukciju od UD/CD profila i oblogu dvostrukom gipskartonskom pločom 2×1,25 mm.</t>
  </si>
  <si>
    <t>Uključivo bandažiranje i zapunjavanje sljubnica te gletanje pune površine ploča glet masom. Sve spojeve ploča međusobno i s obodnim konstrukcijama brtviti nepropusno kitom, a na sudare ploča s drugim materijalima postaviti razdjelnu traku. U cijeni stavke uračunat je sav potreban pribor i spojna sredstva.</t>
  </si>
  <si>
    <t>Elaborat obuhvaća sve potrebne markacije za naknadno vraćanje u prvobitno stanje.</t>
  </si>
  <si>
    <t>Obračun po m' maske.</t>
  </si>
  <si>
    <t>standardne GK ploče</t>
  </si>
  <si>
    <t>protupožarne GK ploče</t>
  </si>
  <si>
    <t>Dubina špalete do 26 cm.</t>
  </si>
  <si>
    <t>Stavka obuhvaća ugradnju kutnih profila na rubove špaleta.</t>
  </si>
  <si>
    <t xml:space="preserve">Vodovod:                                                                                                                                                                 Cijevi se polažu u rovove u projektiranom padu prema uzdužnom profilu na posteljicu od pijeska. Podlogu/posteljicu, bočno zatrpavanje i zaštitni sloj iznad cijevi u debljini od 30 cm treba izvesti u skladu s HRN EN 805:2005 ili jednakovrijedno i DVGW W 400-2. Kod montaže cjevovoda mora se osigurati vodonepropusnost sa spojevima tako da se izbjegnu gubici pitke vode. U rovu ne smije biti vode, a ako je ima tada se mora crpkom evakuirati. Daljnje zatrpavanje rova izvodi se zamjenskim kamenim agregatom ( 0-63mm) drobljencem ako iskopani mterijal nije odgovarajuče kvalitete.  Cijevi u zidnim i podnim usjecima (pod žbuku) se uz konstrukciju pričvršćuju obujmicama s gumom na svaka 50-70 cm u ravnom potezu i kod čvorišta, a izoliranje cijevi tople vode i cirkulacije vrši se prema uputstvu proizvođača cijevi. </t>
  </si>
  <si>
    <t>Nabava, doprema i montaža montažnog instalacijskog elementa za WC školjku visine ugradnje 112 cm s niskošumnim ugradbenim vodokotlićem za 6/3l ispiranje, izrađenim prema HRN EN 14055:2011 ili jednakovrijedno. Instalacijski element je samonosiv za ugradnju u suhomontažnu zidnu ili predzidnu konstrukciju obloženu gipskartonskim pločama, komplet s integriranim kutnim ventilom priključka vode ½", niskošumnim uljevnim ventilom, odvodnim koljenom d90/110 mm sa zvučno izoliranom ubujmicom, spojnim komadom za WC školjku s brtvenim manžetama i setom zvučne izolacije, vijcima za učvršćenje keramike i svim potrebnim priborom za ugradnju prema uputama proizvođača.                                                     -odgovarajuća dvokoličinska tipka od kroma veličine 24,6x16,4x1,2cm                                  -zidnog nosača od inoxa s WC četkom               -držača toalet papira od inoxa                 Spajanje WC-a na dovod i odvod vode (WC školjka i sjedlo sa poklopcem su dio troškovnika arhitekture). Stavka obuhvaća sav potreban materijal i radove na spajanju do potpune funkcionalnosti. Obračun po komadu kompletno montiranog instalacijskog elementa i WC školjke spojene na dovod i odvod vode.</t>
  </si>
  <si>
    <t xml:space="preserve">Dobava, prijenos i montaža kompletnog WC-a za osobe smanjene pokretljivosti prema NN78/2013,  koji se sastoji od:                                              -konzolne keramičke  WC školjke dužine 70cm      -plastične daske od Duroplasta bez poklopca       -montažnog instalacijskog elementa za WC školjku visine ugradnje 112 cm  s niskošumnim ugradbenim vodokotlićem za 6/3l ispiranje,izrađenim prema HRN EN 14055:2011 ili jednakovrijedno.  Instalacijski element je samonosiv za ugradnju u suhomontažnu zidnu ili predzidnu konstrukciju obloženu gipskartonskim pločama, komplet s integriranim kutnim ventilom priključka vode ½", niskošumnim uljevnim ventilom, odvodnim koljenom d90/110 mm sa zvučno izoliranom ubujmicom, spojnim komadom za WC školjku s brtvenim manžetama i setom zvučne izolacije, vijcima za učvršćenje keramike i svim potrebnim priborom za ugradnju prema uputama proizvođača. Element sadrži oslonce za montažu rukohvata s obje strane.                                    -odgovarajuća tipka s radio upravljanjem i za mrežno napajanje                                                  -mrežno napajanje tipku sa radio upravljanje              -radio predajnik za aktiviranje tipke sa radio upravljanjem                                                        </t>
  </si>
  <si>
    <t xml:space="preserve">Izvođač je dužan izraditi radioničku dokumentaciju i obavezno koordinirati sa izvođenjem zavjese. </t>
  </si>
  <si>
    <t>Potrebno koordinirati s izvođačem čelične potkonstrukcije.</t>
  </si>
  <si>
    <t xml:space="preserve">U cijenu uključiti sva potrebna ojačanja stropova za ugradnju zavjesa, projektorskih platna i sl. </t>
  </si>
  <si>
    <t>Boja i uzorak zavjese odabiru se temeljem dostavljenih uzoraka. Izvesti prema projektu i odobrenju nadležnog predstavnika GZZZSKP-a.</t>
  </si>
  <si>
    <t>Materijal, boja, uzorak i obrada prema projektu i odabiru nadležnog predstavnika GZZZSKIP.</t>
  </si>
  <si>
    <t>Materijal i boja prema projektu i odabiru nadležnog predstavnika GZZZSKIP.</t>
  </si>
  <si>
    <t>U cijenu uključiti aparat, nosač i naljepnicu sa oznakom aparata prema projektu i odabiru predstavnika GZZZSKP-a.</t>
  </si>
  <si>
    <t>Stavka obuhvaća izradu fotodokumentacije svih površina s kojih se skidaju slojevi (zidovi i podovi) koji će se naknadno vratiti te praćenje procesa obnove, posebice u zonama koje su od veće povijesne vrijednosti, a koje određuje nadležni konzervatorski odjel.</t>
  </si>
  <si>
    <t>Stavka obuhvaća sav rad, materijal i transport, odnosno sve pripremno-završne radove kao i sve prijenose materijala dobivenog rušenjem i demontažom, odvoz materijala na odgovarajuće reciklažno dvorište udaljenosti do 20 km te čišćenje prostora nakon rušenja i demontaže.</t>
  </si>
  <si>
    <t>Stavka obuhvaća radnu skelu i sav rad, materijal i transport, odnosno sve pripremno-završne radove kao i sve prijenose materijala dobivenog rušenjem i demontažom, odvoz materijala na odgovarajuće reciklažno dvorište udaljenosti do 20 km te čišćenje prostora nakon rušenja i demontaže.</t>
  </si>
  <si>
    <t>Stavka obuhvaća i sav rad, materijal i transport, odnosno sve pripremno-završne radove kao i sve prijenose materijala dobivenog rušenjem i demontažom, odvoz otpadnog materijala na odgovarajuće reciklažno dvorište. Uključivo i sva potrebna pomagala pri radu.</t>
  </si>
  <si>
    <t>Stavka obuhvaća i sav rad, materijal i transport, odnosno sve pripremno-završne radove kao i sve prijenose materijala dobivenog rušenjem i demontažom, odvoz materijala na odgovarajuće reciklažno dvorište udaljenosti do 20 km te čišćenje prostora nakon rušenja i demontaže.</t>
  </si>
  <si>
    <t>Svi detalji izvedbe i ugradnje moraju biti odobreni od predstavnika GZZZSKIP</t>
  </si>
  <si>
    <t>Svi materijali za spuštene stropove ili pregradne stijene i obloge moraju biti prvoklasni, moraju odgovarati važećim standardima i moraju posjedovati ateste a svi radovi moraju se izvoditi prema uputama proizvođača elemenata od kojih se radovi izvode.</t>
  </si>
  <si>
    <t>Ploče koje se ugrađuju su standardnih dimenzija 200 / 125 cm. Spojevi ploča moraju se prekriti trakama od staklenog voala i zagladiti propisanom glet masom. Rubovi ploča gdje je potrebno osiguranje od oštećenja, ojačavaju se kant al. perforiranim profilima, te se gletaju. Po završetku gletanja površine treba prebrusiti finim brusnim papirom tako da plohe budu potpuno glatke i vez vidljivih tragova spajanja i sl. Spoj sa zidom ili vertikalnim plohama stropa mora biti zapunjen akrilnim kitom.</t>
  </si>
  <si>
    <t>Kod izvođenja radova potrebno je pridržavati se svih uputa proizvođača naročito glede uskladištenja ploča i uvjeta temperature i vlažnosti zraka prostora u kojima će se  vršiti ugradba ( temp. od 11-35 stupnjeva i rel. vlažnost zraka do 70% ). Prije početka ugradbe ploče treba donijeti u prostor u koji se ugrađuju min. 24 sata ranije da bi se prilagodile mikroklimatskim uvjetima.</t>
  </si>
  <si>
    <t>Montaža podkonstrukcije za pregradne stijene započinje prije izrade estriha. Obavezno je brtvljenje sudarnih spojnica uz zidove, strop i pod brtvenom trakom. Izvedba prema detaljima proizvođača. Po završetku je potrebno o trošku izvoditelja radova zatražiti ispitivanje prigušenja zvuka od ovlaštene pravne osobe uz predočenje rezultata mjerenja (atest).</t>
  </si>
  <si>
    <t>Montažne stijene od gipskartonskih ploča</t>
  </si>
  <si>
    <t>Montažne stijene se izvode od podkonstrukcije - nosivih CW profila od pocinčanog lima debljine 0,7 mm na maksimalnom razmaku 41,7 - 62,5 cm (ako stavkom nije drugačije naznačeno) te s donjim i gornjim UW-profilom. Između profila se umeće mineralna vuna i osigurava se od micanja. Kod spoja sa zidom, stropom ili podom na profile se nanosi brtvena masa, a posebno i temeljito kod zahtjeva za zaštitu od buke. Sve rubne profile na spojevima s podom, stropom i sa zidovima treba učvrstiti odgovarajućim učvrsnim elementima. Učvrsni element za masivni zid, pod ili strop je tipla s vijkom. Za ostale priključne površine koriste se učvrsna sredstva koja odgovaraju podlozi. Sve profile koji su u dodiru s bočnim zidovima i s podom odnosno stropom treba prije montaže obložiti samoljepivom PE brtvenom trakom odgovarajuće širine.</t>
  </si>
  <si>
    <t xml:space="preserve">Na potkonstrukciju se obostrano pričvršćuju gipskartonske ploče prema opisu u stavci pomoću tzv. vijaka za brzu ugradnju. Kod višeslojnog oblaganja spojevi donjih slojeva GK ploča se samo zapunjavaju a spojevi gornjeg sloja se završno obrađuju gletanjem kako je već opisano. Nakon obrade spojeva završno čitavu površinu pregletati smjesom za izravnanje što ulazi u stavku, tako da su stijene potpuno pripremljene za ličenje. </t>
  </si>
  <si>
    <t>Spušteni stropovi od gipskartonskih ploča</t>
  </si>
  <si>
    <t>Spušteni strop izradit će se kao glatki kontinuirani s vodoravnim neprekinutim podgledom iz ploča na čeličnoj, pokrivenoj potkonstrukciji (sastoji se iz nosive i montažne potkonstrukcije iz pocinčanih profila) koja se ovjesnim elementima učvršćuje za nosivi strop.</t>
  </si>
  <si>
    <t>Podkonstrukcija se izrađuje od CD profila 60x27 u jednoj razini  ili iz nosivih i montažnih profila u dvije razine, od pocinčanog lima debljine 0,7 mm i posebnih vješača koji se vijcima s tiplima pričvršćuju o stropnu konstrukciju (sidreni ovjes sa oprugom ili nonius ovjesni element). Nosivi profili su na razmaku od 75 -100 cm, ovješeni na maksimalnom razmaku od 60 - 90 cm. Na nosive profile dolaze montažni na maksimalnom razmaku od 40-62,5 cm.</t>
  </si>
  <si>
    <t>Spoj stropa sa zidom izvesti UD profilima. Učvršćenje izvesti pogodnim sredstvima ovisno o materijalu zida.</t>
  </si>
  <si>
    <t xml:space="preserve">Kod izvedbe konstrukcija od GK ploča potrebno se držati svih uputa proizvođača, naročito glede uskladištenja ploča i uvjeta temperature i vlažnosti zraka prostora u kojima će se izvoditi spušteni strop. Prije izvedbe stropa ploče moraju biti na mjestu ugradnje najmanje 24 sata ranije, da bi se prilagodile mikroklimatskim uvjetima prostora. S polaganjem se može započeti tek kad su završeni svi radovi žbukanja, estriha i sl. te su dovoljno suhi, nakon ugradnje prozora, montaže grijanja i svih instalacija koje dolaze unutar stropa. </t>
  </si>
  <si>
    <t>Ljeti je potrebno osigurati prozračivanje, a zimi za montažu treba biti uključeno grijanje. Za učvršćenje tereta na GK konstrukciju treba primjeniti specijalna pričvrsna sredstva te se pridržavati uputa o max opterećenju. Mjesta na kojima je predviđena ugradba rasvjetnih tijela, potrebno je u konstrukciji ojačati profilima, kako bi se lampe učvrstiti na strop.</t>
  </si>
  <si>
    <t>U jediničnoj cijeni sadržano je:</t>
  </si>
  <si>
    <t>sav materijal, dobava i uskladištenje, te unutarnji transporti</t>
  </si>
  <si>
    <t>sav rad opisan u stavci</t>
  </si>
  <si>
    <t>potrebna radna skela</t>
  </si>
  <si>
    <r>
      <t>čišćenje svakodnevno i po završenom radu</t>
    </r>
    <r>
      <rPr>
        <sz val="10"/>
        <rFont val="Helvetica Neue"/>
        <family val="2"/>
        <charset val="238"/>
      </rPr>
      <t xml:space="preserve"> uključivo odvoz viška materijala na gradsku planirku </t>
    </r>
  </si>
  <si>
    <t>popravci štete na vlastitom ili drugim radovima učinjeni iz nepažnje</t>
  </si>
  <si>
    <t>troškovi zaštite na radu i troškovi atesta</t>
  </si>
  <si>
    <t>Razred vatrootpornosti:</t>
  </si>
  <si>
    <t>Dokaz za postizanje zahtjevanih razreda vatrootpornosti za zidnu konstrukciju osigurava izvođač radova putem atesta ovlaštene institucije, ako razred vatrootpornosti ne proizlazi iz normi: ÖNORM B 3800 / HRN U.J1.090 / DIN 4102 ili jednakovrijedno.</t>
  </si>
  <si>
    <t>Radovi za prilagodbu na instalacijske i ugradbene dijelove, koji su ugrađeni prije oblaganja, posebno se ne obračunava.</t>
  </si>
  <si>
    <t>Prekidi rada:</t>
  </si>
  <si>
    <t>Prekidi rada (vrijeme čekanja) koji su posljedica instalacijskih radova ukalkulirani su u jedinične cijene.</t>
  </si>
  <si>
    <t>Radove izvoditi tek pošto su montirane i ispitane instalacije koje se nalaze unutar GK konstrukcija.</t>
  </si>
  <si>
    <t xml:space="preserve">U cijeni stavaka je uključeno bušenje - obrada ploča za potrebe ugradbe elemenata instalacija u završnim GK oblogama (utičnice, priključci i sl. ). </t>
  </si>
  <si>
    <t>Zabilježiti s vanjske strane osi potkonstrukcije stropova pozicije rasvjete, stropne ventilacije, strojarske i elektroopreme, sprinklera, opreme, zbog bušenja otvora u stropu. Bušenja svih otvora te obrade nakon ugradnje navedene opreme je potrebno ukalkulirati u jediničnu cijenu jer se neće posebno obračunavati.
Ocrtavanje rupa za instalacije i opremu uključeno u jediničnu cijenu stavki (neovisno o obliku i dimenziji rupa).</t>
  </si>
  <si>
    <t>Izvođači GK radova dužni su pregledati podloge instalacija te se koordinirati i uskladiti sa izvođačima instalacija vezano za pozicije te raspored instalacija u zidovima, oblogama i stropovima. Naknadno rezanje profila potkonstrukcije nije dozvoljeno. Sva rezanja za prodore za instalaterske radove te obrada oko prodora nakon izvedbe instalacija, prema projektnim zahtjevima i uvjetima proizvođača uključena su u jediničnu cijenu stavki rada.</t>
  </si>
  <si>
    <t>- brtvljenje s obodnim konstrukcijama izvesti sa brtvenim kitom</t>
  </si>
  <si>
    <t>- kod protupožarnih zidova i stropova jedinična cijena stavki uključuje i izvedbu PP pjene ili drugog materijala koji zadovoljava zahtjeve protupožarnosti na spojevima vatrootporne konstrukcije sa ostatkom zida/stropa na granici sektora.</t>
  </si>
  <si>
    <t>- spojeve sa drugim materijalima odvajati razdjelnom trakom</t>
  </si>
  <si>
    <t>- obavezno zapunjavanje spojeva svih slojeva ploča</t>
  </si>
  <si>
    <r>
      <t xml:space="preserve">bitna svojstva konačnog proizvoda (boje)     </t>
    </r>
    <r>
      <rPr>
        <sz val="10"/>
        <rFont val="Arial"/>
        <family val="2"/>
        <charset val="238"/>
      </rPr>
      <t xml:space="preserve">                   Gustoća: do 1,48 kg/l
Viskoznost: gotova za obradu
Sredstvo za razrjeđivanje: voda
Prema DIN 53778 ili jednakovrijedno: otporna na pranje
sd vrijednost (prema DIN EN ISO 7783-2 ili jednakovrijedno)&lt;0,01m
Prema DIN EN 13300 ili jednakovrijedno
Vlažno čišćenje: Klasa 3
Maksimalna granulacija: fina (&lt;100µ)</t>
    </r>
  </si>
  <si>
    <t>GK elemente gletati do kvalitete K4.</t>
  </si>
  <si>
    <t xml:space="preserve">Dodatno ojačanje GK zida na koji se element ugrađuje obuhvaćeno gipskartonskim radovima. </t>
  </si>
  <si>
    <t>Strojno i ručno žbukanje unutarnjih ploha zidova vapneno-cementnom žbukom, debljine 15-20 mm.</t>
  </si>
  <si>
    <t xml:space="preserve">Nanošenje žbuke u debljini 20 mm; obrađuju se zidovi oznake UZ16 </t>
  </si>
  <si>
    <t>Demontaža i skladištenje postojećih prozora obrađeno restauratorskim radovima. Obavezna koordinacija s restauratorima.</t>
  </si>
  <si>
    <t>Demontaža i skladištenje postojećih vrata obrađeno restauratorskim radovima. Obavezna koordinacija s restauratorima.</t>
  </si>
  <si>
    <t>Restauracija postojećih prozora obrađena stolarskim radovima.</t>
  </si>
  <si>
    <t>Restauracija postojećih vrata obrađena stolarskim radovima.</t>
  </si>
  <si>
    <r>
      <rPr>
        <b/>
        <sz val="10"/>
        <rFont val="Arial"/>
        <family val="2"/>
      </rPr>
      <t>NAPOMENA:</t>
    </r>
    <r>
      <rPr>
        <sz val="10"/>
        <rFont val="Arial"/>
        <family val="2"/>
      </rPr>
      <t xml:space="preserve">
Preostale ploče i natpisi prema smjernicama ZNR, sastavni su dio stavke ORGANIZACIJE GRADILIŠTA. </t>
    </r>
  </si>
  <si>
    <r>
      <t>Nabava, doprema, montaža i demontaža teške cijevne skele unutar zgrade</t>
    </r>
    <r>
      <rPr>
        <sz val="10"/>
        <rFont val="Arial"/>
        <family val="2"/>
      </rPr>
      <t>, u centralnom dijelu - "bačvi", za potrebe provedbe sanacijskih radova razgradnje i uklanjanja centralne kupole te betonaže nove kupole.</t>
    </r>
  </si>
  <si>
    <t xml:space="preserve">Skela ujedno služi kao pridržanje zidova uz koje se postavlja za vrijeme radova na centralnoj kupoli. Skelu projektirati u dogovoru sa statičarem i nadzornim inženjerom. </t>
  </si>
  <si>
    <r>
      <t>Nabava, doprema, montaža i demontaža teške cijevne skele unutar zgrade</t>
    </r>
    <r>
      <rPr>
        <sz val="10"/>
        <rFont val="Arial"/>
        <family val="2"/>
      </rPr>
      <t>, u rubnom dijelu - "prstenu", za potrebe provedbe sanacijskih radova razgradnje i uklanjanja prstenastog svoda te betonaže novog svoda.</t>
    </r>
  </si>
  <si>
    <r>
      <t xml:space="preserve">Manji popravci i režijski rad. </t>
    </r>
    <r>
      <rPr>
        <sz val="10"/>
        <rFont val="Arial"/>
        <family val="2"/>
      </rPr>
      <t>Uključen sav materijal i rad. Obračun po satu rada VKV radnika.</t>
    </r>
  </si>
  <si>
    <r>
      <t>Čišćenje obuhvata zahvata i okoliša</t>
    </r>
    <r>
      <rPr>
        <sz val="10"/>
        <rFont val="Arial"/>
        <family val="2"/>
      </rPr>
      <t xml:space="preserve"> nakon završetka svih radova sa odvozom otpada i zaostalog građevinskog materijala na odgovarajuće reciklažno dvorište udaljenosti do 20 km.
Višekratna čišćenja u tijeku gradnje ulaze u jedinične cijene svih sudionika na gradnji, ne ulaze u ovu stavku i ne obračunavaju se posebno!
U cijenu uračunata naknada za zbrinjavanje.</t>
    </r>
  </si>
  <si>
    <t>Pažljiva demontaža, uklanjanje i skladištenje vanjskih kamenih stuba radi ugradnje podizne platforme</t>
  </si>
  <si>
    <t>Obračun po m2 razgrađenog materijala.</t>
  </si>
  <si>
    <t>Pažljivo rezanje, uklanjanje i skladištenje dijela postojeće obloge kamenom na vanjskom zidu za nove otvore - sporedna vrata.</t>
  </si>
  <si>
    <r>
      <t xml:space="preserve">Obračun po </t>
    </r>
    <r>
      <rPr>
        <sz val="10"/>
        <rFont val="Arial"/>
        <family val="2"/>
        <charset val="238"/>
      </rPr>
      <t>kompletu</t>
    </r>
  </si>
  <si>
    <t>podovi na tlu oznake PT1a, PT1b, PT2a, PT2c, PT3, PT5, PT81, PT8b, PT8c, PT8d, PT8e, ZZ3a, ZZ3b</t>
  </si>
  <si>
    <t>- ekspandirani polistiren (EPS 100), s λ ≤ 0,036 W/mK (20 kg/m³) – produljenje toplinskog mosta  2,0 cm</t>
  </si>
  <si>
    <r>
      <t xml:space="preserve">Membrana se u horizontali ugrađuje polaganjem na </t>
    </r>
    <r>
      <rPr>
        <sz val="10"/>
        <rFont val="Arial"/>
        <family val="2"/>
        <charset val="238"/>
      </rPr>
      <t xml:space="preserve">geotekstil i </t>
    </r>
    <r>
      <rPr>
        <sz val="10"/>
        <rFont val="Arial"/>
        <family val="2"/>
      </rPr>
      <t>stabilizaciju (Ms = 85% po Proctoru), podložni sloj betona (obračunato u zemljanim i betonskim radovima) i međusobno spaja samoljepljivim preklopima i sa svim dodatnim elementima istog sustava specificiranim od strane proizvođača materijala , a po vertikali se ugrađuje  polaganje na unutarnje lice vanjske oplate.</t>
    </r>
  </si>
  <si>
    <t>obloga zidova prema tlu, oznake zidova ZZ1a, ZZ1b</t>
  </si>
  <si>
    <t>Nanošenje žbuke u debljini 15 mm; obrađuju se zidovi oznaka UZ1a, UZ1b, UZ1c, UZ1d, UZ2b, UZ3a, UZ3b, UZ4a, UZ4c, VZ1.</t>
  </si>
  <si>
    <r>
      <rPr>
        <sz val="10"/>
        <rFont val="Arial"/>
        <family val="2"/>
        <charset val="238"/>
      </rPr>
      <t>-</t>
    </r>
    <r>
      <rPr>
        <b/>
        <sz val="10"/>
        <rFont val="Arial"/>
        <family val="2"/>
        <charset val="238"/>
      </rPr>
      <t xml:space="preserve"> elastificirani EPS-T</t>
    </r>
    <r>
      <rPr>
        <sz val="10"/>
        <rFont val="Arial"/>
        <family val="2"/>
        <charset val="238"/>
      </rPr>
      <t xml:space="preserve"> za plivajući pod 2 x 1 cm, ukupne debljine </t>
    </r>
    <r>
      <rPr>
        <b/>
        <sz val="10"/>
        <rFont val="Arial"/>
        <family val="2"/>
        <charset val="238"/>
      </rPr>
      <t xml:space="preserve">2 cm </t>
    </r>
  </si>
  <si>
    <r>
      <rPr>
        <sz val="10"/>
        <rFont val="Arial"/>
        <family val="2"/>
      </rPr>
      <t xml:space="preserve"> -</t>
    </r>
    <r>
      <rPr>
        <b/>
        <sz val="10"/>
        <rFont val="Arial"/>
        <family val="2"/>
      </rPr>
      <t xml:space="preserve"> </t>
    </r>
    <r>
      <rPr>
        <b/>
        <sz val="10"/>
        <rFont val="Arial"/>
        <family val="2"/>
        <charset val="238"/>
      </rPr>
      <t>ekstrudirani</t>
    </r>
    <r>
      <rPr>
        <b/>
        <sz val="10"/>
        <rFont val="Arial"/>
        <family val="2"/>
      </rPr>
      <t xml:space="preserve"> polistiren XPS</t>
    </r>
    <r>
      <rPr>
        <sz val="10"/>
        <rFont val="Arial"/>
        <family val="2"/>
      </rPr>
      <t xml:space="preserve">, ukupne debljine </t>
    </r>
    <r>
      <rPr>
        <sz val="10"/>
        <rFont val="Arial"/>
        <family val="2"/>
        <charset val="238"/>
      </rPr>
      <t>5,0</t>
    </r>
    <r>
      <rPr>
        <sz val="10"/>
        <rFont val="Arial"/>
        <family val="2"/>
      </rPr>
      <t xml:space="preserve"> cm</t>
    </r>
  </si>
  <si>
    <r>
      <t xml:space="preserve"> - izrada </t>
    </r>
    <r>
      <rPr>
        <b/>
        <sz val="10"/>
        <rFont val="Arial"/>
        <family val="2"/>
      </rPr>
      <t>lagano armiranog cementnog estriha</t>
    </r>
    <r>
      <rPr>
        <sz val="10"/>
        <rFont val="Arial"/>
        <family val="2"/>
      </rPr>
      <t xml:space="preserve"> debljine </t>
    </r>
    <r>
      <rPr>
        <sz val="10"/>
        <rFont val="Arial"/>
        <family val="2"/>
        <charset val="238"/>
      </rPr>
      <t>5,0</t>
    </r>
    <r>
      <rPr>
        <sz val="10"/>
        <rFont val="Arial"/>
        <family val="2"/>
      </rPr>
      <t xml:space="preserve"> cm: izvodi se cementnim mortom kvalitete M20 armiranim armaturnim mrežama Q131, s ravnom zaribanom površinom koja je podloga  završnoj podnoj oblozi. Estrih dilatirati.</t>
    </r>
  </si>
  <si>
    <r>
      <rPr>
        <sz val="10"/>
        <rFont val="Arial"/>
        <family val="2"/>
        <charset val="238"/>
      </rPr>
      <t>-</t>
    </r>
    <r>
      <rPr>
        <b/>
        <sz val="10"/>
        <rFont val="Arial"/>
        <family val="2"/>
        <charset val="238"/>
      </rPr>
      <t xml:space="preserve"> ekstrudirani polistiren XPS</t>
    </r>
    <r>
      <rPr>
        <sz val="10"/>
        <rFont val="Arial"/>
        <family val="2"/>
        <charset val="238"/>
      </rPr>
      <t xml:space="preserve">, ukupne debljine 12,0 cm </t>
    </r>
  </si>
  <si>
    <r>
      <rPr>
        <sz val="10"/>
        <rFont val="Arial"/>
        <family val="2"/>
        <charset val="238"/>
      </rPr>
      <t xml:space="preserve"> -</t>
    </r>
    <r>
      <rPr>
        <b/>
        <sz val="10"/>
        <rFont val="Arial"/>
        <family val="2"/>
        <charset val="238"/>
      </rPr>
      <t xml:space="preserve"> ekstrudirani polistiren XPS</t>
    </r>
    <r>
      <rPr>
        <sz val="10"/>
        <rFont val="Arial"/>
        <family val="2"/>
        <charset val="238"/>
      </rPr>
      <t>, ukupne debljine 8,0 cm</t>
    </r>
  </si>
  <si>
    <r>
      <rPr>
        <sz val="10"/>
        <rFont val="Arial"/>
        <family val="2"/>
      </rPr>
      <t xml:space="preserve"> - </t>
    </r>
    <r>
      <rPr>
        <b/>
        <sz val="10"/>
        <rFont val="Arial"/>
        <family val="2"/>
      </rPr>
      <t>ekstrudirani polistiren XPS</t>
    </r>
    <r>
      <rPr>
        <sz val="10"/>
        <rFont val="Arial"/>
        <family val="2"/>
      </rPr>
      <t>, ukupne debljine 15,0 cm</t>
    </r>
  </si>
  <si>
    <r>
      <t xml:space="preserve"> - izrada </t>
    </r>
    <r>
      <rPr>
        <b/>
        <sz val="10"/>
        <rFont val="Arial"/>
        <family val="2"/>
      </rPr>
      <t>lagano armiranog cementnog estriha</t>
    </r>
    <r>
      <rPr>
        <sz val="10"/>
        <rFont val="Arial"/>
        <family val="2"/>
      </rPr>
      <t xml:space="preserve"> debljine 6,0-8,5 cm: izvodi se cementnim mortom kvalitete M20 armiranim armaturnim mrežama Q131, s ravnom zaribanom površinom koja je podloga  završnoj podnoj oblozi. Estrih dilatirati.</t>
    </r>
  </si>
  <si>
    <r>
      <t xml:space="preserve">Obrađuju se podovi oznaka </t>
    </r>
    <r>
      <rPr>
        <b/>
        <sz val="10"/>
        <rFont val="Arial"/>
        <family val="2"/>
      </rPr>
      <t>PT2c, PT8e</t>
    </r>
  </si>
  <si>
    <t>Klupčice od plastificiranog aluminija, boje usklađene s bravarijom, debljine 0,7 mm.</t>
  </si>
  <si>
    <r>
      <t xml:space="preserve">Prilikom izvedbe staklarskih radova treba se u svemu pridržavati svih važećih propisa i standarda za </t>
    </r>
    <r>
      <rPr>
        <strike/>
        <sz val="10"/>
        <rFont val="Arial"/>
        <family val="2"/>
      </rPr>
      <t xml:space="preserve"> </t>
    </r>
    <r>
      <rPr>
        <sz val="10"/>
        <rFont val="Arial"/>
        <family val="2"/>
      </rPr>
      <t>građevinske konstrukcije, koje prije početka izvođenja mora odobriti nadzorni inženjer investitora.</t>
    </r>
  </si>
  <si>
    <t>Lim razvijene širine 15 cm, debljine 3,0 mm, ''L'' oblika. Prašno plastificiran u boju prema prema projektu i odobrenju nadležnog konzervatroa GZZZSKIP.</t>
  </si>
  <si>
    <r>
      <t xml:space="preserve">Izvođač treba prije polaganja ispitati horizontalost podloge. Podloga za polaganje podova mora biti suha, očišćena i odmašćena </t>
    </r>
    <r>
      <rPr>
        <sz val="10"/>
        <rFont val="Arial"/>
        <family val="2"/>
        <charset val="238"/>
      </rPr>
      <t>bez labavih dijelova, prašine, ulja, masnoća, tragova guma i drugih supstanci koje djeluju razdvajajuće. Labaviji slojevi i nakupine suspenzije moraju se ukloniti. Podloge moraju odreagirati i postići dovoljnu nosivost prema zahtjevima proizvođača podne obloge prije postave.</t>
    </r>
  </si>
  <si>
    <r>
      <t>Dobava i postava zidnih pločica</t>
    </r>
    <r>
      <rPr>
        <sz val="10"/>
        <rFont val="Arial"/>
        <family val="2"/>
      </rPr>
      <t xml:space="preserve"> sanitarija, dimenzije prema projektu interijera. Pločice 1. klasa. </t>
    </r>
  </si>
  <si>
    <t>Zidovi oznake UZ5A - u radijusu 11 m</t>
  </si>
  <si>
    <t>horizontalna i vertikalna potkonstrukcija od CW 100 profila
* napomena: na pozicijama zida prema negrijanom staviti parnu branu s grijane strane</t>
  </si>
  <si>
    <t>Zidovi oznake UZ5B - u radijusu 11, 15, 16 m</t>
  </si>
  <si>
    <t>horizontalna i vertikalna potkonstrukcija od CW 125 profila
* napomena: na pozicijama zida prema negrijanom staviti parnu branu s grijane strane</t>
  </si>
  <si>
    <t>d= 15,0 cm</t>
  </si>
  <si>
    <t>d=10,0 cm</t>
  </si>
  <si>
    <t>Obračun po m2 zida</t>
  </si>
  <si>
    <t>Zidovi oznake UZ5D -  u radijusu 11, 15, 19 m</t>
  </si>
  <si>
    <t>Zidovi oznake UZ5E -  u radijusu 15 m</t>
  </si>
  <si>
    <t xml:space="preserve"> dvostruke PP gipskartonske ploče, d= 2,5 cm (2x1,25cm)</t>
  </si>
  <si>
    <t>obloga zida, d=16,0 cm</t>
  </si>
  <si>
    <t>Zidovi oznake UZ17c - u radijusu 11, 15 m</t>
  </si>
  <si>
    <t>PP GK obloga, d=15,0 cm</t>
  </si>
  <si>
    <t>horizontalna i vertikalna potkonstrukcija od CW 125 profila 
* napomena: na pozicijama zida prema negrijanom staviti parnu branu s grijane strane</t>
  </si>
  <si>
    <t>Zidovi oznake VZ2C, u radijusu 15 m</t>
  </si>
  <si>
    <t>gipskartonske ploče 2x1,25 cm + zračna šupljina s potkonstrukcijom za ovjes GK ploča</t>
  </si>
  <si>
    <t>PP strop 2x1,25 cm, oznake MK3a'.</t>
  </si>
  <si>
    <t>spušteni strop, koso postavljena GK ploča, 2×1,25 cm, strop oznake MK3C</t>
  </si>
  <si>
    <r>
      <t>Dobava, transport i ugradnja ojačanja za gipskartonske zidove, za ugradnju konzolnih sanitarnih elemenata,</t>
    </r>
    <r>
      <rPr>
        <sz val="10"/>
        <rFont val="Arial"/>
        <family val="2"/>
        <charset val="238"/>
      </rPr>
      <t xml:space="preserve"> npr. OSB ili tvrde GK ploče, ovisno o vrsti elementa koji se ugrađuje.</t>
    </r>
  </si>
  <si>
    <t>Boje i uzorak prema projektu i odobrenju nadležnog konzervatora GZZZSKIP.</t>
  </si>
  <si>
    <t>Boje i uzorak prema prema projektu i odobrenju nadležnog konzervatora GZZZSKIP.</t>
  </si>
  <si>
    <r>
      <t>Cijena uključuje i  namjenske vodilice za akustične zavjese. Vodilica mora biti izrađena od ekstrudiranog aluminija, anodizirano u bijelu boju, RAL prema odabiru predstavnika GZZZSKP-a</t>
    </r>
    <r>
      <rPr>
        <sz val="10"/>
        <rFont val="Arial"/>
        <family val="2"/>
        <charset val="238"/>
      </rPr>
      <t xml:space="preserve"> i projektu.</t>
    </r>
  </si>
  <si>
    <t>Zidovi oznake VZ2b, u radijusu 15 m</t>
  </si>
  <si>
    <t>Zidovi oznake UZ17b - u radijusu 28 m</t>
  </si>
  <si>
    <t>Zidovi oznake UZ16, u radijusu 6 m</t>
  </si>
  <si>
    <t>Zidovi oznake UZ1B, u radijusu 10 m</t>
  </si>
  <si>
    <t>Zidovi oznake VZ2a, u radijusu 15 m</t>
  </si>
  <si>
    <t>processor 2.5 - 4.9GHz, 16MB 8 Cores, RAM: 16GB 
Hard disk: M.2 PCIe NVMe 512GB Solid State Drive
Operativni sistem</t>
  </si>
  <si>
    <t>Vodom hlađena dizalica topline za unutarnju ugradnju. Uređaj se standardno isporučuje sa kućištem izrađenim od galvaniziranog čeličnog lima i poliesterskim premazom, uklonjivim panelima, vijcima od nehrđajućeg čelika, 2 rashladna kruga (R410A), pločastim izmjenjivačima topline (isparivač i kondenzator) izrađenim od nehrđajućeg čelika AISI 304 ili jednakovrijedno i elektroormarom i mikroprocesorskim upravljanjem.</t>
  </si>
  <si>
    <t>- Modbus RS485 protokol ili jednakovrijedno</t>
  </si>
  <si>
    <r>
      <t xml:space="preserve">Opaska: </t>
    </r>
    <r>
      <rPr>
        <sz val="10"/>
        <rFont val="Arial"/>
        <family val="2"/>
      </rPr>
      <t>prije naručivanja ventilokonvektora potrebno je provjeriti stranu priključaka.</t>
    </r>
  </si>
  <si>
    <t>Podni konvektor s prisilnom konvekcijom namijenjen za rad u 2-cijevnom sustavu grijanja. Konvektori su kompletirani s lamelnim  izmjenjivačem topline, priključcima za vodu 1/2", ugrađenim odzračnim ventilom. Kučište je izrađeno iz crnog (RAL 9005 ili jednakovrijedno) pocinčanog lima debljine 1,25mm. Konvektor se isporučuje sa vijcima za niveliranje, nivelirajućim nogicama, zaštitnim drvenim instalacijskim pokrovom, stezaljkama za uzemljenje i završnim okvirom standardno izveden iz eloksiranih aluminijskih U profila.</t>
  </si>
  <si>
    <r>
      <t xml:space="preserve">Oznake u projektu: </t>
    </r>
    <r>
      <rPr>
        <b/>
        <sz val="10"/>
        <rFont val="Arial"/>
        <family val="2"/>
      </rPr>
      <t>CC-1</t>
    </r>
  </si>
  <si>
    <r>
      <t xml:space="preserve">Oznake u projektu: </t>
    </r>
    <r>
      <rPr>
        <b/>
        <sz val="10"/>
        <rFont val="Arial"/>
        <family val="2"/>
      </rPr>
      <t>CC-2</t>
    </r>
  </si>
  <si>
    <r>
      <t xml:space="preserve">Oznake u projektu: </t>
    </r>
    <r>
      <rPr>
        <b/>
        <sz val="10"/>
        <rFont val="Arial"/>
        <family val="2"/>
      </rPr>
      <t>CC-3</t>
    </r>
  </si>
  <si>
    <r>
      <t xml:space="preserve">Oznake u projektu: </t>
    </r>
    <r>
      <rPr>
        <b/>
        <sz val="10"/>
        <rFont val="Arial"/>
        <family val="2"/>
      </rPr>
      <t>CC-4</t>
    </r>
  </si>
  <si>
    <r>
      <t xml:space="preserve">Oznake u projektu: </t>
    </r>
    <r>
      <rPr>
        <b/>
        <sz val="10"/>
        <rFont val="Arial"/>
        <family val="2"/>
      </rPr>
      <t>CC-5/1, CC-5/2</t>
    </r>
  </si>
  <si>
    <r>
      <t xml:space="preserve">Oznake u projektu: </t>
    </r>
    <r>
      <rPr>
        <b/>
        <sz val="10"/>
        <rFont val="Arial"/>
        <family val="2"/>
      </rPr>
      <t>CC-6/1, CC-6/2</t>
    </r>
  </si>
  <si>
    <r>
      <t xml:space="preserve">Oznake u projektu: </t>
    </r>
    <r>
      <rPr>
        <b/>
        <sz val="10"/>
        <rFont val="Arial"/>
        <family val="2"/>
      </rPr>
      <t>CC-7/1, CC-7/2</t>
    </r>
  </si>
  <si>
    <r>
      <t xml:space="preserve">Oznake u projektu: </t>
    </r>
    <r>
      <rPr>
        <b/>
        <sz val="10"/>
        <rFont val="Arial"/>
        <family val="2"/>
      </rPr>
      <t>CR-1</t>
    </r>
  </si>
  <si>
    <r>
      <t xml:space="preserve">Oznake u projektu: </t>
    </r>
    <r>
      <rPr>
        <b/>
        <sz val="10"/>
        <rFont val="Arial"/>
        <family val="2"/>
      </rPr>
      <t>CRR-1</t>
    </r>
    <r>
      <rPr>
        <sz val="10"/>
        <rFont val="Arial"/>
        <family val="2"/>
      </rPr>
      <t>/</t>
    </r>
    <r>
      <rPr>
        <b/>
        <sz val="10"/>
        <rFont val="Arial"/>
        <family val="2"/>
      </rPr>
      <t>1, CRR-1/2</t>
    </r>
  </si>
  <si>
    <r>
      <rPr>
        <b/>
        <sz val="10"/>
        <rFont val="Arial"/>
        <family val="2"/>
      </rPr>
      <t>OPASKA:</t>
    </r>
    <r>
      <rPr>
        <sz val="10"/>
        <rFont val="Arial"/>
        <family val="2"/>
      </rPr>
      <t xml:space="preserve"> stavka uključuje i troškove podešavanja nazivnog protoka kroz ventil izvedenog od strane servisera proizvođača.</t>
    </r>
  </si>
  <si>
    <t xml:space="preserve">Bakrena cijev prema HRN EN 1057 ili jednakovrijedno, za odvodnju kondenzata, ravne, tvrde (R 290 ili jednakovrijedno), uključivo svi potrebni fazonski elementi za kapilarno spajanje (koljena, redukcije, T-komadi, spojnice, itd.), sljedećih dimenzija:
</t>
  </si>
  <si>
    <t>Toplinska izolacija cjevovoda kondenzata polietilenskom izolacijom s polimernom zaštitnom folijom. Izolacija je kvalitete prema HRN DIN 4102-dio 1/klasifikacija B2 ili jednakovrijedno. Materijal izolacije ima toplinsku vodljivost kod 10°C λ (W/m°C) = 0,038, temp. područje primjene do 102°C, a isporučuje se u cijevima debljine 4 mm. Stavka uključuje potrebnu količinu originalnog pribora za montažu izolacije.</t>
  </si>
  <si>
    <t>Toplinska izolacija cjevovoda hlađene/tople vode, izolacijom na bazi sintetičkog kaučuka (elastomer) s parnom branom (klasa B1-DIN 4102 ili jednakovrijedno).  Materijal izolacije mora imati parnu branu i sljedeće termodinamičke karakteristike: toplinska vodljivost kod 0°C: l (W/m°C) = 0,033, koef. otpora difuziji vodene pare: h &gt;=10000.  Stavka uključuje predobrađene elemente za izoliranje fazonskih komada, ogranaka, armature, spojnih elemenata i sl., originalnu samoljepljivu traku i ljepilo za brtvljenje proreza, te nosače cijevi. Isporučuje se u predfabriciranim cijevima  i pločama 13MM širine 1000 mm.</t>
  </si>
  <si>
    <t>Ugradbeni zidni ormarić. 
Kompletan ormarić s okvirom i vratima za ugradnju u zid
Dubina: 110 mm, proširivo do 150 mm
Podesiva visina: 730 – 930 mm
Visina podne konstrukcije: maks. 200 mm
Materijal: pocinčani čelik
Bijeli praškasti premaz na vratima i okviru (RAL 9010 ili jednakovrijedno)
Vrata s mogućnošću zaključavanja</t>
  </si>
  <si>
    <t>- tava za kondenzat: INOX AISI 304 ili jednakovrijedno</t>
  </si>
  <si>
    <t>Klasifikacija prema EN1886 (MB) ili jednakovrijedno:</t>
  </si>
  <si>
    <t>Plug&amp;play rekuperacijska jedinica namijenjena za unutarnju horizontalnu ugradnju, dizajnirana za obnovu zraka, s povratom topline, u prostorima s velikom koncentracijom ljudi, kao što su učionice, barovi i sl. Uređaj standardno dolazi sa ''sandwich'' panelima, 22 mm debljine, (izvana RAL9002 premaz ili jednakovrijedno) a s unutarnje strane galvanizirani čelični lim sa toplinskom izolacijom od nezapaljive mineralne vune, protuzvučnim labirint oblikovanim zidovima, aluminijskim pločastim izmjenjivačem sa visokom učinkovitošću povrata topline i integriranim modulirajućim motoriziranim by-pass sustavom, kompaktnim filterom klase ISO ePM1 60% na svježem zraku i filterom klase ISO ePM10 60% na povratnom zraku,  presostatima filtera, plug ventilatorima s EC motorom i ugrađenom električnom pločom. Uređaj ima otvore kružnog presjeka na strani svježeg zraka i otpadnog zraka i dolazi sa rešetkom dovodnog zraka s dvostrukim lamelama, RAL 9002 vanjskim premazom na aluminijskim profilima ili jednakovrijedno.</t>
  </si>
  <si>
    <t>Jedinicom se može u potpunosti upravljati BMS sustavom barem jednim od sljedećih protokola:
- Modbus RTU preko RS485 ili jednakovrijedno
- Modbus TCP/IP preko Etherneta ili jednakovrijedno
- BACnet TCP/IP preko Ethernet B-AAC profila ili jednakovrijedno
- Web poslužitelj s Ethernet trendom ili jednakovrijedno</t>
  </si>
  <si>
    <t>- nominalni protok zraka: min. 800 m³/h</t>
  </si>
  <si>
    <t>* prema EU 1253/2014 ili jednakovrijedno</t>
  </si>
  <si>
    <t>Protupožarna zaklopka namjenjena automatskom zatvaranju požarnih zona u sustavima ventilacije i klimatizacije. Opremljena je s termoosjetnikom (72°C) i elektromotornim pogonom (230V) s pripadajućim krajnim sklopkama za indikaciju položaja zaklopke (otvoreno/zatvoreno) i automatskim zatvaranjem pri prekidu napajanja. Ovisno o primjeni EI120 (ve,ho, i o) S, EI60 (ve i o) S ili EI 60 (ve i o). Ispitana na vatrootporna svojstva u skladu s EN 1366-2 ili jednakovrijedno. Izjava o svojstvima proizvoda DoP/FKA/EU/DE/2013/001 i oznakom CE ili jednakovrijedne. Ispunjava sve zahtjeve norme kao EN 15650 ili jednakovrijedne. Klasificirana sukladno normi kao EN 13501-3 ili jednakovrijedne. Propuštanje zraka zatvorene lopatice u skladu je s normom EN 1751, minimalna klasa 2 ili jednakovrijedno. Propuštanje zraka u kućištu u skladu je s normom EN 1751 ili jednakovrijedno., klasa B.</t>
  </si>
  <si>
    <t>Odsisni zračni ventil izrađen od čeličnog lima i plastificiran u bijelo RAL 9010 ili jednakovrijedno debljine 60 μm. Sastoji se od vanjskog prstena s brtvom, središnjeg diska s navojnom šipkom i ugradbenog okvira. Regulacija protoka zraka vrši se zakretanjem središnjeg diska.</t>
  </si>
  <si>
    <t xml:space="preserve">Podesivi linijski distributeri za dobavu zraka s estetski oblikovanim maskama, predviđenim za ugradnju u spuštene stropove, distributer dolazi u jednorednoj ili višerednoj izvedbi, s ili bez vanjske prirubnice različitih završetaka. Distributeri su podešeni u tvornici ali mogu biti namještani od strane korisnika u bilo koje vrijeme. Ulaz na priključnu kutiju nalazi se s bočne strane a za veće dimenzije postoje dva priključna ulaza. Dodatno linijski distributer je opremljen s regulatorom protoka koji je podesiv na prednjoj strani distributera. Materijal izrade maske i završetaka je od aluminija, obojan u RAL ili jednakovrijedno. Valjčići su izrađeni od umjetnih materijala. Priključna kutija izrađena je od pocinčanog čelika. 
</t>
  </si>
  <si>
    <r>
      <t xml:space="preserve">Dobava, postava na kab.policu i djelomično uvlačenje u cijev, komplet sa potrebnim razvodnim kutijama, slijedećih tipova:
</t>
    </r>
    <r>
      <rPr>
        <b/>
        <sz val="10"/>
        <rFont val="Arial"/>
        <family val="2"/>
      </rPr>
      <t>NAPOMENA:</t>
    </r>
    <r>
      <rPr>
        <sz val="10"/>
        <rFont val="Arial"/>
        <family val="2"/>
      </rPr>
      <t xml:space="preserve"> kabelske police, nosače, PNT i gibljive cijevi, obujmice, instalacijske spojne kutije, i ostali montažno-spojni materijal nije uključe u specifikaciju.
Isti je potrebno procijeniti prema konfiguraciji projekta, položaju opreme i specificiranim kabelima.</t>
    </r>
  </si>
  <si>
    <t>REKAPITULACIJA OSTALO</t>
  </si>
  <si>
    <t>REKAPITULACIJA ENERGETSKA OBNOVA</t>
  </si>
  <si>
    <t>REKAPITULACIJA KONSTRUKTIVNA OBNOVA</t>
  </si>
  <si>
    <t>REKAPITULACIJA IZNOS RADOVA UKUPNO</t>
  </si>
  <si>
    <t>Blindiranje postojećih priključaka na temeljnoj kanalizaciji koji se ukidaju. Stavka obuhvača sav potreban rad i materijal na izvdebi istoga. Obračun po komadu izvedenog blindiranja.</t>
  </si>
  <si>
    <t>Izvedba priključka na spremnik tople vode. Stavka obuhvaća sve potrebne radove na izvedbi priključka uključivši i sigurnosni ventil. Obračun po kompletno izvedenom i ispitanom priključku.</t>
  </si>
  <si>
    <t>Iskop se izvodi u tlu B kategorije nakon razgradnje i uklanjanja postojeće AB konstrukcije. Iskop se izvodi u zatorenom prostoru najmanje svijetle visine 300 cm (250 cm na mjestima greda). Iskop presjeka na dubini od najmanje 0,60 m, a najviše 4,00 m od inicijalne kote.</t>
  </si>
  <si>
    <t>Horizontalno bušenje tla B kategorije tehnologijom mikrotuneliranja iz unutrašnjosti građevine (podruma) prema armiranobetonskom zdencu sa strojarskim sondama.</t>
  </si>
  <si>
    <t>Okviri prodora izvode se u postojećoj konstrukciji zidova podruma, u prostoru najmanje visine do 140 cm. Poprečni presjek okvira visine je 20 cm i širine jednake širini temelja. Okviri prodora izvode se bez prekida betoniranja. Prije početka izvedbe, izvođač je dužan obavijestiti projektantski nadzor, a on pregledati i potvrditi prijedlog izvedbe i o istom se očitovati upisom u građevinski dnevnik.</t>
  </si>
  <si>
    <t>Izvedba stupnjaka mlaznim injektiranjem ("jet grouting") manjim strojem. Izvedba unutar podruma predmetne građevine, u simetralama osi objekta, uz stupove, prema rasporedu određenom nakon razgradnje i uklanjanja postojeće konstrukcije poda podruma. Stupnjaci minimalnog promjera 80 cm, do dubine od 8,0 m, pod kutom od 5° do 20°. Izvedba monofluidnih mlazno injektiranih stupnjaka pod pritiskom od 400 bara s utroškom cementa tipa CEM II (S-LL) 42,5 N najmanje 200 kg/m'. Dobava, izrada, siječenje, savijanje i ugradnja armature kvalitete B500B u izvedeni mlazno injektirani stupnjak. Rebrasta armatura promjera 32 mm. Ugradnja u duljini od 8 m unutar stupca (u osi) te dijela koji ide u temeljnu konstrukciju (oko 1,5 m). Ukupno se izvodi 46 stupnjaka. U cijenu uračunato bušenje i injektiranje te svi radovi vezani za izvedbu mlaznim injektiranjem (prethodna i tekuća ispitivanja) i armiranje.</t>
  </si>
  <si>
    <t>d.</t>
  </si>
  <si>
    <t>e.</t>
  </si>
  <si>
    <t>f.</t>
  </si>
  <si>
    <t>g.</t>
  </si>
  <si>
    <t>h.</t>
  </si>
  <si>
    <t>Izrada istražnih sondi. Obračun po komadu iskopane sonde.</t>
  </si>
  <si>
    <t>Izrada Plana radova. Obračun po kompletu.</t>
  </si>
  <si>
    <t>Geodetsko iskolčenje osi stupnjaka sa svim pripadajućim iznad navedenim aktivnostima. Obračun po kom iskolčenog stupnjaka.</t>
  </si>
  <si>
    <t>Transport opreme i pripema radova. Obračun po kompletu.</t>
  </si>
  <si>
    <t>Jalovo bušenje monofluidnih mlazno injektiranih stupnjaka. Obračun je po m' izbušenog stupnjaka.</t>
  </si>
  <si>
    <t>Izvedba monofluidnih mlazno injekiranih stupnjaka. Obračun je po m' izvedenog stupnjaka.</t>
  </si>
  <si>
    <t>Dobava i ugradnja armature sa svim pripadajućim iznad navedenim aktivnostima i karakteristikama. Obračun je po kg ugrađene armature.</t>
  </si>
  <si>
    <r>
      <t>Pojačanje krune postojećeg ziđa kata injektiranjem</t>
    </r>
    <r>
      <rPr>
        <sz val="10"/>
        <rFont val="Arial"/>
        <family val="2"/>
        <charset val="238"/>
      </rPr>
      <t xml:space="preserve"> radi ugradnje ankera.</t>
    </r>
  </si>
  <si>
    <t>Pojačanje AB stupova u podrumu.</t>
  </si>
  <si>
    <t>Pojačanje prodora za dizalo u postojećim međukatnim AB konstrukcijama.</t>
  </si>
  <si>
    <t>Pojačanje ostalih elemenata AB konstrukcije.</t>
  </si>
  <si>
    <t>Bušenje rupa u zoni ankeriranja svrdlom promjera + 4 mm od nominalnog promjera ankera (odnosno armaturne šipke) do dubine jednake -10 cm debljine elementa ili kroz cijelu širinu poprečnog presjeka elementa, odnosno, najviše od 60 cm za armaturnu šipku promjera 12 mm do 100 cm za armaturnu šipku promjera 16 mm. Čišćenje izbušenih rupa zrakom pod tlakom tehnikom ispuhivanja.</t>
  </si>
  <si>
    <t xml:space="preserve">Injektiranje injekcijskog materijala u izbušene rupe, a sve prema uputama proizvođača. Injekcijski materijal je dvokomponentno ljepilo na bazi epoksida spremno za upotrebu, tiksotropno, stabilno, bez otapala i stirena, s dobrim prianjanjem na suhe i vlažne mineralne, metalne i keramičke površine, brzog razvoja čvrstoće, visoke tlačna i vlačne čvrstoće, primjenjivo na niskim temperaturama, visoke kemijske otpornosti na kiseline i lužine, s mogućnošću direktnog punjenja u element, pakiran tako da je omogućeno jednostavna ručna obrada s patronama s dvostrukom komorom. Injektiranje se obavlja od dna rupe prema ulazu. Rupe za ankera koji prolaze kroz cijelu širinu poprečnog presjeka se ne injektiraju. </t>
  </si>
  <si>
    <r>
      <t xml:space="preserve">Izrada, dobava i ugradnja </t>
    </r>
    <r>
      <rPr>
        <b/>
        <sz val="10"/>
        <rFont val="Arial"/>
        <family val="2"/>
      </rPr>
      <t>čeličnih inox ankera promjera od 8 mm do 16 mm za povezivanje novih armiranobetonskih elemenata s postojećom konstrukcijom</t>
    </r>
    <r>
      <rPr>
        <sz val="10"/>
        <rFont val="Arial"/>
        <family val="2"/>
      </rPr>
      <t xml:space="preserve"> (vanjska prstenasta greda). </t>
    </r>
  </si>
  <si>
    <t>Bušenje rupa u zoni ankeriranja svrdlom promjera + 4 mm od nominalnog promjera ankera (odnosno armaturne šipke) do dubine jednake -10 cm debljine elementa, odnosno, najviše od 12 cm za armaturnu šipku promjera 8 mm do 250 cm za armaturnu šipku promjera 16 mm. Čišćenje izbušenih rupa zrakom pod tlakom tehnikom ispuhivanja.</t>
  </si>
  <si>
    <t>Injektiranje injekcijskog materijala u izbušene rupe, a sve prema uputama proizvođača. Injekcijski materijal je dvokomponentno epoksidno-akrilatno ljepilo spremno za upotrebu, tiksotropno, stabilno, bez otapala i stirena, s dobrim prianjanjem na suhe i vlažne mineralne, metalne i keramičke površine, brzog razvoja čvrstoće, visoke tlačna i vlačne čvrstoće, primjenjivo na niskim temperaturama, visoke kemijske otpornosti na kiseline i lužine, s mogućnošću direktnog punjenja u element, pakiran tako da je omogućeno jednostavna ručna obrada s patronama s dvostrukom komorom. Injekcijski materijal ne smije imati znatno različite karakteristike toplinskog istezanja od kamena, kako ne bi došlo do puknuća. Injektiranje se obavlja od dna rupe prema ulazu.</t>
  </si>
  <si>
    <t>Dobava, izrada, siječenje, savijanje i ugradnja armaturnih šipki za ankere kvalitete inox A4 u prethodno ugrađeni injekcijski materijal. Rebrasta armatura promjera od 8 mm do 16 mm. Ankeri u duljini do 24 cm za armaturnu šipku promjera 8 mm, a do 50 cm za armaturnu šipku promjera 16 mm. Pažljivo umetanje ankera u izbušenu rupu.</t>
  </si>
  <si>
    <t>ankeri promjera armaturne šipke 8 mm</t>
  </si>
  <si>
    <t>OSTALI RADOVI</t>
  </si>
  <si>
    <t>Dodatni istražni radovi na AB konstrukciji.</t>
  </si>
  <si>
    <t>Pripomoći kod posebnih radova</t>
  </si>
  <si>
    <t>c) puna opeka 20 cm (kat), instalacijski otvori u centralnoj prstenastoj gredi</t>
  </si>
  <si>
    <t>Zaštita armaturnih šipki koje se ugrađuju u centralnu kupole, prstenasti svod i elemente svjetlarnika vrućim cinčanjem u debljini od 90 μm.</t>
  </si>
  <si>
    <t xml:space="preserve">Zbog nemogućnosti uvida u postojeće stanje i količinu ugrađene armature u prstenastu gredu, nakon radova uklanjanja postojećih slojeva poda i zidova kata potrebno je provesti dodatne istražne radove na AB konstrukciji. Istražnim radovima potrebno je analizirati raspored i količinu ugrađene armature u prstenastoj gredi iznad kamenih stupova trijema te raspored i količinu ugrađene armature u konzolnom dijelu podne konstrukcije kata u "bačvi". Sve istražne radove potrebno je izvesti nerazornim ili polurazornim metodama,  na način da se ne utječe značajno na mehaničku otpornost i stabilnost te uporabivost postojeće konstrukcije. Rezultate istražnih radova, odnosno analize, potrebno je prikazati u Elaboratu te isti dostaviti projektantskom nadzoru koji je dužan od izvođača preuzeti Elaborat i o istom se očitovati upisom u građevinski dnevnik. </t>
  </si>
  <si>
    <t>Izrada ploče gradilišta s obaveznim sadržajem koji je propisan Pravilnikom, uz dodatak natpisa kojim se ističe da se operacija financira sredstvima NPOO-a, amblemom EU i tekstom "EUROPSKA UNIJA".</t>
  </si>
  <si>
    <t>ZAŠTITTNA OGRADA GRADILIŠTA (od 160m' do 200m')</t>
  </si>
  <si>
    <t>Osvajanje istražne bušotine obuhvaća čišćenje i osvajanje otvorenim air liftom sa šutiranjem i air liftom s kontinuiranim radom, u ukupnom trajanju od 12 sati.</t>
  </si>
  <si>
    <t>Platno dim 220x19m postavlja se na vanjsku stranu skele. Platno s digitalnim tiskom se dijeli u četiri dijela sa hakličima i gumenim napinjačima</t>
  </si>
  <si>
    <t>Konstrukcija tlocrtne dimenzije 2,0 x 3,7 m, visine 5,15m</t>
  </si>
  <si>
    <t>Širine krakova 1,3m, ukupna visina penjanja 4,55m.</t>
  </si>
  <si>
    <t>Podovi su betonske konstrukcije na tlu, djelomično popločene keramičkim pločicama, laminatom, odnosno cementnim podom, ukupne debljine 20-30cm.</t>
  </si>
  <si>
    <t>Obračun po kompletu očišćene površine svih prostorija u zgradi. Ukupna tlocrtna korisna površina za čišćenje 3000 m2.</t>
  </si>
  <si>
    <r>
      <rPr>
        <b/>
        <sz val="10"/>
        <rFont val="Arial"/>
        <family val="2"/>
      </rPr>
      <t>Pažljivi strojni i ručni iskop zemlje</t>
    </r>
    <r>
      <rPr>
        <sz val="10"/>
        <rFont val="Arial"/>
        <family val="2"/>
      </rPr>
      <t xml:space="preserve"> u omjeru 70%-30% III kategorije na cijeloj površini podruma unutar objekta, a u svrhu izrade nove konstrukcije.</t>
    </r>
  </si>
  <si>
    <r>
      <t xml:space="preserve">Pažljivi strojni i ručni iskop zemlje </t>
    </r>
    <r>
      <rPr>
        <sz val="10"/>
        <rFont val="Arial"/>
        <family val="2"/>
        <charset val="238"/>
      </rPr>
      <t>u omjeru 20%-80% III kategorije na cijeloj površini podruma unutar objekta, neposredno uz postojeću konstrukciju temelja (kampadni i/ili cjeloviti iskop), a u svrhu izrade nove konstrukcije.</t>
    </r>
  </si>
  <si>
    <t>Pažljiv ručni iskop terena III kategorije uz vanjsko stubište objekta za potrebe izvedbe podizne platforme. Dubina iskopa 180 cm od kote gotovog terena uz pročelje zgrade.</t>
  </si>
  <si>
    <t>Debljina zidova je 20 cm. Zidovi se izvode dijelom uz postojeću konstrukciju temelja, a dijelom na novoj armiranobetonskoj konstrukciji. Zidovi se izvode manjim udjelom kao ravni, a većim kao tlocrtno zakrivljeni, u pravilnom radijusu (u omjeru 15%-85%).</t>
  </si>
  <si>
    <t>Debljina zidova većim udjelom je 20 cm, a manjim udjelom 16 cm. Zidovi se izvode dijelom uz postojeću konstrukciju zidova podruma, a dijelom na novoj armiranobetonskoj konstrukciji. Zidovi se izvode većim udjelom tlocrtno zakrivljeni, u pravilnom radijusu, a manjim udjelom kao tlocrtno ravni (u omjeru 70%-30%).</t>
  </si>
  <si>
    <t>Posebnu pažnju potrebno je obratiti na formiranje geometrije oplate.  Oba bočna lica poprečnog presjeka su dijelom slobodna i u liniji vertikale te u segmentima prelaze u zakrivljenu liniju i imaju skokove. Donje lice poprečnog presjeka grede je horizontalno, pri čemu se greda oslanja na postojeći zidani zid. Gornje lice poprečnog presjeka grede dijelom je horizontalno, nakon čega prelazi u zakrivljenu liniju. Ukupni presjek grede ulazi u pravokutne gabarite od 165x280 cm.</t>
  </si>
  <si>
    <t>Posebnu pažnju potrebno je obratiti na formiranje geometrije oplate. Blok svjetlarnika podruma u formi je isječka kružnog vijenca tlocrtnih dimenzija 77x146 cm s debljinom poprečnog presjeka od 10 cm.</t>
  </si>
  <si>
    <t>Izrada radnog platoa za potrebe izvedbe, tlocrtnih dimenzija 300 cm x 300 cm. Obračun po kom izvedenog platoa.</t>
  </si>
  <si>
    <t>Sve sljubnice ziđa potrebno je zapuniti specijalnim sanacijskim mortom u debljini od 5 cm. Mort je modificiran mikrosilikom, tiksotropan, visoko-sulfatno otporan, hidrofoban, paropropusan, otporan na smrzavanje i soli za otapanje te brzo stvrdnjava bez skupljanja i stvaranja pukotina. Prije nanošenja morta, radnu površinu očistiti zrakom pod tlakom tehnikom ispuhivanja i navlažiti. Prethodno obijanje žbuke i čišćenje sljubnica obračunato u drugoj stavci.</t>
  </si>
  <si>
    <t>Sve sljubnice ziđa potrebno je zapuniti specijalnim sanacijskim mortom u debljini od 5 cm, a površine armiranobetonski elemenata reparirati istim mortom u debljini od 1 cm. Mort je modificiran mikrosilikom, tiksotropan, visoko-sulfatno otporan, hidrofoban, paropropusan, otporan na smrzavanje i soli za otapanje te brzo stvrdnjava bez skupljanja i stvaranja pukotina. Prije nanošenja morta, radnu površinu očistiti zrakom pod tlakom tehnikom ispuhivanja i navlažiti. Prethodno obijanje žbuke i čišćenje sljubnica te otucanje površina armiranobetonskih elemenata obračunato u drugoj stavci.</t>
  </si>
  <si>
    <t>Sve površine potrebno je reparirati specijalnim reparaturnim mortom u debljini do 4cm. Mort je modificiran mikrosilikom, tiksotropan, visoko-sulfatno otporan, hidrofoban, paropropusan, otporan na smrzavanje i soli za otapanje te brzo stvrdnjava bez skupljanja i stvaranja pukotina, kvalitete R4. Prije nanošenja morta, radnu površinu očistiti zrakom pod tlakom tehnikom ispuhivanja i impregnirati nanošenjem S-N premaza.</t>
  </si>
  <si>
    <t>Dubljenje utora za ugradbu spiralnih ankera dimenzija poprečnog presjeka 3x3 cm u već očišćenim sljubnicama ziđa. Prethodno obijanje žbuke i čišćenje sljubnica obračunato u drugoj stavci. Produbljuje i proširuje se svaka peta horizontalna sljubnica uzduž zida, počevši 30 cm od kote poda. Nije dopuštena uporaba alata koji proizvodi vibracije. U stavku uključen transport otpadnog materijala do odgovarajućeg reciklažnog dvorišta.</t>
  </si>
  <si>
    <t xml:space="preserve">Sve sljubnice ziđa potrebno je zapuniti specijalnim sanacijskim mortom u debljini od 3cm. Mort je modificiran mikrosilikom, tiksotropan, visoko-sulfatno otporan, hidrofoban, paropropusan, otporan na smrzavanje i soli za otapanje te brzo stvrdnjava bez skupljanja i stvaranja pukotina. Prije nanošenja morta, radnu površinu očistiti zrakom pod tlakom tehnikom ispuhivanja i navlažiti. </t>
  </si>
  <si>
    <t>Popunjavanje sljubnica izvodi se nanošenjem specijalnog sanacijskog morta u debljini od 5 cm. Mort je modificiran mikrosilikom, tiksotropan, visoko-sulfatno otporan, hidrofoban, paropropusan, otporan na smrzavanje i soli za otapanje te brzo stvrdnjava bez skupljanja i stvaranja pukotina. Izvođač je dužan materijal nominirati, a projektantski nadzor odobriti upisom u građevinski dnevnik.</t>
  </si>
  <si>
    <t>Prije početka radova potrebno je izvesti iskop istražnih sondi kako bi se dodatno utvrdile postojeće dubine i geometrija temelja, što je uključeno u stavku. Istražne sonde izvode se na 8 pozicija prethodno određenih od strane projektantskog nadzora. Istražne sonde potrebno je izvesti u što manjim tlocrtnim dimenzijama, a najmanje u promjeru Ø 120 cm te u dubini do 400 cm, pri čemu je stavkom obračunata sva zaštita iskopa od zarušavanja. Izvođač je, u suradnji s projektantskim i geotehničkim nadzorom, dužan nakon uvida u sonde, a na temelju rezultata istraživanja, izraditi Plan radova, koji je uključen u stavku.</t>
  </si>
  <si>
    <r>
      <t>bitna svojstva konačnog proizvoda (žbuke):
Nasipna gustoća: do 0,8 kg/dm³</t>
    </r>
    <r>
      <rPr>
        <sz val="10"/>
        <rFont val="Arial"/>
        <family val="2"/>
        <charset val="238"/>
      </rPr>
      <t xml:space="preserve">                    Gustoća u sirovom stanju: do 630 kg/m³                Tlačna čvrstoća: CS II (1,5-5,0 N/mm2)                            W80: 0,0146 m3/m3                                                           Wsat: 0,76 m3/m3                                                           Aw vrijednost / Koeficijent upijanja vode: 0,834 kg(m2h0,5)
Lamda vrijednost: do 0,111 W/mK
µ-Vrijednost: do 12
Ponašanje u slučaju požara (DIN EN 998 ili jednakovrijedno): Euroklasa A 1</t>
    </r>
  </si>
  <si>
    <t xml:space="preserve">Izvođenje prekida kapilarne vlage u jednostrukim zidovima od opeke ili kamene mase na bazi silana za prekid kapilarne vlage u skladu s WTA standardom ili jednakovrijedno. Proizvod se utiskuje pomoću aplikacijskog pištolja  u niz prethodno izbušenih rupa u sljubnicama. Jednom injektirana silanska emulzija će se razliti unutar vlažnog zida kako bi formirao vodoodbojnu barijeru (Damp-Proof Course, DPC) i trajno spriječio budući dotok vlage u ziđe. Ugradnja  prema uputi proizvođača materijala. </t>
  </si>
  <si>
    <r>
      <t>bitna svojstva konačnog proizvoda (fine žbuke):
Nasipna gustoća: do 1,2 kg/dm³
Granulacija: do 0,5 mm
Vrijeme obrade: 60 minuta
Tlačna čvrstoća: CS II (1,5-5,0 N/mm2)</t>
    </r>
    <r>
      <rPr>
        <sz val="10"/>
        <rFont val="Arial"/>
        <family val="2"/>
        <charset val="238"/>
      </rPr>
      <t xml:space="preserve">                                           W80: 0,017 m3/m3                                                                                                                     Wsat: 0,52 m3/m3                                                           Aw vrijednost / Koeficijent upijanja vode: 13,32 kg (kg/m²h0,5)
Propusnost vodene pare: µ &lt; 14
Debljina sloja: do 2 mm
Ponašanje u slučaju požara (DIN EN 998 ili jednakovrijedno): Euroklasa A 1</t>
    </r>
  </si>
  <si>
    <t>Dobava i ugradnja jednokomponentnog vodonepropusnog HI morta na postojeće AB zidove podruma, u zoni buduće AB ploče i ostalih slojeva završno sa gornjom glazurom (r.š premaza 30,0 cm), u svrhu blokiranja ulaska  kapilarne vlage u konstrukciju.</t>
  </si>
  <si>
    <r>
      <t xml:space="preserve">Bitna svojstva konačnog proizvoda (izolacijskih ploča):       </t>
    </r>
    <r>
      <rPr>
        <sz val="10"/>
        <rFont val="Arial"/>
        <family val="2"/>
        <charset val="238"/>
      </rPr>
      <t xml:space="preserve">                                  Gustoća suhog materijala do 45 kg/m³
Toplinska vodljivost do 0,003 W/mK
Difuzija vodene pare do µ= ca. 27
wsat 0,98 m³/ m³
Klasa materijala B2 normalno zapaljivo
prema DIN 4102-1</t>
    </r>
    <r>
      <rPr>
        <b/>
        <sz val="10"/>
        <rFont val="Arial"/>
        <family val="2"/>
        <charset val="238"/>
      </rPr>
      <t xml:space="preserve"> </t>
    </r>
    <r>
      <rPr>
        <sz val="10"/>
        <rFont val="Arial"/>
        <family val="2"/>
        <charset val="238"/>
      </rPr>
      <t>ili jednakovrijedno</t>
    </r>
  </si>
  <si>
    <t>Nasipna gustoća: do 1,2 kg/dm³
Granulacija: do 0,5 mm
Vrijeme obrade: 60 minuta
Tlačna čvrstoća: CS II (1,5-5,0 N/mm2)                                           W80: 0,017 m3/m3                                                                                                                     Wsat: 0,52 m3/m3                                                           Aw vrijednost / Koeficijent upijanja vode: 13,32 kg (kg/m²h0,5)
Propusnost vodene pare: µ &lt; 14
Debljina sloja: do 2 mm
Ponašanje u slučaju požara (DIN EN 998 ili jednakovrijedno): Euroklasa A 1</t>
  </si>
  <si>
    <t>Sav upotrebljeni materijal i finalni građevinski proizvodi moraju odgovarati postojećim tehničkim propisima i HR normama ili jednakovrijedno.</t>
  </si>
  <si>
    <t>Segmenti širine 70-80 cm i dužine 90-160 cm.</t>
  </si>
  <si>
    <t>Opšav krovnog vijenca kupole, r.š. 70 cm, izveden u radijusu 9,8 m</t>
  </si>
  <si>
    <t>Opšav krovnog vijenca prstena, r.š. 70 cm, izveden u radijusu 18,8 m</t>
  </si>
  <si>
    <t xml:space="preserve">Obloga čeličnog profila iznad staklenih vrata vjetrobrana, razvijene širine 60 cm, duljine 246 cm. Uzorak i boju uskladiti s glavnim ulaznim vratima. </t>
  </si>
  <si>
    <t>Za sve tonove iz projekta potrebno je dostaviti po tri uzorka boje dim. 20x40cm, koje treba odobriti  nadležni konzervator GZZZSKIP.</t>
  </si>
  <si>
    <t>Podna čelična rešetka visine 30 mm, debljina nosive trake 2mm, prorezi 20x20 mm, postavljenih na poprečne i obodne nosače, kvaliteta čelika S235.</t>
  </si>
  <si>
    <t>Ton boje proizvođača prije nanošenja potvrditi s nadležnim konzervatorom GZZZSKIP.</t>
  </si>
  <si>
    <t>Vrata pocinčana i s temeljnim premazom, površinska obrada vidljivih djelova plastifikacija, ton boje prije nanošenja potvrditi kod nadležnog konzervatora GZZZSKIP. Ostali elementi i dijelovi pocinčano.</t>
  </si>
  <si>
    <t>Plastificirano u boju usklađenu s tonom zida, potrebno je izvesti po tri uzorka boje koje treba odobriti nadležni konzervator GZZZSKIP.</t>
  </si>
  <si>
    <t>Duljina ograde 10m (±1m), svijetla visina ograde 1 m.</t>
  </si>
  <si>
    <t>Duljina ograde 40m (±5m), visina ograde 0,2 m.</t>
  </si>
  <si>
    <t>Duljina rukohvata 7m (±1m), visina postavljanja 1 m.</t>
  </si>
  <si>
    <r>
      <t xml:space="preserve">Dobava i postava visoko elastičnog </t>
    </r>
    <r>
      <rPr>
        <i/>
        <sz val="10"/>
        <rFont val="Arial"/>
        <family val="2"/>
      </rPr>
      <t xml:space="preserve">bijelog </t>
    </r>
    <r>
      <rPr>
        <sz val="10"/>
        <rFont val="Arial"/>
        <family val="2"/>
      </rPr>
      <t>ljepila za kamen na bazi cementa tipa klase C2TES1 u skladu sa HRN EN 12004 ili jednakovrijedno. Ljepilo se nanosi gleterom na podlogu koja mora  biti stara 21 dan, potpuno suha. Potrošnja 4,0 kg/m2.</t>
    </r>
  </si>
  <si>
    <t xml:space="preserve">Dobava i ugradnje elastične cementne fugirne mase . Potrošnja 0,5 kg/m2 ovisno o dimenziji ploča i širini fuge.Karakteristike mase za fugiranje: temperaturna postojanost: -30°C do + 80°C;  čvrstoća na savijanje nakon ciklusa smrzavanja / odmrzavanja: ≥6,9 MPa (EN 12808 ili jednakovrijedno). </t>
  </si>
  <si>
    <t xml:space="preserve">U cijeni sav rad, materijal i transport,  izvedba prema detaljnom nacrtu, izmjerama na licu mjesta i dodatnoj uputi nadležnog konzervatora GZZZSKIP. </t>
  </si>
  <si>
    <r>
      <t>Element se izvodi u debljini 0,5-1,0 cm od radijalnih segmenata duljine 50 cm (</t>
    </r>
    <r>
      <rPr>
        <sz val="10"/>
        <rFont val="Aptos Narrow"/>
        <family val="2"/>
      </rPr>
      <t>±</t>
    </r>
    <r>
      <rPr>
        <sz val="10"/>
        <rFont val="Arial"/>
        <family val="2"/>
        <charset val="238"/>
      </rPr>
      <t>10 cm). Izrada elementa od kompozitnog materijala tehnikom kaširanja - akrilna smola na vodenoj bazi, s kamenim punilom, montažno bez vidljivih spojeva.</t>
    </r>
  </si>
  <si>
    <t>Boju i način izvedbe odabrati temeljem tri različita uzorka boje, uz obavezno odobrenje nadležnog konzervatora GZZZSKIP.
Prije postave obavezno prekontrolirati vlagu u podlozi, kvalitetu podloge i ostale uvjete na gradilištu potrebne za nesmetanu i kvalitetnu postavu.</t>
  </si>
  <si>
    <t>Vrsta drveta kao parket, a oblik (tip) letvice odabrati temeljem tri različita uzorka letvice, uz obavezno odobrenje nadležnog konzervatora GZZZSKIP.</t>
  </si>
  <si>
    <t>Boju i obradu odabrati temeljem tri različita uzorka terrazzo poda, uz obavezno odobrenje nadležnog konzervatora GZZZSKIP.</t>
  </si>
  <si>
    <t>Lajsna L-profila dimenzije 20×40mm sa zaobljenim rubom.</t>
  </si>
  <si>
    <t>Boju i obradu odabrati temeljem tri različita uzorka lajsne, uz obavezno odobrenje nadležnog konzervatora GZZZSKIP.</t>
  </si>
  <si>
    <t>Dilatacija dimenzije 10×20mm.</t>
  </si>
  <si>
    <t>Boju i obradu odabrati temeljem tri različita uzorka profila, uz obavezno odobrenje nadležnog konzervatora GZZZSKIP.</t>
  </si>
  <si>
    <t>Boju i obradu odabrati temeljem tri različita uzorka terrazza, uz obavezno odobrenje nadležnog konzervatora GZZZSKIP.</t>
  </si>
  <si>
    <r>
      <t xml:space="preserve">Dobava i postava visoko elastičnog </t>
    </r>
    <r>
      <rPr>
        <i/>
        <sz val="10"/>
        <rFont val="Arial"/>
        <family val="2"/>
      </rPr>
      <t xml:space="preserve">bijelog </t>
    </r>
    <r>
      <rPr>
        <sz val="10"/>
        <rFont val="Arial"/>
        <family val="2"/>
      </rPr>
      <t>ljepila za keramiku/kamen  na bazi cementa, klase C2TES1 u skladu sa HRN EN 12004 ili jednakovrijedno. Ljepilo se nanosi gleterom na podlogu koja mora  biti stara 21 dan, potpuno suha. Potrošnja 4,0 kg/m2.</t>
    </r>
  </si>
  <si>
    <t>Dobava i ugradnje elastične cementne fugirne mase . Potrošnja 0,5 kg/m2, ovisno o dimenziji pločica i širini fuge. Karakteristike mase za fugiranje:temperaturna postojanost: -30°C do + 80°C;  čvrstoća na savijanje nakon ciklusa smrzavanja / odmrzavanja: ≥6,9 MPa (EN 12808  ili jednakovrijedno).
Boja fuge prema odabiru nadležnog predstavnika GZZZSKIP-a.</t>
  </si>
  <si>
    <t>Dobava materijala i montaža pregradnih zidova, s metalnom konstrukcijom od CW i UW profila. Izvođač je dužan na mjestima montaže ormarića opreme, sanitarne opreme ili sl. izvesti dodatnu potkonstrukciju. Na mjestima ugradnje dovratnika ugraditi tipske UA profile. Izvođač je dužan izraditi radioničku dokumentaciju i predati je na ovjeru nadzornom inženjeru i nadležnom predstavniku GZZZSKIP.</t>
  </si>
  <si>
    <t>Cijena uključuje i  namjenske vodilice za akustične zavjese. Vodilica mora biti izrađena od ekstrudiranog aluminija, anodizirano u bijelu boju, RAL odabrati temeljem tri različita uzorka boje, uz obavezno odobrenje nadležnog predstavnika GZZZSKP-a.</t>
  </si>
  <si>
    <t>Dobava akustične zavese napravljene od 100% negorive tkanine, težine 560 g/m2. Zavjesa mora imati akustične vrijednosti apsorpcije prema certifikatu DIN EN ISO 354: aw 0,90 ili jednakovrijedno i otpor protoku zraka prema DIN EN 29053: Rs ≈ 1.300 Pa s/m ili jednakovrijedno.</t>
  </si>
  <si>
    <t>Dimenzija kutije 10x11 cm.</t>
  </si>
  <si>
    <t>Materijal, boja, uzorak i obrada prema odabiru nadležnog predstavnika GZZZSKIP.</t>
  </si>
  <si>
    <t>Radovi se provode na 4 kata zgrade ukupne tlocrtne bruto površine 2930 m2, odnosno korisne površine 3010 m2.</t>
  </si>
  <si>
    <t>Betonska podloga prosječne je debljine 10 cm i izvodi se na prethodno niveliranoj i nabijenoj površini tla.</t>
  </si>
  <si>
    <t>Lim debljine 0,70 mm.</t>
  </si>
  <si>
    <t>podnih čeličnih rešetki visine 30 mm, debljina nosive trake 2mm, prorezi 20x20 mm, postavljenih na poprečne i obodne nosače, kvaliteta čelika S235.</t>
  </si>
  <si>
    <t>Duljina rukohvata 3,5 m (±1m), svijetla visina ograde 1 m.</t>
  </si>
  <si>
    <t>Profil se postavlja u dužini prodora za prolaz zraka, 2m' (±1m) i sidri u postojeću AB ploču.</t>
  </si>
  <si>
    <t>ČELA TERAZZO STUBIŠTA: Čela stuba dolaze kao prefabricirani elementi ukupne debljine 30 mm, širine 1200-1400mm i visine 175 mm. Čela stube se ugrađuju punoplošnim ljepljenjem u potpunosti u ravnini plohe prethodno izvedenog AB čela stubišta. Uključivo dobava i postava materijala, pribor, te upotreba svih potrebnih alata i uređaja. Obračun po m2.</t>
  </si>
  <si>
    <t xml:space="preserve">vel. 60x60 cm </t>
  </si>
  <si>
    <t>Ukupno težina 300 kg</t>
  </si>
  <si>
    <t>Ukupno težina 150 kg</t>
  </si>
  <si>
    <t>Ukupno težina 2000 kg</t>
  </si>
  <si>
    <t>Ukupno težina 500 kg</t>
  </si>
  <si>
    <t>Ukupno težina 650 kg</t>
  </si>
  <si>
    <t>Ukupno težina 1000 kg</t>
  </si>
  <si>
    <t>Ukupno težina 5000 kg</t>
  </si>
  <si>
    <t>Luk= 1500m'</t>
  </si>
  <si>
    <t>Luk= 400m'</t>
  </si>
  <si>
    <t>Demontaža klima komore za ventilaciju black box prostorije, osnovnih dimenzija D/Š/V(mm): 3000/1200/1200, u kompletu s nosivim postoljem, ukupne težina 1.800 kg.</t>
  </si>
  <si>
    <t>Demontaža kompletnog kanalskog razvoda za ventilaciju black box prostorije, uključivo sa zavjesnim, pričvrsnim i brtvenim materijalom i ovjesom, ukupne težine 750 kg.</t>
  </si>
  <si>
    <t>Sistem steel-PRESS sa dokazanom kvalitetom ili jednakovrijedan, uklj. koljena, T komade, fazonske komade, materijal za zavarivanje i brtvljenje, prirubnice, čvrste točke, klizne točke,proturne cijevi kroz zidove prema detalju iz nacrta, tipskim materijalom za ovješavanje i učvršćenje, sa umetcima za zvučnu izolaciju proizvođača Mefa ili jednakovrijednog , antikorozijski zaštićene dvostrukim premazom temeljne boje  i lakom na bazi umjetne smole u boji RAL 9010 ili jednakovrijedno ,   kao i zaštitne cijevi za zidna i stropna provođenja s uloškom uklj. toplinsku izolaciju u utorima prema propisima o postrojenjima za centralna grijanja. Priključak na ovjese nije dozvoljen. Cijevni vodovi polažu se u razmaku za postavljanje toplinske izolacije prema propisima o toplinskoj zaštiti. Montaža cijevi provodi se prema DIN-u. Zavareni šavovi izvode se kao vidljivi šavovi. Specijalne konstrukcije, cijevni mostovi i posebni ovjesi posebno se obračunavaju. Visina za montažu 6 m, uklj. odgovarajuće skele. Stavka uključuje sav potrebni spojni, pričvrsni i ovjesni materijal.</t>
  </si>
  <si>
    <t>- snaga: 50 W</t>
  </si>
  <si>
    <t>- kapacitet spremnika vode: 25 litara</t>
  </si>
  <si>
    <t>- težina praznog uređaja: 19 kg</t>
  </si>
  <si>
    <t xml:space="preserve">Brtvljenje  prodora negorive cijevi kroz betonsku PP granicu zone F90, u slučaju da je otvor u betonu veći za 20 do 60 mm od vanjskog promjera cijevi. Brtvljenje se sastoji od ispune međuprostora kamenom vunom, klasa HRN DIN 4102-A ili jednakovrijedno,talište t &gt; 10000C, te  obostranim zatvaranjem čela vune elastičnom, vatrozaštitnom brtvenom masom.
</t>
  </si>
  <si>
    <r>
      <t>Demontaži cijevnog razvoda prethodi pažljivo otvaranje postojećih usjeka (šliceva) po trasi vertikala i horizontalnih priključaka. Ukupno 20 (</t>
    </r>
    <r>
      <rPr>
        <sz val="10"/>
        <rFont val="Aptos Narrow"/>
        <family val="2"/>
      </rPr>
      <t>±</t>
    </r>
    <r>
      <rPr>
        <i/>
        <sz val="10"/>
        <rFont val="Arial"/>
        <family val="2"/>
      </rPr>
      <t xml:space="preserve">5) vertikala. Ukupna duljina vertikalnih šliceva u zidovima 200 m (±10%). Ukupna duljina horizontalnih šliceva u zidovima ili podovima 300 m (±10%). Radovi su dio građevinskog troškovnika i opisani su u Mapi 1 - Arhitektonski projekt. </t>
    </r>
  </si>
  <si>
    <t>Odzračna posuda V = 2 l, izrađene iz bešavne čelične cijevi ø139,7 x 4,0 (l = 200 mm), u kompletu s automatskim odzračnim ventilom sa slavinom DN15 (R 1/2”), priključnom i odzračnom cijevi DN15 (R 1/2") dužine 5 m, te kuglastom ispusnom slavinom DN15 (R 1/2"), antikorozivno zaštićena dvostrukim premazom temeljne boje.</t>
  </si>
  <si>
    <t>Brtvljenje  prodora ventilacijskog kanala kroz betonsku PP granicu zone F90, u slučaju da je otvor u betonu veći za 20 do 60 mm od vanjske dimenzija kanala/PPZ. Brtvljenje se sastoji od ispune međuprostora kamenom vunom ,klase HRN DIN 4102-A ili jednakovrijedno, talište &gt; 10000C, te obostranim zatvaranjem čela kamene vune elastičnom, vatrozaštitnom brtvenom masom.</t>
  </si>
  <si>
    <t>Radove treba izvesti točno prema opisu troškovnika, a u stavkama gdje nije objašnjen način rada i posebne osobine finalnog produkta, izvođač je dužan pridržavati se uobičajenog načina rada, uvažavajući odredbe važećih standarda, uz obavezu izvedbe kvalitetnog proizvoda. Sav materijal za izgradnju mora biti kvalitetan i mora odgovarati opisu troškovnika i postojećim građevinskim propisima</t>
  </si>
  <si>
    <t>Sav materijal koji se upotrijebljava tijekom gradnje treba odgovarat standardima, a sva oprema za koju je propisom NFPA 13 reguliran FM certifikat treba posjedovati isti. Odstupanje od navedenog treba odobriti nadzorni inženjer.</t>
  </si>
  <si>
    <t>Debljina zidova je 20 cm. Zidovi se izvode dijelom uz postojeću konstrukciju temelja i zidova podruma, a dijelom na novoj armiranobetonskoj konstrukciji. Zidovi se izvode nešto većim kao ravni, a manjim kao tlocrtno zakrivljeni, u pravilnom radijusu (u omjeru 60%-40%).</t>
  </si>
  <si>
    <t>Posebnu pažnju potrebno je obratiti na formiranje geometrije oplate. Jedno (vanjsko) bočno lice poprečnog presjeka dijelom je pozicionirano uz postojeću kamenu oblogu tako da obloga čini sastavni dio grede, a posljednjih 20 cm je slobodno i u liniji vertikale. Drugo (unutarnje) bočno lice poprečnog presjeka je slobodno i u zakrivljenoj liniji. Donje lice poprečnog presjeka grede je horizontalno, pri čemu se greda jednim dijelom  oslanja na postojeći zidani zid, a dijeom je slobodna. Gornje lice poprečnog presjeka grede dijelom je horizontalno, nakon čega prelazi u zakrivljenu liniju. Ukupni presjek grede ulazi u pravokutne gabarite od 100x75 cm.</t>
  </si>
  <si>
    <t>Prilikom izvođenja radova s betonom i armiranim betonom izvoditelj se mora pridržavati odredbi Tehničkog propisa za građevinske konstrukcije (NN 17/17) u kojemu su definirana tehnička svojstva i drugi zahtjevi za beton, armaturu, agregat, vodu i cement koji se ugrađuju u betonsku konstrukciju te način potvrđivanja njihove sukladnosti. Beton s dodatkom za vodonepropusnost i ostale betonske elemente treba naručiti iz betonare. Beton mora biti ugrađen pažljivo da ne dođe do segregacije i gnijezda i treba ga izvibrirati. Kod betona spravljanih na gradilištu za izradu betona upotrijebiti istu vrstu cementa i granulirani agregat. Kod nastavka betoniranja po visini, zaštititi površinu betona od procijeđenog cementnog mlijeka. Betoniranje se vrši u slojevima od 15 cm, uz nabijanje, a prekide u slojevima vršiti stepenasto. Prekid pri betoniranju ploča, greda itd. vršiti po propisima, odnosno prema uputama statičara, što se upisuje u gradilišni dnevnik.</t>
  </si>
  <si>
    <t>Izvođač je dužan izraditi detaljnu radioničku dokumentaciju elemnata stropa na temelju mjera uzetih u naravi, izraditi uzorke karakterističnih detalja u mjerilu 1:1 te ostale uzorke i sve izvesti nakon pismenog odobrenja nadležnog predstavnika GZZZSKIP.</t>
  </si>
  <si>
    <t>Sve radove treba izvesti stručno i solidno, prema tehničkim propisima i uzancama zanata.
Izvoditelj je dužan na zahtjev investitora ili nadzornog inženjera predočiti uzorke i prospekte za pojedine materijale. Nestandardiziran materijal mora imati atest o kvaliteti izdan od organizacije ovlaštene za izdavanje atesta. Izvoditelj je također dužan da za svaku stavku izradi detaljni crtež i ovjeri ga kod nadzornog inženjera i nadležnog predstavnika GZZZSKIP-a.</t>
  </si>
  <si>
    <t>Izvođač radova  u roku od 30 radnih dana, dužan je za svaku stavku izraditi detaljnu shemu stolarije - radionički nacrt s detaljima u mjerilu 1:1 do 1:10 s detaljnim opisom i fotodokumentacijom i dobiti suglasnost - ovjeru konzervatorskog nadzora GZZZSKIP.</t>
  </si>
  <si>
    <t>Za sve tonove iz projekta potrebno je dostaviti po tri uzorka boje dim. 20x40cm, koje treba odobriti nadležni konzervator GZZZSKIP.</t>
  </si>
  <si>
    <t>Svijetli transparentni zaštitni premaz (bajc) i tamnosmeđi lak sa svih postojećih drvenih dijelova treba skinuti, sve ponovo grundirati, kitati, brusiti, 1x temeljni premaz i završna obrada prema odobrenju predstavnika GZZZSKIP-a.</t>
  </si>
  <si>
    <t>Vratno krilo je puno drveno, falcano, izrađuje se kao roštilj od drvenih letvica obostrano obložen HDF pločom debljine 5 mm. Završna obrada krila laminat u boji prema odabiru nadležnog konzervatora GZZZSKIP-a. Potrebno je dostaviti po tri uzorka boje. Završna obrada bočnih strana krila je polieretanska akrilna boja po boji usklađena s laminatom.</t>
  </si>
  <si>
    <t>Vratno krilo je puno drveno, falcano, izrađuje se kao roštilj od drvenih letvica obostrano obložen HDF pločom debljine 5 mm. Završna obrada krila laminat u boji prema odabiru nadležnog konzervatora. Završna obrada bočnih strana krila je polieretanska akrilna boja po boji usklađena s laminatom.</t>
  </si>
  <si>
    <t>Ton boje proizvođača prije nanošenja potvrditi kod nadležnog konzervatora. Potrebno je dostaviti po tri uzorka boje.</t>
  </si>
  <si>
    <t>U cijenu je uračunata dobava i ugradnja kvake, model kvake prije ugradnje dostaviti nadležnom predstavniku GZZZSKIP-a na uvid i odobrenje, te ugradnja brave s 3 ključa, sve u visokokvalitetnoj izvedbi.</t>
  </si>
  <si>
    <t>U cijenu je uračunata dobava i ugradnja kvake, model kvake prije ugradnje dostaviti nadležnom predstavniku GZZZSKIP na uvid i odobrenje, te ugradnja brave s 3 ključa, sve u visokokvalitetnoj izvedbi.</t>
  </si>
  <si>
    <t>U cijenu je uračunata dobava i ugradnja kvake, model kvake prije ugradnje dostaviti nadležnom predstavniku GZZZSKIP-a na uvid i odobrenje, sve u visokokvalitetnoj izvedbi.</t>
  </si>
  <si>
    <t>Izvođač je dužan izraditi detaljnu radioničku dokumentaciju elemenata ograde na temelju mjera uzetih u naravi, izraditi uzorke karakterističnih detalja u mjerilu 1:1 te ostale uzorke, dati na uvid nadležnom konzervatoru i sve izvesti nakon njegova pismenog odobrenja.</t>
  </si>
  <si>
    <t>Sve izvesti prema shemi, izmjeri u naravi i u dogovoru s nadležnom konzervatorom.</t>
  </si>
  <si>
    <t>Izvođač je dužan izraditi detaljnu radioničku dokumentaciju na temelju sheme, izraditi uzorke karakterističnih detalja u mjerilu 1:1 te ostale uzorke, dati nadležnom konzervatoru na uvid i sve izvesti nakon njegova pismenog odobrenja.</t>
  </si>
  <si>
    <t>Vrata sadrže panik okov, funkcija "B", HRN EN 1125 (panik letva), ili jednakovrijedno, model kvake i letve prije ugradnje dostaviti nadležnom konzervatoru na uvid i odobrenje, sve visokokvalitetno. U vrata se mora ugraditi atestirani sklop za zaključavanje sa sustavom uređaja za oslobađanje opruge kod primjene sile u smjeru puta izlaženja.</t>
  </si>
  <si>
    <t>Plastificirano u boju usklađenu s tonom fasade, sve po izboru predstavnika GZZZSKIP.</t>
  </si>
  <si>
    <t>Sve izvesti prema shemi, izmjeri u naravi i u dogovoru s nadležnim konzervatorom.</t>
  </si>
  <si>
    <t>Plastificirano u boju usklađenu tonom zida, sve po izboru predstavnika GZZZSKIP.</t>
  </si>
  <si>
    <t>Ton boje proizvođača prije nanošenja potvrditi kod nadležnog konzervatora.</t>
  </si>
  <si>
    <t>U cijenu je uračunata dobava i ugradnja kvake, model kvake prije ugradnje dostaviti nadležnom konzervatoru na uvid i odobrenje, te ugradnja brave s 3 ključa, sve u visokokvalitetnoj izvedbi.</t>
  </si>
  <si>
    <t>Vrata pocinčana i s temeljnim premazom, površinska obrada vidljivih djelova plastifikacija, ton boje prije nanošenja potvrditi kod nadležnog konzervatora. Ostali elementi i dijelovi, pocinčano.</t>
  </si>
  <si>
    <t>Zaokretna vrata sadrže panik okov, HRN EN 1125 (panik letva), ili jednakovrijedno, model kvake i letve prije ugradnje dostaviti nadležnom konzervatoru na uvid i odobrenje, sve visokokvalitetno.</t>
  </si>
  <si>
    <t>Ton boje prije nanošenja potvrditi kod nadležnog konzervatora.</t>
  </si>
  <si>
    <t>U cijenu je uračunata dobava i ugradnja kvake, model kvake prije ugradnje dostaviti nadležnom konzervatoru na uvid i odobrenje.</t>
  </si>
  <si>
    <t>Izvođač je dužan izraditi detaljnu radioničku dokumentaciju elemenata ograde na temelju mjera uzetih u naravi, izraditi uzorke karakterističnih detalja u mjerilu 1:1 te ostale uzorke, dati nadležnom konzervatoru na uvid i sve izvesti nakon njegovog pismenog odobrenja.</t>
  </si>
  <si>
    <t xml:space="preserve">Sve detalje izrade i postave potrebno je prethodno dogovoriti s predstavnikom GZZZSKIP. Izvođač je dužan sve mjere kontrolirati na licu mjesta, izraditi radioničke nacrte, sve nacrte prije izrade elemenata uskladiti s postojećim stanjem te iste dostaviti na odobrenje nadležnom konzervatoru. </t>
  </si>
  <si>
    <t>Sve detalje izrade i postave potrebno je prethodno dogovoriti s nadležnim konzervatorom. Izvođač je dužan sve mjere kontrolirati na licu mjesta, izraditi radioničke nacrte, sve nacrte prije izrade elemenata uskladiti s postojećim stanjem te iste dostaviti na odobrenje nadležnom konzervatoru GZZZSKIP.</t>
  </si>
  <si>
    <t>Plastificirano u boju usklađenu s tonom zida, sve po izboru predstavnika GZZZSKIP.</t>
  </si>
  <si>
    <t>Svi čelični elementi se završno prašno plastificiraju (hrapava struktura) u RAL prema projektu i odobrenju nadležnog konzervatora GZZZSKIP. Izvođač mora na početku radova u naravi izvesti uzorak te dostaviti nadležnom konzervatoru na uvid i potvrdu.</t>
  </si>
  <si>
    <t>U cijenu uključiti izradu radioničke dokumentacije za koju obavezno treba ishoditi pismeno odobrenje nadležnog konzervatora.</t>
  </si>
  <si>
    <t>Izvođač je dužan izraditi detaljnu radioničku dokumentaciju na temelju mjera uzetih u naravi, izraditi uzorke karakterističnih detalja u mjerilu 1:1 te ostale uzorke i sve izvesti nakon pismenog odobrenja predstavnika GZZZSKIP.</t>
  </si>
  <si>
    <t>Izvođač je dužan dostaviti uzorak u mjerilu 1:1, dati nadležnom konzervatoru na uvid i sve izvesti nakon njegovog pismenog odobrenja.</t>
  </si>
  <si>
    <t>Mjesto i način ugradnje, završna obrada elementa, te ostale funkcionalne dijelove u dogovoru s proizvođačem zavjese i predstavnikom GZZZSKP-a.</t>
  </si>
  <si>
    <t>Izvođač je dužan izraditi detaljan nacrt na temelju mjera uzetih u naravi, izraditi uzorak u mjerilu 1:1 i sve izvesti nakon pismenog odobrenja predstavnika GZZZSKIP.</t>
  </si>
  <si>
    <t>U cijenu stavke uključena izrada i postavljanje  oglednog uzorka za verifikaciju od strane glavnog nadležnog predstavnika GZZZSKIP-a.</t>
  </si>
  <si>
    <t>Sve radove izvesti prema detaljnim nacrtima, opisima troškovnika, tehničkim propisima, te uputama nadležnog konzervatora i nadzornog inženjera.</t>
  </si>
  <si>
    <t xml:space="preserve">U cijeni stavke je sav rad i materijal. Komplet s odgovarajućim ljepilom za postavu te sav potreban lak.  Izvedba prema uputi nadležnog konzervatora GZZZSKIP. </t>
  </si>
  <si>
    <t>U cijenu je uključena izrada 3 uzorka za verifikaciju od strane nadležnog predstavnika GZZZSKIP-a.</t>
  </si>
  <si>
    <t>Prije početka izvođenja radova, izvoditelj je obvezan dostaviti nadležnom konzervatoru na pregled i izbor uzorke podnih obloga za ugrađivanje i oblaganje. Potrebno je dostaviti po tri uzorka podnih obloga i tek po izboru i odobrenju nadležnog konzervatora može se otpočeti sa radovima. Ukoliko se ugrade podne obloge koje konzervator nije odobrio i (ili) u neodgovarajućoj kvaliteti, radovi će se morati ponoviti u traženoj kvaliteti, izboru i po projektu uz prethodno uklanjanje neispravnih radova.</t>
  </si>
  <si>
    <r>
      <t xml:space="preserve">Nanošenje dekorativnog samorazljevnog poda
</t>
    </r>
    <r>
      <rPr>
        <sz val="10"/>
        <rFont val="Arial"/>
        <family val="2"/>
        <charset val="238"/>
      </rPr>
      <t>Na tako pripremeljenu podlogu izvodi se sustav na bazi samorazlijevne cementne brzovezujuće mase. Završni izgled NATUR/brušen, prosječna debljina 10 mm. (boja i zahtjev za brušenje nakon sušenja po izboru nadležnog konzervatora/investitora temeljem tri različita uzorka poda).
Obavezna postava rubne brtvene trake po obodu zidnih površina na spoju zida i poda.</t>
    </r>
  </si>
  <si>
    <t>Dobava i polaganje masivnog parketa - hrast na podove, dimenzije i način slaganja prema odabiru nadležnog konzervatora temeljem tri različita uzorka parketa.</t>
  </si>
  <si>
    <t>Izvođač  je dužan dati uzorke na izbor nadležnom konzervatoru i to za svaku vrstu poda po 3 komada.</t>
  </si>
  <si>
    <t>Nakon završenog polaganja pločica izvršiti fugiranje masom za fugiranje u boji po izboru predstavnika GZZZSKIP-a.</t>
  </si>
  <si>
    <r>
      <t>Prije početka izvođenja radova izvođač je dužan dostaviti investitoru i predstavniku GZZZSKIP-a na pregled i izbor uzorke pločica za oblaganje kao i eventualne detalje izvođenja i tek po odobrenju</t>
    </r>
    <r>
      <rPr>
        <b/>
        <sz val="10"/>
        <rFont val="Arial"/>
        <family val="2"/>
      </rPr>
      <t xml:space="preserve"> </t>
    </r>
    <r>
      <rPr>
        <sz val="10"/>
        <rFont val="Arial"/>
        <family val="2"/>
      </rPr>
      <t xml:space="preserve">može otpočeti s radovima. Ukoliko se ugrade pločice koje nadležni konzervator nije odobrio ili u neodgovarajućoj kvaliteti radovi će se morati ponoviti u traženoj kvaliteti i izboru uz prethodno uklanjanje neispravnih radova. </t>
    </r>
  </si>
  <si>
    <t>Svi radovi moraju se izvesti po izabranom uzorku i tonu, koje je ličilac dužan izvesti prije početka radova od materijala od kojeg će se radovi izvesti, a u svemu prema uputama proizvođača.
Na tako izvedene uzorke izvoditelj mora ishodovati suglasnost nadzornog inženjera investitora, pa tek onda započeti sa izvođenjem radova.</t>
  </si>
  <si>
    <t>Boja prema odabiru nadležnog konzervatora. Prije bojanja dostaviti po dva uzorka odabrane boje, namazane na podlozi dim 50x70 cm.</t>
  </si>
  <si>
    <t>Izvođač je dužan izraditi detaljnu radioničku dokumentaciju na temelju mjera uzetih u naravi, izraditi uzorke karakterističnih detalja u mjerilu 1:1 i sve izvesti nakon pismenog odobrenja predstavnika GZZZSKIP.</t>
  </si>
  <si>
    <t>Cijene pojedinih radova moraju sadržavati sve elemente koji određuju cijenu gotovog proizvoda, a u skladu sa odredbama troškovnika.</t>
  </si>
  <si>
    <t>Ventilacijska rešetka sa jednim redom lamela i regulatorom količine. Regulator količine je sa protuhodnim leptirastim elementima, sa mogučnošću podešavanja sa vanjske strane. Rešetka je izrađena iz vučenih aluminijskih profila, prethodno elektro polirano i eloksirano. Regulator je izrađen iz čeličnog pocinčanog lima, u bijeloj boji. Stavka uključuje plastificiranje svih rešetki u boju prema odabiru predstavnika GZZZSKP-a, izbor temeljem tri različita uzorka boje.</t>
  </si>
  <si>
    <t>Ventilacijska rešetka s dva reda lamela, prvi red horizontalnih lamela a drugi red vertikalnih lamela i regulatorom količine. Regulator količine je sa protuhodnim leptirastim elementima, sa mogučnošću podešavanja sa vanjske strane. Rešetka je izrađena iz vučenih aluminijskih profila, prethodno elektro polirano i eloksirano. Regulator je izrađen iz čeličnog pocinčanog lima, elektrostatski lakirano u crno. Stavka uključuje plastificiranje svih rešetki u boju prema odabiru predstavnika GZZZSKP-a, izbor temeljem tri različita uzorka boje.</t>
  </si>
  <si>
    <t>Ne standardna ventilacijska rešetka za ugradnju u vanjskom prostoru. Rešetka se ugrađuje u postojeći prodor "revizijsko okno podruma" za ispuh otpadnog zraka od klima komora. Rešetka je izrađena iz vučenih aluminijskih profila, prethodno elektro polirano i eloksirano. Stavka uključuje plastificiranje svih rešetki u boju prema odabiru predstavnika GZZZSKP-a, izbor temeljem tri različita uzorka boje.</t>
  </si>
  <si>
    <t>Ne standardna ventilacijska rešetka za ugradnju u vanjskom prostoru. Rešetka se ugrađuje u parapet prozora za dobavu friškog zraka do klima komora. Rešetka je izrađena iz vučenih aluminijskih profila, prethodno elektro polirano i eloksirano. Stavka uključuje plastificiranje svih rešetki u boju prema odabiru predstavnika GZZZSKP-a, izbor temeljem tri različita uzorka boje.</t>
  </si>
  <si>
    <t>Aluminijska prestrujna rešetka vidno nepropusna rešetka za ugradnju u vrata. Rešetka u kompletu s ugradbenim okvirom. Prikladna za ugradnju u vrata debljine 30-50 mm. Rešetka je izrađena iz aluminija i eloksirana prilikom završne obrade (E6-C-0 ili jednakovrijedno). Stavka uključuje plastificiranje svih rešetki u boju prema odabiru predstavnika GZZZSKP-a, izbor temeljem tri različita uzorka boje.</t>
  </si>
  <si>
    <t>Potrebna građa za podupiranje mora biti pripremljena na gradilištu prije početka iskopa. Izvođač je dužan obavijestiti projektantski nadzor i nadzornog inženjera najmanje 7 dana prije o rješenju podupiranja, a isti je potrebno potvrditi upisom u građevinski dnevnik.</t>
  </si>
  <si>
    <t xml:space="preserve">Potrebna prethodna suglasnost projektanta i nadzornog inženjera za nominirani materijal. Izvođenje radova u potpunosti prema uputama proizvođača. Rad na visini od 8 m. </t>
  </si>
  <si>
    <t>Sve detalje potrebno je prethodno dogovoriti s predstavnikom GZZZSKIP.</t>
  </si>
  <si>
    <t>Dobava materijala i montaža pregradnih zidova, s metalnom konstrukcijom od CW i UW profila. Izvođač je dužan na mjestima montaže ormarića opreme, sanitarne opreme ili sl. izvesti dodatnu potkonstrukciju. Na mjestima ugradnje dovratnika ugraditi tipske UA profile. Izvođač je dužan izraditi radioničku dokumentaciju i predati je na ovjeru nadzornom inženjeru. Bandažiranje i zapunjavanje sljubnica te gletanje pune površine ploča glet masom. Sve spojeve ploča međusobno i s obodnim konstrukcijama brtviti nepropusno kitom, a na sudare ploča s drugim materijalima postaviti razdjelnu traku.</t>
  </si>
  <si>
    <t xml:space="preserve">Dobava materijala i montaža pregradnih zidova, s metalnom konstrukcijom od CW i UW profila. Izvođač je dužan na mjestima montaže ormarića opreme, sanitarne opreme ili sl. izvesti dodatnu potkonstrukciju. Izvođač je dužan izraditi radioničku dokumentaciju i predati je na ovjeru nadzornom inženjeru. </t>
  </si>
  <si>
    <t>Obloga od medijapana debljine 18 mm, lakiran u boju prema odabiru nadležnog predstavnika GZZZSKIP-a, izbor boje temeljem tri uzorka.</t>
  </si>
  <si>
    <t>Osim toga, izvođač je obvezan pridržavati se uputa nadležnog konzervatora i nadzora u svim pitanjima koja se odnose na izbor i obradu materijala i način izvedbe pojedinih detalja, ukoliko to nije već detaljno opisano troškovnikom, a naročito u slučajevima kada se zahtjeva izvedba izvan propisanih standarda.</t>
  </si>
  <si>
    <t>Opisani radovi ukazuju na crteže instalacija vodovoda i kanalizacije. Crteži koje je potrebno nanovo nadomjestiti (korigirani crteži), potrebno je odmah promijeniti. Moguća neslaganja između crteža i opisa potrebno je odmah dojaviti voditelju gradilišta. Voditelj će nakon istrage i provjere dotičnog slučaja, donijeti u suradnji s nadzornim inženjero, potrebnu odluku. Za moguće slučajeve dvojbe:
Crteži novijeg datuma vrijede pred onima sa starijim datumom. Crteži u većem mjerilu pred onima manjeg mjerila.</t>
  </si>
  <si>
    <t>Za promjene i odstupanja od ovog projekta mora se pribaviti pismena suglasnost nadzornog inženjera i investitora.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</si>
</sst>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41" formatCode="_-* #,##0_-;\-* #,##0_-;_-* &quot;-&quot;_-;_-@_-"/>
    <numFmt numFmtId="44" formatCode="_-&quot;£&quot;* #,##0.00_-;\-&quot;£&quot;* #,##0.00_-;_-&quot;£&quot;* &quot;-&quot;??_-;_-@_-"/>
    <numFmt numFmtId="43" formatCode="_-* #,##0.00_-;\-* #,##0.00_-;_-* &quot;-&quot;??_-;_-@_-"/>
    <numFmt numFmtId="164" formatCode="_-* #,##0.00\ &quot;kn&quot;_-;\-* #,##0.00\ &quot;kn&quot;_-;_-* &quot;-&quot;??\ &quot;kn&quot;_-;_-@_-"/>
    <numFmt numFmtId="165" formatCode="&quot;$&quot;#,##0_);\(&quot;$&quot;#,##0\)"/>
    <numFmt numFmtId="166" formatCode="_(&quot;$&quot;* #,##0.00_);_(&quot;$&quot;* \(#,##0.00\);_(&quot;$&quot;* &quot;-&quot;??_);_(@_)"/>
    <numFmt numFmtId="167" formatCode="_(* #,##0.00_);_(* \(#,##0.00\);_(* &quot;-&quot;??_);_(@_)"/>
    <numFmt numFmtId="168" formatCode="_-* #,##0.00\ _k_n_-;\-* #,##0.00\ _k_n_-;_-* &quot;-&quot;??\ _k_n_-;_-@_-"/>
    <numFmt numFmtId="169" formatCode="General_)"/>
    <numFmt numFmtId="170" formatCode="_-* #,##0_-;\-* #,##0_-;_-* &quot;-&quot;??_-;_-@_-"/>
    <numFmt numFmtId="171" formatCode="@\."/>
    <numFmt numFmtId="172" formatCode="_-&quot;kn&quot;\ * #,##0.00_-;\-&quot;kn&quot;\ * #,##0.00_-;_-&quot;kn&quot;\ * &quot;-&quot;??_-;_-@_-"/>
    <numFmt numFmtId="173" formatCode="[$€-2]\ #,##0"/>
    <numFmt numFmtId="174" formatCode="_-* #,##0.00\ _k_n_-;\-* #,##0.00\ _k_n_-;_-* \-??\ _k_n_-;_-@_-"/>
    <numFmt numFmtId="175" formatCode="_(* #,##0.00_);_(* \(#,##0.00\);_(* \-??_);_(@_)"/>
    <numFmt numFmtId="176" formatCode="_-* #,##0.00&quot; kn&quot;_-;\-* #,##0.00&quot; kn&quot;_-;_-* \-??&quot; kn&quot;_-;_-@_-"/>
    <numFmt numFmtId="177" formatCode="_-[$€-2]\ * #,##0.00_-;\-[$€-2]\ * #,##0.00_-;_-[$€-2]\ * &quot;-&quot;??_-"/>
    <numFmt numFmtId="178" formatCode="_-[$€-2]\ * #,##0.00_-;\-[$€-2]\ * #,##0.00_-;_-[$€-2]\ * \-??_-"/>
    <numFmt numFmtId="179" formatCode="_-* #,##0.00\ [$€-1]_-;\-* #,##0.00\ [$€-1]_-;_-* &quot;-&quot;??\ [$€-1]_-;_-@_-"/>
    <numFmt numFmtId="180" formatCode="@\ &quot;*&quot;"/>
    <numFmt numFmtId="181" formatCode="_-* #,##0.00\ [$€-1]_-;\-* #,##0.00\ [$€-1]_-;_-* \-??\ [$€-1]_-;_-@_-"/>
    <numFmt numFmtId="182" formatCode="_-* #,##0\ _$_-;\-* #,##0\ _$_-;_-* &quot;-&quot;\ _$_-;_-@_-"/>
    <numFmt numFmtId="183" formatCode="_-* #,##0\ _k_n_-;\-* #,##0\ _k_n_-;_-* &quot;-&quot;??\ _k_n_-;_-@_-"/>
    <numFmt numFmtId="184" formatCode="#,##0.00\ [$kn-41A]"/>
    <numFmt numFmtId="185" formatCode="#,##0.00&quot;      &quot;;\-#,##0.00&quot;      &quot;;&quot; -&quot;#&quot;      &quot;;@\ "/>
    <numFmt numFmtId="186" formatCode="#,##0.00\ &quot;kn&quot;"/>
    <numFmt numFmtId="187" formatCode="#,##0.00\ _k_n"/>
    <numFmt numFmtId="188" formatCode="#,##0[$.]"/>
    <numFmt numFmtId="189" formatCode="_-* #,##0.00\ [$€-41A]_-;\-* #,##0.00\ [$€-41A]_-;_-* &quot;-&quot;??\ [$€-41A]_-;_-@_-"/>
    <numFmt numFmtId="190" formatCode="#,##0.00_ ;[Red]\-#,##0.00\ "/>
    <numFmt numFmtId="191" formatCode="#,##0.00\ [$€-41A]"/>
    <numFmt numFmtId="192" formatCode="#,##0.00\ [$€-1];\-#,##0.00\ [$€-1]"/>
    <numFmt numFmtId="193" formatCode="#,##0.00\ [$€-1]"/>
    <numFmt numFmtId="194" formatCode="0_)"/>
    <numFmt numFmtId="195" formatCode="_-* #,##0.00\ [$€-1]_-;\-* #,##0.00\ [$€-1]_-;_-* &quot;-&quot;??\ [$€-1]_-"/>
    <numFmt numFmtId="196" formatCode="&quot;Yes&quot;;&quot;Yes&quot;;&quot;No&quot;"/>
    <numFmt numFmtId="197" formatCode="#,##0.00_ ;\-#,##0.00,"/>
    <numFmt numFmtId="198" formatCode="&quot;kn&quot;\ #,##0_);[Red]\(&quot;kn&quot;\ #,##0\)"/>
    <numFmt numFmtId="199" formatCode="_(&quot;kn&quot;\ * #,##0.00_);_(&quot;kn&quot;\ * \(#,##0.00\);_(&quot;kn&quot;\ * &quot;-&quot;??_);_(@_)"/>
    <numFmt numFmtId="200" formatCode="#&quot;.&quot;"/>
  </numFmts>
  <fonts count="19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2"/>
      <color theme="1"/>
      <name val="Calibri"/>
      <family val="2"/>
      <scheme val="minor"/>
    </font>
    <font>
      <sz val="10"/>
      <name val="Arial"/>
      <family val="2"/>
      <charset val="238"/>
    </font>
    <font>
      <b/>
      <sz val="10"/>
      <name val="Arial"/>
      <family val="2"/>
    </font>
    <font>
      <sz val="10"/>
      <name val="Arial"/>
      <family val="2"/>
    </font>
    <font>
      <sz val="10"/>
      <color indexed="8"/>
      <name val="Arial"/>
      <family val="2"/>
    </font>
    <font>
      <sz val="10"/>
      <color theme="1"/>
      <name val="Arial"/>
      <family val="2"/>
    </font>
    <font>
      <b/>
      <sz val="10"/>
      <name val="Arial"/>
      <family val="2"/>
      <charset val="238"/>
    </font>
    <font>
      <sz val="10"/>
      <color theme="1"/>
      <name val="Arial"/>
      <family val="2"/>
      <charset val="238"/>
    </font>
    <font>
      <sz val="11"/>
      <color indexed="8"/>
      <name val="Calibri"/>
      <family val="2"/>
      <charset val="238"/>
    </font>
    <font>
      <sz val="11"/>
      <name val="Arial CE"/>
      <family val="2"/>
      <charset val="238"/>
    </font>
    <font>
      <sz val="12"/>
      <name val="Arial"/>
      <family val="2"/>
      <charset val="238"/>
    </font>
    <font>
      <sz val="10"/>
      <color indexed="8"/>
      <name val="Arial CE"/>
      <family val="2"/>
      <charset val="238"/>
    </font>
    <font>
      <sz val="12"/>
      <name val="CRO_Swiss_Light-Normal"/>
      <charset val="238"/>
    </font>
    <font>
      <sz val="11"/>
      <name val="Times New Roman"/>
      <family val="1"/>
      <charset val="238"/>
    </font>
    <font>
      <u/>
      <sz val="10"/>
      <name val="Arial"/>
      <family val="2"/>
    </font>
    <font>
      <sz val="8"/>
      <name val="Calibri"/>
      <family val="2"/>
      <scheme val="minor"/>
    </font>
    <font>
      <sz val="11"/>
      <name val="Arial"/>
      <family val="2"/>
    </font>
    <font>
      <sz val="10"/>
      <name val="Helv"/>
    </font>
    <font>
      <sz val="11"/>
      <color theme="1"/>
      <name val="Calibri"/>
      <family val="2"/>
      <charset val="238"/>
      <scheme val="minor"/>
    </font>
    <font>
      <sz val="9"/>
      <name val="PF Din Text Cond Pro Light"/>
    </font>
    <font>
      <sz val="11"/>
      <color theme="1"/>
      <name val="Calibri"/>
      <family val="2"/>
      <scheme val="minor"/>
    </font>
    <font>
      <sz val="9"/>
      <name val="Tahoma"/>
      <family val="2"/>
      <charset val="238"/>
    </font>
    <font>
      <sz val="10"/>
      <name val="Arial"/>
      <family val="2"/>
    </font>
    <font>
      <sz val="11"/>
      <color indexed="8"/>
      <name val="Calibri"/>
      <family val="2"/>
    </font>
    <font>
      <sz val="10"/>
      <color theme="0"/>
      <name val="Arial"/>
      <family val="2"/>
      <charset val="238"/>
    </font>
    <font>
      <sz val="11"/>
      <color indexed="9"/>
      <name val="Calibri"/>
      <family val="2"/>
    </font>
    <font>
      <sz val="10"/>
      <color rgb="FF9C0006"/>
      <name val="Arial"/>
      <family val="2"/>
      <charset val="238"/>
    </font>
    <font>
      <b/>
      <sz val="11"/>
      <color indexed="52"/>
      <name val="Calibri"/>
      <family val="2"/>
    </font>
    <font>
      <b/>
      <sz val="10"/>
      <color rgb="FFFA7D00"/>
      <name val="Arial"/>
      <family val="2"/>
      <charset val="238"/>
    </font>
    <font>
      <sz val="11"/>
      <color indexed="52"/>
      <name val="Calibri"/>
      <family val="2"/>
    </font>
    <font>
      <b/>
      <sz val="11"/>
      <color indexed="9"/>
      <name val="Calibri"/>
      <family val="2"/>
    </font>
    <font>
      <b/>
      <sz val="10"/>
      <color theme="0"/>
      <name val="Arial"/>
      <family val="2"/>
      <charset val="238"/>
    </font>
    <font>
      <i/>
      <sz val="10"/>
      <color rgb="FF7F7F7F"/>
      <name val="Arial"/>
      <family val="2"/>
      <charset val="238"/>
    </font>
    <font>
      <sz val="10"/>
      <color rgb="FF006100"/>
      <name val="Arial"/>
      <family val="2"/>
      <charset val="238"/>
    </font>
    <font>
      <b/>
      <sz val="15"/>
      <color theme="3"/>
      <name val="Arial"/>
      <family val="2"/>
      <charset val="238"/>
    </font>
    <font>
      <b/>
      <sz val="13"/>
      <color theme="3"/>
      <name val="Arial"/>
      <family val="2"/>
      <charset val="238"/>
    </font>
    <font>
      <b/>
      <sz val="11"/>
      <color theme="3"/>
      <name val="Arial"/>
      <family val="2"/>
      <charset val="238"/>
    </font>
    <font>
      <sz val="10"/>
      <color rgb="FF3F3F76"/>
      <name val="Arial"/>
      <family val="2"/>
      <charset val="238"/>
    </font>
    <font>
      <sz val="10"/>
      <name val="Times New Roman CE"/>
      <family val="1"/>
    </font>
    <font>
      <sz val="12"/>
      <name val="Times New Roman CE"/>
      <family val="1"/>
    </font>
    <font>
      <sz val="10"/>
      <color rgb="FFFA7D00"/>
      <name val="Arial"/>
      <family val="2"/>
      <charset val="238"/>
    </font>
    <font>
      <sz val="10"/>
      <color rgb="FF9C6500"/>
      <name val="Arial"/>
      <family val="2"/>
      <charset val="238"/>
    </font>
    <font>
      <sz val="11"/>
      <color indexed="60"/>
      <name val="Calibri"/>
      <family val="2"/>
    </font>
    <font>
      <sz val="11"/>
      <name val="Arial CE"/>
      <charset val="238"/>
    </font>
    <font>
      <sz val="9"/>
      <name val="Geneva"/>
      <family val="2"/>
    </font>
    <font>
      <sz val="9"/>
      <name val="Arial CE"/>
      <family val="2"/>
      <charset val="238"/>
    </font>
    <font>
      <sz val="10"/>
      <color indexed="8"/>
      <name val="Arial CE"/>
      <charset val="238"/>
    </font>
    <font>
      <b/>
      <sz val="10"/>
      <color rgb="FF3F3F3F"/>
      <name val="Arial"/>
      <family val="2"/>
      <charset val="238"/>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0"/>
      <color theme="1"/>
      <name val="Arial"/>
      <family val="2"/>
      <charset val="238"/>
    </font>
    <font>
      <b/>
      <sz val="11"/>
      <color indexed="8"/>
      <name val="Calibri"/>
      <family val="2"/>
    </font>
    <font>
      <sz val="11"/>
      <color indexed="20"/>
      <name val="Calibri"/>
      <family val="2"/>
    </font>
    <font>
      <sz val="11"/>
      <color indexed="17"/>
      <name val="Calibri"/>
      <family val="2"/>
    </font>
    <font>
      <sz val="10"/>
      <color rgb="FFFF0000"/>
      <name val="Arial"/>
      <family val="2"/>
      <charset val="238"/>
    </font>
    <font>
      <sz val="9"/>
      <color theme="1"/>
      <name val="Arial"/>
      <family val="2"/>
      <charset val="238"/>
    </font>
    <font>
      <sz val="11"/>
      <name val="Arial"/>
      <family val="2"/>
      <charset val="238"/>
    </font>
    <font>
      <sz val="10"/>
      <name val="Helv"/>
      <charset val="204"/>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2"/>
      <name val="Arial CE"/>
      <charset val="238"/>
    </font>
    <font>
      <sz val="11"/>
      <color indexed="17"/>
      <name val="Calibri"/>
      <family val="2"/>
      <charset val="238"/>
    </font>
    <font>
      <sz val="10"/>
      <name val="Courier"/>
      <family val="3"/>
    </font>
    <font>
      <i/>
      <sz val="11"/>
      <color indexed="23"/>
      <name val="Calibri"/>
      <family val="2"/>
      <charset val="238"/>
    </font>
    <font>
      <b/>
      <sz val="12"/>
      <color indexed="8"/>
      <name val="Century Gothic"/>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6.8"/>
      <color indexed="8"/>
      <name val="Arial Unicode MS"/>
      <family val="2"/>
      <charset val="238"/>
    </font>
    <font>
      <sz val="11"/>
      <color indexed="62"/>
      <name val="Calibri"/>
      <family val="2"/>
    </font>
    <font>
      <sz val="11"/>
      <color indexed="62"/>
      <name val="Calibri"/>
      <family val="2"/>
      <charset val="238"/>
    </font>
    <font>
      <b/>
      <sz val="11"/>
      <color indexed="63"/>
      <name val="Calibri"/>
      <family val="2"/>
      <charset val="238"/>
    </font>
    <font>
      <sz val="10"/>
      <name val="Times New Roman CE"/>
      <family val="1"/>
      <charset val="238"/>
    </font>
    <font>
      <sz val="12"/>
      <name val="Times New Roman CE"/>
      <family val="1"/>
      <charset val="238"/>
    </font>
    <font>
      <sz val="10"/>
      <color indexed="8"/>
      <name val="Century Gothic"/>
      <family val="2"/>
      <charset val="238"/>
    </font>
    <font>
      <sz val="11"/>
      <color indexed="52"/>
      <name val="Calibri"/>
      <family val="2"/>
      <charset val="238"/>
    </font>
    <font>
      <b/>
      <u/>
      <sz val="10"/>
      <name val="Arial"/>
      <family val="2"/>
    </font>
    <font>
      <sz val="11"/>
      <color indexed="60"/>
      <name val="Calibri"/>
      <family val="2"/>
      <charset val="238"/>
    </font>
    <font>
      <sz val="10"/>
      <name val="MS Sans Serif"/>
      <family val="2"/>
      <charset val="238"/>
    </font>
    <font>
      <sz val="10"/>
      <name val="Geometr706 Md BT"/>
      <charset val="238"/>
    </font>
    <font>
      <sz val="11"/>
      <name val="Times New Roman CE"/>
      <family val="1"/>
      <charset val="238"/>
    </font>
    <font>
      <sz val="11"/>
      <color theme="1"/>
      <name val="Arial"/>
      <family val="2"/>
      <charset val="238"/>
    </font>
    <font>
      <sz val="10"/>
      <color indexed="8"/>
      <name val="Arial"/>
      <family val="2"/>
      <charset val="238"/>
    </font>
    <font>
      <sz val="12"/>
      <name val="HRHelvetica"/>
    </font>
    <font>
      <b/>
      <sz val="11"/>
      <color indexed="63"/>
      <name val="Calibri"/>
      <family val="2"/>
    </font>
    <font>
      <sz val="10"/>
      <name val="Helv"/>
      <charset val="238"/>
    </font>
    <font>
      <sz val="11"/>
      <color indexed="10"/>
      <name val="Calibri"/>
      <family val="2"/>
      <charset val="238"/>
    </font>
    <font>
      <b/>
      <sz val="18"/>
      <color indexed="56"/>
      <name val="Cambria"/>
      <family val="2"/>
      <charset val="238"/>
    </font>
    <font>
      <b/>
      <sz val="11"/>
      <color indexed="8"/>
      <name val="Calibri"/>
      <family val="2"/>
      <charset val="238"/>
    </font>
    <font>
      <b/>
      <sz val="8"/>
      <name val="Arial"/>
      <family val="2"/>
    </font>
    <font>
      <sz val="11"/>
      <color indexed="8"/>
      <name val="Helvetica Neue"/>
    </font>
    <font>
      <sz val="10"/>
      <color rgb="FFFF0000"/>
      <name val="Arial"/>
      <family val="2"/>
    </font>
    <font>
      <sz val="12"/>
      <name val="Helv"/>
    </font>
    <font>
      <sz val="10"/>
      <name val="Calibri"/>
      <family val="2"/>
    </font>
    <font>
      <sz val="10"/>
      <name val="Calibri"/>
      <family val="2"/>
      <scheme val="minor"/>
    </font>
    <font>
      <sz val="10"/>
      <name val="Arial CE"/>
      <family val="2"/>
      <charset val="238"/>
    </font>
    <font>
      <sz val="10"/>
      <color indexed="64"/>
      <name val="Arial"/>
      <family val="2"/>
    </font>
    <font>
      <sz val="12"/>
      <name val="Tms Rmn"/>
    </font>
    <font>
      <b/>
      <sz val="18"/>
      <color indexed="56"/>
      <name val="Cambria"/>
      <family val="1"/>
      <charset val="238"/>
    </font>
    <font>
      <sz val="9"/>
      <name val="Geneva"/>
      <family val="2"/>
      <charset val="238"/>
    </font>
    <font>
      <sz val="10"/>
      <name val="Times New Roman CE"/>
      <charset val="238"/>
    </font>
    <font>
      <sz val="12"/>
      <name val="Arial"/>
      <family val="2"/>
    </font>
    <font>
      <sz val="10"/>
      <name val="Arial"/>
      <family val="2"/>
    </font>
    <font>
      <sz val="12"/>
      <color theme="1"/>
      <name val="Arial"/>
      <family val="2"/>
    </font>
    <font>
      <b/>
      <sz val="12"/>
      <color theme="1"/>
      <name val="Arial"/>
      <family val="2"/>
    </font>
    <font>
      <sz val="10"/>
      <name val="Arial"/>
      <family val="2"/>
      <charset val="238"/>
    </font>
    <font>
      <sz val="10"/>
      <color rgb="FF000000"/>
      <name val="Arial"/>
      <family val="2"/>
      <charset val="238"/>
    </font>
    <font>
      <b/>
      <sz val="10"/>
      <color rgb="FF000000"/>
      <name val="Arial"/>
      <family val="2"/>
      <charset val="238"/>
    </font>
    <font>
      <sz val="9"/>
      <name val="Arial"/>
      <family val="2"/>
    </font>
    <font>
      <sz val="10"/>
      <name val="Roboto"/>
    </font>
    <font>
      <b/>
      <vertAlign val="subscript"/>
      <sz val="10"/>
      <name val="Arial"/>
      <family val="2"/>
      <charset val="238"/>
    </font>
    <font>
      <b/>
      <vertAlign val="subscript"/>
      <sz val="10"/>
      <name val="Arial"/>
      <family val="2"/>
    </font>
    <font>
      <i/>
      <sz val="10"/>
      <name val="Arial"/>
      <family val="2"/>
    </font>
    <font>
      <sz val="9"/>
      <name val="Calibri Light"/>
      <family val="2"/>
      <charset val="238"/>
    </font>
    <font>
      <sz val="9"/>
      <name val="Arial"/>
      <family val="2"/>
      <charset val="238"/>
    </font>
    <font>
      <sz val="8"/>
      <name val="Arial"/>
      <family val="2"/>
      <charset val="238"/>
    </font>
    <font>
      <sz val="8"/>
      <name val="Verdana"/>
      <family val="2"/>
    </font>
    <font>
      <b/>
      <sz val="10"/>
      <name val="Verdana"/>
      <family val="2"/>
    </font>
    <font>
      <sz val="8"/>
      <name val="Verdana"/>
      <family val="2"/>
      <charset val="238"/>
    </font>
    <font>
      <sz val="12"/>
      <name val="Calibri"/>
      <family val="2"/>
      <charset val="238"/>
    </font>
    <font>
      <vertAlign val="superscript"/>
      <sz val="10"/>
      <name val="Arial"/>
      <family val="2"/>
    </font>
    <font>
      <b/>
      <sz val="10"/>
      <name val="Calibri"/>
      <family val="2"/>
      <scheme val="minor"/>
    </font>
    <font>
      <sz val="8"/>
      <name val="Arial"/>
      <family val="2"/>
    </font>
    <font>
      <sz val="11"/>
      <color indexed="8"/>
      <name val="Helvetica Neue"/>
      <family val="2"/>
    </font>
    <font>
      <i/>
      <sz val="10"/>
      <name val="Arial"/>
      <family val="2"/>
      <charset val="238"/>
    </font>
    <font>
      <sz val="12"/>
      <name val="Calibri"/>
      <family val="2"/>
      <scheme val="minor"/>
    </font>
    <font>
      <b/>
      <sz val="10"/>
      <name val="Roboto"/>
    </font>
    <font>
      <b/>
      <sz val="12"/>
      <color theme="1"/>
      <name val="Arial"/>
      <family val="2"/>
      <charset val="238"/>
    </font>
    <font>
      <sz val="12"/>
      <color indexed="8"/>
      <name val="Helv"/>
    </font>
    <font>
      <sz val="12"/>
      <color indexed="8"/>
      <name val="Arial"/>
      <family val="2"/>
      <charset val="238"/>
    </font>
    <font>
      <sz val="9"/>
      <color indexed="8"/>
      <name val="Arial"/>
      <family val="2"/>
      <charset val="238"/>
    </font>
    <font>
      <sz val="10"/>
      <color indexed="8"/>
      <name val="Helv"/>
    </font>
    <font>
      <u/>
      <sz val="8"/>
      <color indexed="20"/>
      <name val="Arial"/>
      <family val="2"/>
      <charset val="238"/>
    </font>
    <font>
      <sz val="11"/>
      <color indexed="8"/>
      <name val="Arial CE"/>
      <charset val="238"/>
    </font>
    <font>
      <sz val="10"/>
      <color indexed="8"/>
      <name val="Times New Roman CE"/>
      <charset val="238"/>
    </font>
    <font>
      <sz val="12"/>
      <color indexed="8"/>
      <name val="Times New Roman CE"/>
      <charset val="238"/>
    </font>
    <font>
      <sz val="11"/>
      <color indexed="58"/>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8"/>
      <color indexed="62"/>
      <name val="Cambria"/>
      <family val="1"/>
      <charset val="238"/>
    </font>
    <font>
      <sz val="9"/>
      <color indexed="8"/>
      <name val="Tahoma"/>
      <family val="2"/>
      <charset val="238"/>
    </font>
    <font>
      <sz val="12"/>
      <name val="Times New Roman"/>
      <family val="1"/>
      <charset val="238"/>
    </font>
    <font>
      <b/>
      <sz val="18"/>
      <color indexed="62"/>
      <name val="Cambria"/>
      <family val="2"/>
      <charset val="238"/>
    </font>
    <font>
      <u/>
      <sz val="10"/>
      <color indexed="12"/>
      <name val="Arial"/>
      <family val="2"/>
      <charset val="238"/>
    </font>
    <font>
      <sz val="10"/>
      <name val="CRO_Bookman-Normal"/>
      <charset val="238"/>
    </font>
    <font>
      <b/>
      <sz val="11"/>
      <color indexed="10"/>
      <name val="Calibri"/>
      <family val="2"/>
      <charset val="238"/>
    </font>
    <font>
      <sz val="11"/>
      <color indexed="19"/>
      <name val="Calibri"/>
      <family val="2"/>
      <charset val="238"/>
    </font>
    <font>
      <b/>
      <sz val="11"/>
      <name val="Arial CE"/>
      <family val="2"/>
      <charset val="238"/>
    </font>
    <font>
      <sz val="11"/>
      <name val="Arial"/>
      <family val="1"/>
    </font>
    <font>
      <b/>
      <i/>
      <sz val="8"/>
      <color theme="1"/>
      <name val="Verdana"/>
      <family val="2"/>
      <charset val="238"/>
    </font>
    <font>
      <sz val="9"/>
      <color theme="1"/>
      <name val="Tahoma"/>
      <family val="2"/>
    </font>
    <font>
      <strike/>
      <sz val="10"/>
      <name val="Arial"/>
      <family val="2"/>
      <charset val="238"/>
    </font>
    <font>
      <b/>
      <sz val="10"/>
      <name val="Calibri"/>
      <family val="2"/>
      <charset val="238"/>
    </font>
    <font>
      <b/>
      <sz val="9"/>
      <name val="Arial"/>
      <family val="2"/>
      <charset val="238"/>
    </font>
    <font>
      <b/>
      <i/>
      <sz val="10"/>
      <name val="Arial"/>
      <family val="2"/>
      <charset val="238"/>
    </font>
    <font>
      <sz val="18"/>
      <name val="Arial"/>
      <family val="2"/>
    </font>
    <font>
      <u val="double"/>
      <sz val="10"/>
      <name val="Arial"/>
      <family val="2"/>
      <charset val="238"/>
    </font>
    <font>
      <b/>
      <sz val="10"/>
      <color theme="1"/>
      <name val="Arial"/>
      <family val="2"/>
    </font>
    <font>
      <b/>
      <i/>
      <sz val="10"/>
      <name val="Arial"/>
      <family val="2"/>
    </font>
    <font>
      <strike/>
      <sz val="10"/>
      <name val="Arial"/>
      <family val="2"/>
    </font>
    <font>
      <sz val="10"/>
      <name val="Helvetica Neue"/>
      <family val="2"/>
      <charset val="238"/>
    </font>
    <font>
      <sz val="10"/>
      <name val="Angradir"/>
    </font>
    <font>
      <b/>
      <sz val="10"/>
      <name val="Angradir"/>
    </font>
    <font>
      <b/>
      <sz val="10"/>
      <name val="Arial Narrow"/>
      <family val="2"/>
      <charset val="238"/>
    </font>
    <font>
      <sz val="11"/>
      <name val="Calibri"/>
      <family val="2"/>
      <charset val="238"/>
    </font>
    <font>
      <u val="double"/>
      <sz val="10"/>
      <name val="Arial"/>
      <family val="2"/>
    </font>
    <font>
      <sz val="10"/>
      <name val="Aptos Narrow"/>
      <family val="2"/>
    </font>
  </fonts>
  <fills count="95">
    <fill>
      <patternFill patternType="none"/>
    </fill>
    <fill>
      <patternFill patternType="gray125"/>
    </fill>
    <fill>
      <patternFill patternType="solid">
        <fgColor rgb="FFFFC7CE"/>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gray0625"/>
    </fill>
    <fill>
      <patternFill patternType="solid">
        <fgColor indexed="9"/>
        <bgColor indexed="26"/>
      </patternFill>
    </fill>
    <fill>
      <patternFill patternType="solid">
        <fgColor indexed="27"/>
        <bgColor indexed="41"/>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44"/>
        <bgColor indexed="31"/>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9"/>
      </patternFill>
    </fill>
    <fill>
      <patternFill patternType="solid">
        <fgColor indexed="22"/>
        <bgColor indexed="64"/>
      </patternFill>
    </fill>
    <fill>
      <patternFill patternType="solid">
        <fgColor indexed="55"/>
        <bgColor indexed="64"/>
      </patternFill>
    </fill>
    <fill>
      <patternFill patternType="solid">
        <fgColor indexed="42"/>
        <bgColor indexed="27"/>
      </patternFill>
    </fill>
    <fill>
      <patternFill patternType="solid">
        <fgColor indexed="22"/>
        <bgColor indexed="31"/>
      </patternFill>
    </fill>
    <fill>
      <patternFill patternType="solid">
        <fgColor indexed="43"/>
        <bgColor indexed="64"/>
      </patternFill>
    </fill>
    <fill>
      <patternFill patternType="solid">
        <fgColor indexed="26"/>
        <bgColor indexed="64"/>
      </patternFill>
    </fill>
    <fill>
      <patternFill patternType="solid">
        <fgColor rgb="FFFFFF00"/>
        <bgColor indexed="64"/>
      </patternFill>
    </fill>
    <fill>
      <patternFill patternType="solid">
        <fgColor theme="6" tint="0.39997558519241921"/>
        <bgColor indexed="64"/>
      </patternFill>
    </fill>
    <fill>
      <patternFill patternType="solid">
        <fgColor theme="7"/>
        <bgColor indexed="64"/>
      </patternFill>
    </fill>
    <fill>
      <patternFill patternType="solid">
        <fgColor indexed="65"/>
      </patternFill>
    </fill>
    <fill>
      <patternFill patternType="solid">
        <fgColor indexed="9"/>
      </patternFill>
    </fill>
    <fill>
      <patternFill patternType="solid">
        <fgColor indexed="56"/>
      </patternFill>
    </fill>
    <fill>
      <patternFill patternType="solid">
        <fgColor indexed="54"/>
      </patternFill>
    </fill>
    <fill>
      <patternFill patternType="solid">
        <fgColor indexed="13"/>
      </patternFill>
    </fill>
    <fill>
      <patternFill patternType="solid">
        <fgColor indexed="19"/>
      </patternFill>
    </fill>
    <fill>
      <patternFill patternType="solid">
        <fgColor theme="5" tint="0.59999389629810485"/>
        <bgColor indexed="64"/>
      </patternFill>
    </fill>
    <fill>
      <patternFill patternType="solid">
        <fgColor rgb="FF92D05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hair">
        <color indexed="8"/>
      </top>
      <bottom style="hair">
        <color indexed="8"/>
      </bottom>
      <diagonal/>
    </border>
    <border>
      <left/>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hair">
        <color indexed="8"/>
      </top>
      <bottom style="double">
        <color indexed="8"/>
      </bottom>
      <diagonal/>
    </border>
    <border>
      <left/>
      <right style="thin">
        <color indexed="64"/>
      </right>
      <top/>
      <bottom/>
      <diagonal/>
    </border>
    <border>
      <left/>
      <right/>
      <top/>
      <bottom style="thin">
        <color indexed="64"/>
      </bottom>
      <diagonal/>
    </border>
    <border>
      <left style="thin">
        <color indexed="19"/>
      </left>
      <right style="thin">
        <color indexed="19"/>
      </right>
      <top style="thin">
        <color indexed="19"/>
      </top>
      <bottom style="thin">
        <color indexed="19"/>
      </bottom>
      <diagonal/>
    </border>
    <border>
      <left/>
      <right/>
      <top/>
      <bottom style="thick">
        <color indexed="49"/>
      </bottom>
      <diagonal/>
    </border>
    <border>
      <left/>
      <right/>
      <top/>
      <bottom style="thick">
        <color indexed="56"/>
      </bottom>
      <diagonal/>
    </border>
    <border>
      <left/>
      <right/>
      <top/>
      <bottom style="thick">
        <color indexed="27"/>
      </bottom>
      <diagonal/>
    </border>
    <border>
      <left/>
      <right/>
      <top/>
      <bottom style="medium">
        <color indexed="49"/>
      </bottom>
      <diagonal/>
    </border>
    <border>
      <left/>
      <right/>
      <top/>
      <bottom style="medium">
        <color indexed="27"/>
      </bottom>
      <diagonal/>
    </border>
    <border>
      <left/>
      <right/>
      <top/>
      <bottom style="double">
        <color indexed="10"/>
      </bottom>
      <diagonal/>
    </border>
    <border>
      <left/>
      <right/>
      <top style="thin">
        <color indexed="49"/>
      </top>
      <bottom style="double">
        <color indexed="49"/>
      </bottom>
      <diagonal/>
    </border>
    <border>
      <left/>
      <right/>
      <top style="thin">
        <color indexed="56"/>
      </top>
      <bottom style="double">
        <color indexed="56"/>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54">
    <xf numFmtId="0" fontId="0" fillId="0" borderId="0"/>
    <xf numFmtId="43" fontId="16" fillId="0" borderId="0" applyFont="0" applyFill="0" applyBorder="0" applyAlignment="0" applyProtection="0"/>
    <xf numFmtId="0" fontId="20" fillId="0" borderId="0" applyNumberFormat="0" applyFill="0" applyBorder="0" applyProtection="0"/>
    <xf numFmtId="0" fontId="24" fillId="0" borderId="0"/>
    <xf numFmtId="0" fontId="24" fillId="0" borderId="0"/>
    <xf numFmtId="0" fontId="25" fillId="0" borderId="0">
      <protection hidden="1"/>
    </xf>
    <xf numFmtId="0" fontId="17" fillId="0" borderId="0"/>
    <xf numFmtId="169" fontId="26" fillId="0" borderId="0"/>
    <xf numFmtId="0" fontId="17" fillId="0" borderId="0"/>
    <xf numFmtId="0" fontId="17" fillId="0" borderId="0"/>
    <xf numFmtId="0" fontId="27" fillId="0" borderId="0"/>
    <xf numFmtId="0" fontId="28" fillId="0" borderId="0"/>
    <xf numFmtId="0" fontId="24" fillId="0" borderId="0"/>
    <xf numFmtId="0" fontId="29" fillId="0" borderId="0"/>
    <xf numFmtId="4" fontId="26" fillId="0" borderId="0"/>
    <xf numFmtId="168" fontId="26" fillId="0" borderId="0" applyFont="0" applyFill="0" applyBorder="0" applyAlignment="0" applyProtection="0"/>
    <xf numFmtId="0" fontId="32" fillId="0" borderId="0">
      <alignment horizontal="left" vertical="top" wrapText="1"/>
    </xf>
    <xf numFmtId="0" fontId="33" fillId="0" borderId="0"/>
    <xf numFmtId="0" fontId="34" fillId="0" borderId="0"/>
    <xf numFmtId="0" fontId="35" fillId="0" borderId="0">
      <alignment vertical="top" wrapText="1"/>
    </xf>
    <xf numFmtId="0" fontId="17" fillId="0" borderId="0"/>
    <xf numFmtId="168" fontId="19" fillId="0" borderId="0" applyFont="0" applyFill="0" applyBorder="0" applyAlignment="0" applyProtection="0"/>
    <xf numFmtId="0" fontId="17" fillId="0" borderId="0"/>
    <xf numFmtId="9" fontId="36" fillId="0" borderId="0" applyFont="0" applyFill="0" applyBorder="0" applyAlignment="0" applyProtection="0"/>
    <xf numFmtId="0" fontId="15" fillId="0" borderId="0"/>
    <xf numFmtId="0" fontId="19" fillId="0" borderId="0"/>
    <xf numFmtId="0" fontId="37" fillId="0" borderId="0" applyBorder="0" applyProtection="0">
      <alignment horizontal="left" wrapText="1" indent="1"/>
    </xf>
    <xf numFmtId="0" fontId="19" fillId="0" borderId="0"/>
    <xf numFmtId="0" fontId="37" fillId="0" borderId="0">
      <alignment horizontal="justify" wrapText="1"/>
    </xf>
    <xf numFmtId="0" fontId="36" fillId="0" borderId="0"/>
    <xf numFmtId="0" fontId="17" fillId="0" borderId="0"/>
    <xf numFmtId="0" fontId="17" fillId="0" borderId="0"/>
    <xf numFmtId="0" fontId="36" fillId="0" borderId="0"/>
    <xf numFmtId="0" fontId="37" fillId="0" borderId="0">
      <alignment horizontal="justify" wrapText="1"/>
    </xf>
    <xf numFmtId="0" fontId="37" fillId="0" borderId="0">
      <alignment horizontal="justify" wrapText="1"/>
    </xf>
    <xf numFmtId="0" fontId="33" fillId="0" borderId="0"/>
    <xf numFmtId="0" fontId="17" fillId="0" borderId="0"/>
    <xf numFmtId="0" fontId="24" fillId="0" borderId="0"/>
    <xf numFmtId="0" fontId="37" fillId="0" borderId="0">
      <alignment horizontal="justify" wrapText="1"/>
    </xf>
    <xf numFmtId="0" fontId="17" fillId="0" borderId="0"/>
    <xf numFmtId="0" fontId="17" fillId="0" borderId="0"/>
    <xf numFmtId="0" fontId="17" fillId="0" borderId="0"/>
    <xf numFmtId="0" fontId="23" fillId="10"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39" fillId="33" borderId="0" applyNumberFormat="0" applyBorder="0" applyAlignment="0" applyProtection="0"/>
    <xf numFmtId="0" fontId="39" fillId="34" borderId="0" applyNumberFormat="0" applyBorder="0" applyAlignment="0" applyProtection="0"/>
    <xf numFmtId="0" fontId="39" fillId="35" borderId="0" applyNumberFormat="0" applyBorder="0" applyAlignment="0" applyProtection="0"/>
    <xf numFmtId="0" fontId="39" fillId="36" borderId="0" applyNumberFormat="0" applyBorder="0" applyAlignment="0" applyProtection="0"/>
    <xf numFmtId="0" fontId="39" fillId="37" borderId="0" applyNumberFormat="0" applyBorder="0" applyAlignment="0" applyProtection="0"/>
    <xf numFmtId="0" fontId="39" fillId="38"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39" fillId="39" borderId="0" applyNumberFormat="0" applyBorder="0" applyAlignment="0" applyProtection="0"/>
    <xf numFmtId="0" fontId="39" fillId="40" borderId="0" applyNumberFormat="0" applyBorder="0" applyAlignment="0" applyProtection="0"/>
    <xf numFmtId="0" fontId="39" fillId="41" borderId="0" applyNumberFormat="0" applyBorder="0" applyAlignment="0" applyProtection="0"/>
    <xf numFmtId="0" fontId="39" fillId="36" borderId="0" applyNumberFormat="0" applyBorder="0" applyAlignment="0" applyProtection="0"/>
    <xf numFmtId="0" fontId="39" fillId="39" borderId="0" applyNumberFormat="0" applyBorder="0" applyAlignment="0" applyProtection="0"/>
    <xf numFmtId="0" fontId="39" fillId="42" borderId="0" applyNumberFormat="0" applyBorder="0" applyAlignment="0" applyProtection="0"/>
    <xf numFmtId="0" fontId="40" fillId="12" borderId="0" applyNumberFormat="0" applyBorder="0" applyAlignment="0" applyProtection="0"/>
    <xf numFmtId="0" fontId="40" fillId="16" borderId="0" applyNumberFormat="0" applyBorder="0" applyAlignment="0" applyProtection="0"/>
    <xf numFmtId="0" fontId="40" fillId="20" borderId="0" applyNumberFormat="0" applyBorder="0" applyAlignment="0" applyProtection="0"/>
    <xf numFmtId="0" fontId="40" fillId="24" borderId="0" applyNumberFormat="0" applyBorder="0" applyAlignment="0" applyProtection="0"/>
    <xf numFmtId="0" fontId="40" fillId="28" borderId="0" applyNumberFormat="0" applyBorder="0" applyAlignment="0" applyProtection="0"/>
    <xf numFmtId="0" fontId="40" fillId="32" borderId="0" applyNumberFormat="0" applyBorder="0" applyAlignment="0" applyProtection="0"/>
    <xf numFmtId="0" fontId="41" fillId="43"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6" borderId="0" applyNumberFormat="0" applyBorder="0" applyAlignment="0" applyProtection="0"/>
    <xf numFmtId="0" fontId="40" fillId="9" borderId="0" applyNumberFormat="0" applyBorder="0" applyAlignment="0" applyProtection="0"/>
    <xf numFmtId="0" fontId="40" fillId="13" borderId="0" applyNumberFormat="0" applyBorder="0" applyAlignment="0" applyProtection="0"/>
    <xf numFmtId="0" fontId="40" fillId="17" borderId="0" applyNumberFormat="0" applyBorder="0" applyAlignment="0" applyProtection="0"/>
    <xf numFmtId="0" fontId="40" fillId="21" borderId="0" applyNumberFormat="0" applyBorder="0" applyAlignment="0" applyProtection="0"/>
    <xf numFmtId="0" fontId="40" fillId="25" borderId="0" applyNumberFormat="0" applyBorder="0" applyAlignment="0" applyProtection="0"/>
    <xf numFmtId="0" fontId="40" fillId="29" borderId="0" applyNumberFormat="0" applyBorder="0" applyAlignment="0" applyProtection="0"/>
    <xf numFmtId="0" fontId="42" fillId="2" borderId="0" applyNumberFormat="0" applyBorder="0" applyAlignment="0" applyProtection="0"/>
    <xf numFmtId="0" fontId="43" fillId="47" borderId="18" applyNumberFormat="0" applyAlignment="0" applyProtection="0"/>
    <xf numFmtId="0" fontId="44" fillId="6" borderId="12" applyNumberFormat="0" applyAlignment="0" applyProtection="0"/>
    <xf numFmtId="0" fontId="45" fillId="0" borderId="19" applyNumberFormat="0" applyFill="0" applyAlignment="0" applyProtection="0"/>
    <xf numFmtId="0" fontId="46" fillId="48" borderId="20" applyNumberFormat="0" applyAlignment="0" applyProtection="0"/>
    <xf numFmtId="0" fontId="47" fillId="7" borderId="15" applyNumberFormat="0" applyAlignment="0" applyProtection="0"/>
    <xf numFmtId="0" fontId="41" fillId="49"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52" borderId="0" applyNumberFormat="0" applyBorder="0" applyAlignment="0" applyProtection="0"/>
    <xf numFmtId="43" fontId="28" fillId="0" borderId="0" applyFont="0" applyFill="0" applyBorder="0" applyAlignment="0" applyProtection="0"/>
    <xf numFmtId="41"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72" fontId="28" fillId="0" borderId="0" applyFont="0" applyFill="0" applyBorder="0" applyAlignment="0" applyProtection="0"/>
    <xf numFmtId="164" fontId="1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48" fillId="0" borderId="0" applyNumberFormat="0" applyFill="0" applyBorder="0" applyAlignment="0" applyProtection="0"/>
    <xf numFmtId="0" fontId="49" fillId="3" borderId="0" applyNumberFormat="0" applyBorder="0" applyAlignment="0" applyProtection="0"/>
    <xf numFmtId="0" fontId="50" fillId="0" borderId="9" applyNumberFormat="0" applyFill="0" applyAlignment="0" applyProtection="0"/>
    <xf numFmtId="0" fontId="51" fillId="0" borderId="10" applyNumberFormat="0" applyFill="0" applyAlignment="0" applyProtection="0"/>
    <xf numFmtId="0" fontId="52" fillId="0" borderId="11" applyNumberFormat="0" applyFill="0" applyAlignment="0" applyProtection="0"/>
    <xf numFmtId="0" fontId="52" fillId="0" borderId="0" applyNumberFormat="0" applyFill="0" applyBorder="0" applyAlignment="0" applyProtection="0"/>
    <xf numFmtId="0" fontId="53" fillId="5" borderId="12" applyNumberFormat="0" applyAlignment="0" applyProtection="0"/>
    <xf numFmtId="0" fontId="54" fillId="0" borderId="0">
      <alignment horizontal="right" vertical="top"/>
    </xf>
    <xf numFmtId="0" fontId="55" fillId="0" borderId="0">
      <alignment horizontal="justify" vertical="top" wrapText="1"/>
    </xf>
    <xf numFmtId="0" fontId="54" fillId="0" borderId="0">
      <alignment horizontal="left"/>
    </xf>
    <xf numFmtId="0" fontId="55" fillId="0" borderId="0">
      <alignment horizontal="right"/>
    </xf>
    <xf numFmtId="4" fontId="55" fillId="0" borderId="0">
      <alignment horizontal="right" wrapText="1"/>
    </xf>
    <xf numFmtId="0" fontId="55" fillId="0" borderId="0">
      <alignment horizontal="right"/>
    </xf>
    <xf numFmtId="4" fontId="55" fillId="0" borderId="0">
      <alignment horizontal="right"/>
    </xf>
    <xf numFmtId="0" fontId="56" fillId="0" borderId="14" applyNumberFormat="0" applyFill="0" applyAlignment="0" applyProtection="0"/>
    <xf numFmtId="0" fontId="57" fillId="4" borderId="0" applyNumberFormat="0" applyBorder="0" applyAlignment="0" applyProtection="0"/>
    <xf numFmtId="0" fontId="58" fillId="53" borderId="0" applyNumberFormat="0" applyBorder="0" applyAlignment="0" applyProtection="0"/>
    <xf numFmtId="0" fontId="38" fillId="0" borderId="0"/>
    <xf numFmtId="0" fontId="17" fillId="0" borderId="0"/>
    <xf numFmtId="0" fontId="17" fillId="0" borderId="0"/>
    <xf numFmtId="0" fontId="15" fillId="0" borderId="0"/>
    <xf numFmtId="0" fontId="17" fillId="0" borderId="0"/>
    <xf numFmtId="0" fontId="59" fillId="0" borderId="0"/>
    <xf numFmtId="0" fontId="17" fillId="0" borderId="0"/>
    <xf numFmtId="0" fontId="17" fillId="0" borderId="0"/>
    <xf numFmtId="4" fontId="17" fillId="0" borderId="0">
      <alignment horizontal="justify" vertical="top"/>
    </xf>
    <xf numFmtId="0" fontId="60" fillId="0" borderId="0"/>
    <xf numFmtId="0" fontId="17" fillId="0" borderId="0"/>
    <xf numFmtId="0" fontId="15" fillId="0" borderId="0"/>
    <xf numFmtId="0" fontId="15" fillId="0" borderId="0"/>
    <xf numFmtId="0" fontId="15" fillId="0" borderId="0"/>
    <xf numFmtId="0" fontId="15" fillId="0" borderId="0"/>
    <xf numFmtId="0" fontId="17" fillId="0" borderId="0"/>
    <xf numFmtId="0" fontId="15" fillId="0" borderId="0"/>
    <xf numFmtId="0" fontId="17" fillId="0" borderId="0"/>
    <xf numFmtId="0" fontId="15" fillId="0" borderId="0"/>
    <xf numFmtId="0" fontId="17" fillId="0" borderId="0"/>
    <xf numFmtId="0" fontId="17" fillId="0" borderId="0"/>
    <xf numFmtId="0" fontId="17" fillId="0" borderId="0"/>
    <xf numFmtId="0" fontId="61" fillId="0" borderId="0">
      <alignment horizontal="left" vertical="top"/>
    </xf>
    <xf numFmtId="0" fontId="17" fillId="0" borderId="0"/>
    <xf numFmtId="4" fontId="32" fillId="0" borderId="0">
      <alignment horizontal="justify"/>
    </xf>
    <xf numFmtId="173" fontId="17" fillId="0" borderId="0"/>
    <xf numFmtId="0" fontId="17" fillId="0" borderId="0"/>
    <xf numFmtId="0" fontId="17" fillId="0" borderId="0"/>
    <xf numFmtId="0" fontId="17" fillId="0" borderId="0"/>
    <xf numFmtId="0" fontId="17" fillId="0" borderId="0"/>
    <xf numFmtId="0" fontId="19" fillId="54" borderId="21" applyNumberFormat="0" applyFont="0" applyAlignment="0" applyProtection="0"/>
    <xf numFmtId="0" fontId="23" fillId="8" borderId="16" applyNumberFormat="0" applyFont="0" applyAlignment="0" applyProtection="0"/>
    <xf numFmtId="0" fontId="62" fillId="0" borderId="0"/>
    <xf numFmtId="0" fontId="63" fillId="6" borderId="13" applyNumberFormat="0" applyAlignment="0" applyProtection="0"/>
    <xf numFmtId="9" fontId="17" fillId="0" borderId="0" applyFont="0" applyFill="0" applyBorder="0" applyAlignment="0" applyProtection="0"/>
    <xf numFmtId="0" fontId="33" fillId="0" borderId="0"/>
    <xf numFmtId="0" fontId="64"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7" fillId="0" borderId="22" applyNumberFormat="0" applyFill="0" applyAlignment="0" applyProtection="0"/>
    <xf numFmtId="0" fontId="68" fillId="0" borderId="23" applyNumberFormat="0" applyFill="0" applyAlignment="0" applyProtection="0"/>
    <xf numFmtId="0" fontId="69" fillId="0" borderId="24" applyNumberFormat="0" applyFill="0" applyAlignment="0" applyProtection="0"/>
    <xf numFmtId="0" fontId="69" fillId="0" borderId="0" applyNumberFormat="0" applyFill="0" applyBorder="0" applyAlignment="0" applyProtection="0"/>
    <xf numFmtId="0" fontId="70" fillId="0" borderId="17" applyNumberFormat="0" applyFill="0" applyAlignment="0" applyProtection="0"/>
    <xf numFmtId="0" fontId="71" fillId="0" borderId="25" applyNumberFormat="0" applyFill="0" applyAlignment="0" applyProtection="0"/>
    <xf numFmtId="0" fontId="72" fillId="34" borderId="0" applyNumberFormat="0" applyBorder="0" applyAlignment="0" applyProtection="0"/>
    <xf numFmtId="0" fontId="73" fillId="35" borderId="0" applyNumberFormat="0" applyBorder="0" applyAlignment="0" applyProtection="0"/>
    <xf numFmtId="166" fontId="19" fillId="0" borderId="0" applyFont="0" applyFill="0" applyBorder="0" applyAlignment="0" applyProtection="0"/>
    <xf numFmtId="0" fontId="74" fillId="0" borderId="0" applyNumberFormat="0" applyFill="0" applyBorder="0" applyAlignment="0" applyProtection="0"/>
    <xf numFmtId="168" fontId="17" fillId="0" borderId="0" applyFont="0" applyFill="0" applyBorder="0" applyAlignment="0" applyProtection="0"/>
    <xf numFmtId="0" fontId="17" fillId="0" borderId="0"/>
    <xf numFmtId="0" fontId="75" fillId="0" borderId="0">
      <alignment horizontal="justify" vertical="justify" wrapText="1"/>
    </xf>
    <xf numFmtId="0" fontId="76" fillId="0" borderId="0"/>
    <xf numFmtId="0" fontId="77" fillId="0" borderId="0"/>
    <xf numFmtId="0" fontId="39"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39"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39"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39"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39"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39"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39"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39"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39"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39"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39"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14" fillId="27" borderId="0" applyNumberFormat="0" applyBorder="0" applyAlignment="0" applyProtection="0"/>
    <xf numFmtId="0" fontId="39"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24" fillId="39"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41" fillId="43" borderId="0" applyNumberFormat="0" applyBorder="0" applyAlignment="0" applyProtection="0"/>
    <xf numFmtId="0" fontId="78" fillId="43" borderId="0" applyNumberFormat="0" applyBorder="0" applyAlignment="0" applyProtection="0"/>
    <xf numFmtId="0" fontId="41" fillId="40" borderId="0" applyNumberFormat="0" applyBorder="0" applyAlignment="0" applyProtection="0"/>
    <xf numFmtId="0" fontId="78" fillId="40" borderId="0" applyNumberFormat="0" applyBorder="0" applyAlignment="0" applyProtection="0"/>
    <xf numFmtId="0" fontId="41" fillId="41" borderId="0" applyNumberFormat="0" applyBorder="0" applyAlignment="0" applyProtection="0"/>
    <xf numFmtId="0" fontId="78" fillId="41" borderId="0" applyNumberFormat="0" applyBorder="0" applyAlignment="0" applyProtection="0"/>
    <xf numFmtId="0" fontId="41" fillId="44" borderId="0" applyNumberFormat="0" applyBorder="0" applyAlignment="0" applyProtection="0"/>
    <xf numFmtId="0" fontId="78" fillId="44" borderId="0" applyNumberFormat="0" applyBorder="0" applyAlignment="0" applyProtection="0"/>
    <xf numFmtId="0" fontId="41" fillId="45" borderId="0" applyNumberFormat="0" applyBorder="0" applyAlignment="0" applyProtection="0"/>
    <xf numFmtId="0" fontId="78" fillId="45" borderId="0" applyNumberFormat="0" applyBorder="0" applyAlignment="0" applyProtection="0"/>
    <xf numFmtId="0" fontId="41" fillId="46" borderId="0" applyNumberFormat="0" applyBorder="0" applyAlignment="0" applyProtection="0"/>
    <xf numFmtId="0" fontId="78" fillId="46" borderId="0" applyNumberFormat="0" applyBorder="0" applyAlignment="0" applyProtection="0"/>
    <xf numFmtId="0" fontId="78" fillId="43" borderId="0" applyNumberFormat="0" applyBorder="0" applyAlignment="0" applyProtection="0"/>
    <xf numFmtId="0" fontId="78" fillId="40" borderId="0" applyNumberFormat="0" applyBorder="0" applyAlignment="0" applyProtection="0"/>
    <xf numFmtId="0" fontId="78" fillId="41" borderId="0" applyNumberFormat="0" applyBorder="0" applyAlignment="0" applyProtection="0"/>
    <xf numFmtId="0" fontId="78" fillId="44" borderId="0" applyNumberFormat="0" applyBorder="0" applyAlignment="0" applyProtection="0"/>
    <xf numFmtId="0" fontId="78" fillId="45" borderId="0" applyNumberFormat="0" applyBorder="0" applyAlignment="0" applyProtection="0"/>
    <xf numFmtId="0" fontId="78" fillId="46" borderId="0" applyNumberFormat="0" applyBorder="0" applyAlignment="0" applyProtection="0"/>
    <xf numFmtId="0" fontId="41" fillId="49" borderId="0" applyNumberFormat="0" applyBorder="0" applyAlignment="0" applyProtection="0"/>
    <xf numFmtId="0" fontId="78" fillId="49" borderId="0" applyNumberFormat="0" applyBorder="0" applyAlignment="0" applyProtection="0"/>
    <xf numFmtId="0" fontId="41" fillId="50" borderId="0" applyNumberFormat="0" applyBorder="0" applyAlignment="0" applyProtection="0"/>
    <xf numFmtId="0" fontId="78" fillId="50" borderId="0" applyNumberFormat="0" applyBorder="0" applyAlignment="0" applyProtection="0"/>
    <xf numFmtId="0" fontId="41" fillId="51" borderId="0" applyNumberFormat="0" applyBorder="0" applyAlignment="0" applyProtection="0"/>
    <xf numFmtId="0" fontId="78" fillId="51" borderId="0" applyNumberFormat="0" applyBorder="0" applyAlignment="0" applyProtection="0"/>
    <xf numFmtId="0" fontId="41" fillId="44" borderId="0" applyNumberFormat="0" applyBorder="0" applyAlignment="0" applyProtection="0"/>
    <xf numFmtId="0" fontId="78" fillId="44" borderId="0" applyNumberFormat="0" applyBorder="0" applyAlignment="0" applyProtection="0"/>
    <xf numFmtId="0" fontId="41" fillId="45" borderId="0" applyNumberFormat="0" applyBorder="0" applyAlignment="0" applyProtection="0"/>
    <xf numFmtId="0" fontId="78" fillId="45" borderId="0" applyNumberFormat="0" applyBorder="0" applyAlignment="0" applyProtection="0"/>
    <xf numFmtId="0" fontId="41" fillId="52" borderId="0" applyNumberFormat="0" applyBorder="0" applyAlignment="0" applyProtection="0"/>
    <xf numFmtId="0" fontId="78" fillId="52" borderId="0" applyNumberFormat="0" applyBorder="0" applyAlignment="0" applyProtection="0"/>
    <xf numFmtId="0" fontId="72" fillId="34" borderId="0" applyNumberFormat="0" applyBorder="0" applyAlignment="0" applyProtection="0"/>
    <xf numFmtId="0" fontId="79" fillId="34" borderId="0" applyNumberFormat="0" applyBorder="0" applyAlignment="0" applyProtection="0"/>
    <xf numFmtId="0" fontId="17" fillId="54" borderId="21" applyNumberFormat="0" applyFont="0" applyAlignment="0" applyProtection="0"/>
    <xf numFmtId="0" fontId="43" fillId="47" borderId="18" applyNumberFormat="0" applyAlignment="0" applyProtection="0"/>
    <xf numFmtId="0" fontId="80" fillId="47" borderId="18" applyNumberFormat="0" applyAlignment="0" applyProtection="0"/>
    <xf numFmtId="0" fontId="46" fillId="48" borderId="20" applyNumberFormat="0" applyAlignment="0" applyProtection="0"/>
    <xf numFmtId="0" fontId="81" fillId="48" borderId="20" applyNumberFormat="0" applyAlignment="0" applyProtection="0"/>
    <xf numFmtId="168" fontId="17" fillId="0" borderId="0" applyFont="0" applyFill="0" applyBorder="0" applyAlignment="0" applyProtection="0"/>
    <xf numFmtId="174" fontId="17" fillId="0" borderId="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5" fontId="17" fillId="0" borderId="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176" fontId="17" fillId="0" borderId="0" applyFill="0" applyBorder="0" applyAlignment="0" applyProtection="0"/>
    <xf numFmtId="164" fontId="82" fillId="0" borderId="0" applyFont="0" applyFill="0" applyBorder="0" applyAlignment="0" applyProtection="0"/>
    <xf numFmtId="0" fontId="83" fillId="35" borderId="0" applyNumberFormat="0" applyBorder="0" applyAlignment="0" applyProtection="0"/>
    <xf numFmtId="177" fontId="84" fillId="0" borderId="0" applyFont="0" applyFill="0" applyBorder="0" applyAlignment="0" applyProtection="0"/>
    <xf numFmtId="178" fontId="17" fillId="0" borderId="0" applyFill="0" applyBorder="0" applyAlignment="0" applyProtection="0"/>
    <xf numFmtId="0" fontId="65" fillId="0" borderId="0" applyNumberFormat="0" applyFill="0" applyBorder="0" applyAlignment="0" applyProtection="0"/>
    <xf numFmtId="0" fontId="85" fillId="0" borderId="0" applyNumberFormat="0" applyFill="0" applyBorder="0" applyAlignment="0" applyProtection="0"/>
    <xf numFmtId="0" fontId="73" fillId="35" borderId="0" applyNumberFormat="0" applyBorder="0" applyAlignment="0" applyProtection="0"/>
    <xf numFmtId="0" fontId="83" fillId="35" borderId="0" applyNumberFormat="0" applyBorder="0" applyAlignment="0" applyProtection="0"/>
    <xf numFmtId="0" fontId="86" fillId="0" borderId="0" applyNumberFormat="0" applyFill="0" applyBorder="0" applyProtection="0">
      <alignment horizontal="left" vertical="top" wrapText="1"/>
    </xf>
    <xf numFmtId="0" fontId="67" fillId="0" borderId="22" applyNumberFormat="0" applyFill="0" applyAlignment="0" applyProtection="0"/>
    <xf numFmtId="0" fontId="87" fillId="0" borderId="22" applyNumberFormat="0" applyFill="0" applyAlignment="0" applyProtection="0"/>
    <xf numFmtId="0" fontId="68" fillId="0" borderId="23" applyNumberFormat="0" applyFill="0" applyAlignment="0" applyProtection="0"/>
    <xf numFmtId="0" fontId="88" fillId="0" borderId="23" applyNumberFormat="0" applyFill="0" applyAlignment="0" applyProtection="0"/>
    <xf numFmtId="0" fontId="69" fillId="0" borderId="24" applyNumberFormat="0" applyFill="0" applyAlignment="0" applyProtection="0"/>
    <xf numFmtId="0" fontId="89" fillId="0" borderId="24" applyNumberFormat="0" applyFill="0" applyAlignment="0" applyProtection="0"/>
    <xf numFmtId="0" fontId="69" fillId="0" borderId="0" applyNumberFormat="0" applyFill="0" applyBorder="0" applyAlignment="0" applyProtection="0"/>
    <xf numFmtId="0" fontId="89" fillId="0" borderId="0" applyNumberFormat="0" applyFill="0" applyBorder="0" applyAlignment="0" applyProtection="0"/>
    <xf numFmtId="49" fontId="90" fillId="0" borderId="0" applyBorder="0">
      <alignment horizontal="left" vertical="top" wrapText="1"/>
      <protection locked="0"/>
    </xf>
    <xf numFmtId="0" fontId="91" fillId="38" borderId="18" applyNumberFormat="0" applyAlignment="0" applyProtection="0"/>
    <xf numFmtId="0" fontId="92" fillId="38" borderId="18" applyNumberFormat="0" applyAlignment="0" applyProtection="0"/>
    <xf numFmtId="0" fontId="78" fillId="49" borderId="0" applyNumberFormat="0" applyBorder="0" applyAlignment="0" applyProtection="0"/>
    <xf numFmtId="0" fontId="78" fillId="50" borderId="0" applyNumberFormat="0" applyBorder="0" applyAlignment="0" applyProtection="0"/>
    <xf numFmtId="0" fontId="78" fillId="51" borderId="0" applyNumberFormat="0" applyBorder="0" applyAlignment="0" applyProtection="0"/>
    <xf numFmtId="0" fontId="78" fillId="44" borderId="0" applyNumberFormat="0" applyBorder="0" applyAlignment="0" applyProtection="0"/>
    <xf numFmtId="0" fontId="78" fillId="45" borderId="0" applyNumberFormat="0" applyBorder="0" applyAlignment="0" applyProtection="0"/>
    <xf numFmtId="0" fontId="78" fillId="52" borderId="0" applyNumberFormat="0" applyBorder="0" applyAlignment="0" applyProtection="0"/>
    <xf numFmtId="0" fontId="93" fillId="47" borderId="26" applyNumberFormat="0" applyAlignment="0" applyProtection="0"/>
    <xf numFmtId="0" fontId="80" fillId="47" borderId="18" applyNumberFormat="0" applyAlignment="0" applyProtection="0"/>
    <xf numFmtId="0" fontId="94" fillId="0" borderId="0">
      <alignment horizontal="right" vertical="top"/>
    </xf>
    <xf numFmtId="0" fontId="95" fillId="0" borderId="0">
      <alignment horizontal="justify" vertical="top" wrapText="1"/>
    </xf>
    <xf numFmtId="0" fontId="94" fillId="0" borderId="0">
      <alignment horizontal="left"/>
    </xf>
    <xf numFmtId="4" fontId="95" fillId="0" borderId="0">
      <alignment horizontal="right"/>
    </xf>
    <xf numFmtId="0" fontId="95" fillId="0" borderId="0">
      <alignment horizontal="right"/>
    </xf>
    <xf numFmtId="4" fontId="95" fillId="0" borderId="0">
      <alignment horizontal="right" wrapText="1"/>
    </xf>
    <xf numFmtId="0" fontId="95" fillId="0" borderId="0">
      <alignment horizontal="right"/>
    </xf>
    <xf numFmtId="4" fontId="95" fillId="0" borderId="0">
      <alignment horizontal="right"/>
    </xf>
    <xf numFmtId="0" fontId="96" fillId="0" borderId="0" applyBorder="0" applyProtection="0">
      <alignment horizontal="right" vertical="top" wrapText="1"/>
    </xf>
    <xf numFmtId="0" fontId="45" fillId="0" borderId="19" applyNumberFormat="0" applyFill="0" applyAlignment="0" applyProtection="0"/>
    <xf numFmtId="0" fontId="97" fillId="0" borderId="19" applyNumberFormat="0" applyFill="0" applyAlignment="0" applyProtection="0"/>
    <xf numFmtId="0" fontId="96" fillId="0" borderId="0" applyBorder="0">
      <alignment horizontal="justify" vertical="top" wrapText="1"/>
      <protection locked="0"/>
    </xf>
    <xf numFmtId="179" fontId="90" fillId="0" borderId="0" applyNumberFormat="0" applyBorder="0">
      <alignment vertical="top" wrapText="1"/>
      <protection locked="0"/>
    </xf>
    <xf numFmtId="180" fontId="98" fillId="55" borderId="27">
      <alignment horizontal="left" vertical="center"/>
    </xf>
    <xf numFmtId="0" fontId="87" fillId="0" borderId="22" applyNumberFormat="0" applyFill="0" applyAlignment="0" applyProtection="0"/>
    <xf numFmtId="0" fontId="88" fillId="0" borderId="23" applyNumberFormat="0" applyFill="0" applyAlignment="0" applyProtection="0"/>
    <xf numFmtId="0" fontId="89" fillId="0" borderId="24" applyNumberFormat="0" applyFill="0" applyAlignment="0" applyProtection="0"/>
    <xf numFmtId="0" fontId="89" fillId="0" borderId="0" applyNumberFormat="0" applyFill="0" applyBorder="0" applyAlignment="0" applyProtection="0"/>
    <xf numFmtId="0" fontId="58" fillId="53" borderId="0" applyNumberFormat="0" applyBorder="0" applyAlignment="0" applyProtection="0"/>
    <xf numFmtId="0" fontId="99" fillId="53" borderId="0" applyNumberFormat="0" applyBorder="0" applyAlignment="0" applyProtection="0"/>
    <xf numFmtId="0" fontId="99" fillId="53" borderId="0" applyNumberFormat="0" applyBorder="0" applyAlignment="0" applyProtection="0"/>
    <xf numFmtId="0" fontId="26" fillId="56" borderId="0"/>
    <xf numFmtId="0" fontId="14" fillId="0" borderId="0"/>
    <xf numFmtId="0" fontId="17" fillId="0" borderId="0"/>
    <xf numFmtId="0" fontId="100" fillId="0" borderId="0"/>
    <xf numFmtId="49" fontId="101" fillId="0" borderId="0" applyBorder="0" applyAlignment="0"/>
    <xf numFmtId="179" fontId="14" fillId="0" borderId="0"/>
    <xf numFmtId="0" fontId="100" fillId="0" borderId="0"/>
    <xf numFmtId="179" fontId="14" fillId="0" borderId="0"/>
    <xf numFmtId="179" fontId="14" fillId="0" borderId="0"/>
    <xf numFmtId="0" fontId="17" fillId="0" borderId="0"/>
    <xf numFmtId="0" fontId="100" fillId="0" borderId="0"/>
    <xf numFmtId="0" fontId="17" fillId="0" borderId="0"/>
    <xf numFmtId="0" fontId="17" fillId="0" borderId="0"/>
    <xf numFmtId="0" fontId="75" fillId="0" borderId="0">
      <alignment horizontal="justify" vertical="justify" wrapText="1"/>
    </xf>
    <xf numFmtId="179" fontId="17" fillId="0" borderId="0"/>
    <xf numFmtId="0" fontId="26" fillId="0" borderId="0"/>
    <xf numFmtId="0" fontId="17" fillId="0" borderId="0"/>
    <xf numFmtId="0" fontId="26" fillId="0" borderId="0"/>
    <xf numFmtId="0" fontId="24" fillId="0" borderId="0"/>
    <xf numFmtId="0" fontId="19" fillId="0" borderId="0"/>
    <xf numFmtId="0" fontId="102" fillId="0" borderId="0"/>
    <xf numFmtId="0" fontId="24" fillId="0" borderId="0"/>
    <xf numFmtId="0" fontId="26" fillId="0" borderId="0"/>
    <xf numFmtId="0" fontId="24" fillId="0" borderId="0"/>
    <xf numFmtId="0" fontId="17" fillId="0" borderId="0"/>
    <xf numFmtId="0" fontId="17" fillId="0" borderId="0"/>
    <xf numFmtId="0" fontId="17" fillId="0" borderId="0"/>
    <xf numFmtId="0" fontId="17" fillId="0" borderId="0"/>
    <xf numFmtId="0" fontId="103" fillId="0" borderId="0"/>
    <xf numFmtId="0" fontId="14" fillId="0" borderId="0"/>
    <xf numFmtId="0" fontId="14" fillId="0" borderId="0"/>
    <xf numFmtId="0" fontId="17" fillId="54" borderId="21" applyNumberFormat="0" applyFont="0" applyAlignment="0" applyProtection="0"/>
    <xf numFmtId="0" fontId="17" fillId="54" borderId="21" applyNumberFormat="0" applyFont="0" applyAlignment="0" applyProtection="0"/>
    <xf numFmtId="0" fontId="17" fillId="54" borderId="21" applyNumberFormat="0" applyFont="0" applyAlignment="0" applyProtection="0"/>
    <xf numFmtId="0" fontId="17" fillId="54" borderId="21" applyNumberFormat="0" applyFont="0" applyAlignment="0" applyProtection="0"/>
    <xf numFmtId="0" fontId="17" fillId="0" borderId="0" applyProtection="0"/>
    <xf numFmtId="0" fontId="17" fillId="0" borderId="0"/>
    <xf numFmtId="0" fontId="17" fillId="0" borderId="0"/>
    <xf numFmtId="181" fontId="104" fillId="0" borderId="0"/>
    <xf numFmtId="0" fontId="104" fillId="0" borderId="0"/>
    <xf numFmtId="0" fontId="105" fillId="0" borderId="0"/>
    <xf numFmtId="181" fontId="104" fillId="0" borderId="0"/>
    <xf numFmtId="0" fontId="104" fillId="0" borderId="0"/>
    <xf numFmtId="0" fontId="17" fillId="0" borderId="0" applyProtection="0"/>
    <xf numFmtId="0" fontId="17" fillId="0" borderId="0"/>
    <xf numFmtId="0" fontId="17" fillId="0" borderId="0"/>
    <xf numFmtId="0" fontId="17" fillId="0" borderId="0"/>
    <xf numFmtId="0" fontId="17" fillId="0" borderId="0" applyProtection="0"/>
    <xf numFmtId="0" fontId="17" fillId="0" borderId="0" applyProtection="0"/>
    <xf numFmtId="0" fontId="17" fillId="0" borderId="0" applyProtection="0"/>
    <xf numFmtId="0" fontId="104" fillId="0" borderId="0"/>
    <xf numFmtId="0" fontId="104" fillId="0" borderId="0"/>
    <xf numFmtId="0" fontId="17" fillId="0" borderId="0" applyProtection="0"/>
    <xf numFmtId="0" fontId="59" fillId="0" borderId="0"/>
    <xf numFmtId="0" fontId="14" fillId="0" borderId="0"/>
    <xf numFmtId="0" fontId="14" fillId="0" borderId="0"/>
    <xf numFmtId="0" fontId="24" fillId="0" borderId="0"/>
    <xf numFmtId="0" fontId="17" fillId="0" borderId="0"/>
    <xf numFmtId="0" fontId="17" fillId="0" borderId="0"/>
    <xf numFmtId="0" fontId="17" fillId="0" borderId="0"/>
    <xf numFmtId="0" fontId="17" fillId="0" borderId="0"/>
    <xf numFmtId="0" fontId="36" fillId="0" borderId="0"/>
    <xf numFmtId="0" fontId="17" fillId="0" borderId="0"/>
    <xf numFmtId="0" fontId="106" fillId="47" borderId="26" applyNumberFormat="0" applyAlignment="0" applyProtection="0"/>
    <xf numFmtId="0" fontId="93" fillId="47" borderId="26" applyNumberFormat="0" applyAlignment="0" applyProtection="0"/>
    <xf numFmtId="9" fontId="59"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5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97" fillId="0" borderId="19" applyNumberFormat="0" applyFill="0" applyAlignment="0" applyProtection="0"/>
    <xf numFmtId="0" fontId="81" fillId="48" borderId="20" applyNumberFormat="0" applyAlignment="0" applyProtection="0"/>
    <xf numFmtId="1" fontId="96" fillId="0" borderId="0" applyFill="0" applyBorder="0" applyProtection="0">
      <alignment horizontal="center" vertical="top" wrapText="1"/>
    </xf>
    <xf numFmtId="0" fontId="107" fillId="0" borderId="0"/>
    <xf numFmtId="0" fontId="107" fillId="0" borderId="0"/>
    <xf numFmtId="0" fontId="77" fillId="0" borderId="0"/>
    <xf numFmtId="0" fontId="77" fillId="0" borderId="0"/>
    <xf numFmtId="0" fontId="85" fillId="0" borderId="0" applyNumberFormat="0" applyFill="0" applyBorder="0" applyAlignment="0" applyProtection="0"/>
    <xf numFmtId="0" fontId="108" fillId="0" borderId="0" applyNumberFormat="0" applyFill="0" applyBorder="0" applyAlignment="0" applyProtection="0"/>
    <xf numFmtId="0" fontId="109" fillId="0" borderId="0" applyNumberFormat="0" applyFill="0" applyBorder="0" applyAlignment="0" applyProtection="0"/>
    <xf numFmtId="0" fontId="66" fillId="0" borderId="0" applyNumberFormat="0" applyFill="0" applyBorder="0" applyAlignment="0" applyProtection="0"/>
    <xf numFmtId="0" fontId="71" fillId="0" borderId="25" applyNumberFormat="0" applyFill="0" applyAlignment="0" applyProtection="0"/>
    <xf numFmtId="0" fontId="110" fillId="0" borderId="25" applyNumberFormat="0" applyFill="0" applyAlignment="0" applyProtection="0"/>
    <xf numFmtId="0" fontId="110" fillId="0" borderId="25" applyNumberFormat="0" applyFill="0" applyAlignment="0" applyProtection="0"/>
    <xf numFmtId="49" fontId="86" fillId="0" borderId="8">
      <alignment horizontal="right" vertical="top" wrapText="1"/>
      <protection locked="0"/>
    </xf>
    <xf numFmtId="182" fontId="22" fillId="57" borderId="7">
      <alignment vertical="center"/>
    </xf>
    <xf numFmtId="0" fontId="92" fillId="38" borderId="18" applyNumberFormat="0" applyAlignment="0" applyProtection="0"/>
    <xf numFmtId="166" fontId="17" fillId="0" borderId="0" applyFont="0" applyFill="0" applyBorder="0" applyAlignment="0" applyProtection="0"/>
    <xf numFmtId="166" fontId="17" fillId="0" borderId="0" applyFont="0" applyFill="0" applyBorder="0" applyAlignment="0" applyProtection="0"/>
    <xf numFmtId="0" fontId="64" fillId="0" borderId="0" applyNumberFormat="0" applyFill="0" applyBorder="0" applyAlignment="0" applyProtection="0"/>
    <xf numFmtId="0" fontId="108" fillId="0" borderId="0" applyNumberFormat="0" applyFill="0" applyBorder="0" applyAlignment="0" applyProtection="0"/>
    <xf numFmtId="0" fontId="76" fillId="0" borderId="0">
      <protection locked="0"/>
    </xf>
    <xf numFmtId="43" fontId="5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5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43" fontId="5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164" fontId="82" fillId="0" borderId="0" applyFont="0" applyFill="0" applyBorder="0" applyAlignment="0" applyProtection="0"/>
    <xf numFmtId="0" fontId="13" fillId="0" borderId="0"/>
    <xf numFmtId="179" fontId="13" fillId="0" borderId="0"/>
    <xf numFmtId="179" fontId="13" fillId="0" borderId="0"/>
    <xf numFmtId="179" fontId="13" fillId="0" borderId="0"/>
    <xf numFmtId="0" fontId="13" fillId="0" borderId="0"/>
    <xf numFmtId="0" fontId="13" fillId="0" borderId="0"/>
    <xf numFmtId="0" fontId="13" fillId="0" borderId="0"/>
    <xf numFmtId="0" fontId="13" fillId="0" borderId="0"/>
    <xf numFmtId="43" fontId="5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59" fillId="0" borderId="0" applyFont="0" applyFill="0" applyBorder="0" applyAlignment="0" applyProtection="0"/>
    <xf numFmtId="0" fontId="112" fillId="0" borderId="0" applyNumberFormat="0" applyFill="0" applyBorder="0" applyProtection="0">
      <alignment vertical="top"/>
    </xf>
    <xf numFmtId="0" fontId="112" fillId="0" borderId="0" applyNumberFormat="0" applyFill="0" applyBorder="0" applyProtection="0">
      <alignment vertical="top"/>
    </xf>
    <xf numFmtId="0" fontId="112" fillId="0" borderId="0" applyNumberFormat="0" applyFill="0" applyBorder="0" applyProtection="0">
      <alignment vertical="top"/>
    </xf>
    <xf numFmtId="0" fontId="112" fillId="0" borderId="0" applyNumberFormat="0" applyFill="0" applyBorder="0" applyProtection="0">
      <alignment vertical="top"/>
    </xf>
    <xf numFmtId="0" fontId="112" fillId="0" borderId="0" applyNumberFormat="0" applyFill="0" applyBorder="0" applyProtection="0">
      <alignment vertical="top"/>
    </xf>
    <xf numFmtId="0" fontId="112" fillId="0" borderId="0" applyNumberFormat="0" applyFill="0" applyBorder="0" applyProtection="0">
      <alignment vertical="top"/>
    </xf>
    <xf numFmtId="183" fontId="114" fillId="0" borderId="0"/>
    <xf numFmtId="184" fontId="17" fillId="0" borderId="0"/>
    <xf numFmtId="0" fontId="112" fillId="0" borderId="0" applyNumberFormat="0" applyFill="0" applyBorder="0" applyProtection="0">
      <alignment vertical="top"/>
    </xf>
    <xf numFmtId="0" fontId="112" fillId="0" borderId="0" applyNumberFormat="0" applyFill="0" applyBorder="0" applyProtection="0">
      <alignment vertical="top"/>
    </xf>
    <xf numFmtId="0" fontId="12" fillId="0" borderId="0"/>
    <xf numFmtId="0" fontId="24" fillId="0" borderId="0"/>
    <xf numFmtId="0" fontId="19" fillId="0" borderId="0"/>
    <xf numFmtId="0" fontId="11" fillId="0" borderId="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164" fontId="82" fillId="0" borderId="0" applyFont="0" applyFill="0" applyBorder="0" applyAlignment="0" applyProtection="0"/>
    <xf numFmtId="0" fontId="79" fillId="34" borderId="0" applyNumberFormat="0" applyBorder="0" applyAlignment="0" applyProtection="0"/>
    <xf numFmtId="0" fontId="11" fillId="0" borderId="0"/>
    <xf numFmtId="179" fontId="11" fillId="0" borderId="0"/>
    <xf numFmtId="179" fontId="11" fillId="0" borderId="0"/>
    <xf numFmtId="179" fontId="11" fillId="0" borderId="0"/>
    <xf numFmtId="0" fontId="11" fillId="0" borderId="0"/>
    <xf numFmtId="0" fontId="11" fillId="0" borderId="0"/>
    <xf numFmtId="0" fontId="11" fillId="0" borderId="0"/>
    <xf numFmtId="0" fontId="11" fillId="0" borderId="0"/>
    <xf numFmtId="43" fontId="5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59" fillId="0" borderId="0" applyFont="0" applyFill="0" applyBorder="0" applyAlignment="0" applyProtection="0"/>
    <xf numFmtId="0" fontId="76" fillId="0" borderId="0">
      <alignment horizontal="left" vertical="top" wrapText="1"/>
    </xf>
    <xf numFmtId="0" fontId="76" fillId="0" borderId="0">
      <alignment horizontal="left" vertical="top" wrapText="1"/>
    </xf>
    <xf numFmtId="0" fontId="24" fillId="58" borderId="0" applyNumberFormat="0" applyBorder="0" applyAlignment="0" applyProtection="0"/>
    <xf numFmtId="0" fontId="24" fillId="59" borderId="0" applyNumberFormat="0" applyBorder="0" applyAlignment="0" applyProtection="0"/>
    <xf numFmtId="0" fontId="24" fillId="60" borderId="0" applyNumberFormat="0" applyBorder="0" applyAlignment="0" applyProtection="0"/>
    <xf numFmtId="0" fontId="24" fillId="61" borderId="0" applyNumberFormat="0" applyBorder="0" applyAlignment="0" applyProtection="0"/>
    <xf numFmtId="0" fontId="24" fillId="62" borderId="0" applyNumberFormat="0" applyBorder="0" applyAlignment="0" applyProtection="0"/>
    <xf numFmtId="0" fontId="24" fillId="63" borderId="0" applyNumberFormat="0" applyBorder="0" applyAlignment="0" applyProtection="0"/>
    <xf numFmtId="0" fontId="24" fillId="64" borderId="0" applyNumberFormat="0" applyBorder="0" applyAlignment="0" applyProtection="0"/>
    <xf numFmtId="0" fontId="24" fillId="65" borderId="0" applyNumberFormat="0" applyBorder="0" applyAlignment="0" applyProtection="0"/>
    <xf numFmtId="0" fontId="24" fillId="66" borderId="0" applyNumberFormat="0" applyBorder="0" applyAlignment="0" applyProtection="0"/>
    <xf numFmtId="0" fontId="24" fillId="61" borderId="0" applyNumberFormat="0" applyBorder="0" applyAlignment="0" applyProtection="0"/>
    <xf numFmtId="0" fontId="24" fillId="64" borderId="0" applyNumberFormat="0" applyBorder="0" applyAlignment="0" applyProtection="0"/>
    <xf numFmtId="0" fontId="24" fillId="67" borderId="0" applyNumberFormat="0" applyBorder="0" applyAlignment="0" applyProtection="0"/>
    <xf numFmtId="0" fontId="24" fillId="68" borderId="0" applyNumberFormat="0" applyBorder="0" applyAlignment="0" applyProtection="0"/>
    <xf numFmtId="0" fontId="24" fillId="68" borderId="0" applyNumberFormat="0" applyBorder="0" applyAlignment="0" applyProtection="0"/>
    <xf numFmtId="0" fontId="24" fillId="68" borderId="0" applyNumberFormat="0" applyBorder="0" applyAlignment="0" applyProtection="0"/>
    <xf numFmtId="0" fontId="78" fillId="69" borderId="0" applyNumberFormat="0" applyBorder="0" applyAlignment="0" applyProtection="0"/>
    <xf numFmtId="0" fontId="78" fillId="65" borderId="0" applyNumberFormat="0" applyBorder="0" applyAlignment="0" applyProtection="0"/>
    <xf numFmtId="0" fontId="78" fillId="66" borderId="0" applyNumberFormat="0" applyBorder="0" applyAlignment="0" applyProtection="0"/>
    <xf numFmtId="0" fontId="78" fillId="70" borderId="0" applyNumberFormat="0" applyBorder="0" applyAlignment="0" applyProtection="0"/>
    <xf numFmtId="0" fontId="78" fillId="71" borderId="0" applyNumberFormat="0" applyBorder="0" applyAlignment="0" applyProtection="0"/>
    <xf numFmtId="0" fontId="78" fillId="72" borderId="0" applyNumberFormat="0" applyBorder="0" applyAlignment="0" applyProtection="0"/>
    <xf numFmtId="0" fontId="78" fillId="73" borderId="0" applyNumberFormat="0" applyBorder="0" applyAlignment="0" applyProtection="0"/>
    <xf numFmtId="0" fontId="78" fillId="74" borderId="0" applyNumberFormat="0" applyBorder="0" applyAlignment="0" applyProtection="0"/>
    <xf numFmtId="0" fontId="78" fillId="75" borderId="0" applyNumberFormat="0" applyBorder="0" applyAlignment="0" applyProtection="0"/>
    <xf numFmtId="0" fontId="78" fillId="70" borderId="0" applyNumberFormat="0" applyBorder="0" applyAlignment="0" applyProtection="0"/>
    <xf numFmtId="0" fontId="78" fillId="71" borderId="0" applyNumberFormat="0" applyBorder="0" applyAlignment="0" applyProtection="0"/>
    <xf numFmtId="0" fontId="78" fillId="76" borderId="0" applyNumberFormat="0" applyBorder="0" applyAlignment="0" applyProtection="0"/>
    <xf numFmtId="0" fontId="79" fillId="59" borderId="0" applyNumberFormat="0" applyBorder="0" applyAlignment="0" applyProtection="0"/>
    <xf numFmtId="0" fontId="17" fillId="77" borderId="21" applyNumberFormat="0" applyAlignment="0" applyProtection="0"/>
    <xf numFmtId="0" fontId="17" fillId="77" borderId="21" applyNumberFormat="0" applyAlignment="0" applyProtection="0"/>
    <xf numFmtId="0" fontId="17" fillId="77" borderId="21" applyNumberFormat="0" applyAlignment="0" applyProtection="0"/>
    <xf numFmtId="0" fontId="17" fillId="77" borderId="21" applyNumberFormat="0" applyAlignment="0" applyProtection="0"/>
    <xf numFmtId="0" fontId="17" fillId="77" borderId="21" applyNumberFormat="0" applyAlignment="0" applyProtection="0"/>
    <xf numFmtId="0" fontId="80" fillId="78" borderId="18" applyNumberFormat="0" applyAlignment="0" applyProtection="0"/>
    <xf numFmtId="0" fontId="81" fillId="79" borderId="20" applyNumberFormat="0" applyAlignment="0" applyProtection="0"/>
    <xf numFmtId="174"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85"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74"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68" fontId="17" fillId="0" borderId="0" applyFill="0" applyBorder="0" applyAlignment="0" applyProtection="0"/>
    <xf numFmtId="0" fontId="83" fillId="80" borderId="0" applyNumberFormat="0" applyBorder="0" applyAlignment="0" applyProtection="0"/>
    <xf numFmtId="0" fontId="83" fillId="80" borderId="0" applyNumberFormat="0" applyBorder="0" applyAlignment="0" applyProtection="0"/>
    <xf numFmtId="0" fontId="83" fillId="80" borderId="0" applyNumberFormat="0" applyBorder="0" applyAlignment="0" applyProtection="0"/>
    <xf numFmtId="0" fontId="83" fillId="80" borderId="0" applyNumberFormat="0" applyBorder="0" applyAlignment="0" applyProtection="0"/>
    <xf numFmtId="0" fontId="83" fillId="80" borderId="0" applyNumberFormat="0" applyBorder="0" applyAlignment="0" applyProtection="0"/>
    <xf numFmtId="0" fontId="37" fillId="0" borderId="0">
      <alignment horizontal="left" wrapText="1" indent="1"/>
    </xf>
    <xf numFmtId="0" fontId="83" fillId="80" borderId="0" applyNumberFormat="0" applyBorder="0" applyAlignment="0" applyProtection="0"/>
    <xf numFmtId="0" fontId="83" fillId="80" borderId="0" applyNumberFormat="0" applyBorder="0" applyAlignment="0" applyProtection="0"/>
    <xf numFmtId="0" fontId="83" fillId="60" borderId="0" applyNumberFormat="0" applyBorder="0" applyAlignment="0" applyProtection="0"/>
    <xf numFmtId="0" fontId="92" fillId="63" borderId="18" applyNumberFormat="0" applyAlignment="0" applyProtection="0"/>
    <xf numFmtId="0" fontId="93" fillId="81" borderId="26" applyNumberFormat="0" applyAlignment="0" applyProtection="0"/>
    <xf numFmtId="0" fontId="93" fillId="81" borderId="26" applyNumberFormat="0" applyAlignment="0" applyProtection="0"/>
    <xf numFmtId="0" fontId="93" fillId="81" borderId="26" applyNumberFormat="0" applyAlignment="0" applyProtection="0"/>
    <xf numFmtId="0" fontId="93" fillId="81" borderId="26" applyNumberFormat="0" applyAlignment="0" applyProtection="0"/>
    <xf numFmtId="0" fontId="93" fillId="81" borderId="26" applyNumberFormat="0" applyAlignment="0" applyProtection="0"/>
    <xf numFmtId="0" fontId="17" fillId="0" borderId="0">
      <alignment horizontal="justify" vertical="top" wrapText="1"/>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7" fillId="0" borderId="0"/>
    <xf numFmtId="0" fontId="99" fillId="82" borderId="0" applyNumberFormat="0" applyBorder="0" applyAlignment="0" applyProtection="0"/>
    <xf numFmtId="0" fontId="26" fillId="0" borderId="0"/>
    <xf numFmtId="0" fontId="117" fillId="0" borderId="0"/>
    <xf numFmtId="0" fontId="117" fillId="0" borderId="0"/>
    <xf numFmtId="0" fontId="37" fillId="0" borderId="0">
      <alignment horizontal="justify" wrapText="1"/>
    </xf>
    <xf numFmtId="0" fontId="37" fillId="0" borderId="0">
      <alignment horizontal="justify" vertical="top" wrapText="1"/>
    </xf>
    <xf numFmtId="0" fontId="37" fillId="0" borderId="0">
      <alignment horizontal="justify" vertical="top" wrapText="1"/>
    </xf>
    <xf numFmtId="0" fontId="37" fillId="0" borderId="0">
      <alignment horizontal="justify" wrapText="1"/>
    </xf>
    <xf numFmtId="0" fontId="37" fillId="0" borderId="0">
      <alignment horizontal="justify" vertical="top" wrapText="1"/>
    </xf>
    <xf numFmtId="0" fontId="37" fillId="0" borderId="0">
      <alignment horizontal="justify" wrapText="1"/>
    </xf>
    <xf numFmtId="0" fontId="37" fillId="0" borderId="0">
      <alignment horizontal="justify" vertical="top" wrapText="1"/>
    </xf>
    <xf numFmtId="0" fontId="17" fillId="0" borderId="0"/>
    <xf numFmtId="0" fontId="24" fillId="0" borderId="0"/>
    <xf numFmtId="0" fontId="37" fillId="0" borderId="0">
      <alignment horizontal="justify" wrapText="1"/>
    </xf>
    <xf numFmtId="0" fontId="17" fillId="0" borderId="0"/>
    <xf numFmtId="0" fontId="11" fillId="0" borderId="0"/>
    <xf numFmtId="0" fontId="17" fillId="0" borderId="0"/>
    <xf numFmtId="0" fontId="118" fillId="0" borderId="0"/>
    <xf numFmtId="0" fontId="37" fillId="0" borderId="0">
      <alignment horizontal="justify" wrapText="1"/>
    </xf>
    <xf numFmtId="0" fontId="19" fillId="0" borderId="0"/>
    <xf numFmtId="0" fontId="37" fillId="0" borderId="0">
      <alignment horizontal="justify" wrapText="1"/>
    </xf>
    <xf numFmtId="0" fontId="37" fillId="0" borderId="0">
      <alignment horizontal="justify" vertical="top" wrapText="1"/>
    </xf>
    <xf numFmtId="0" fontId="117" fillId="0" borderId="0"/>
    <xf numFmtId="0" fontId="117" fillId="0" borderId="0"/>
    <xf numFmtId="0" fontId="117" fillId="0" borderId="0"/>
    <xf numFmtId="0" fontId="117" fillId="0" borderId="0"/>
    <xf numFmtId="0" fontId="11" fillId="0" borderId="0"/>
    <xf numFmtId="0" fontId="37" fillId="0" borderId="0">
      <alignment horizontal="justify" wrapText="1"/>
    </xf>
    <xf numFmtId="0" fontId="17" fillId="0" borderId="0"/>
    <xf numFmtId="0" fontId="11" fillId="0" borderId="0"/>
    <xf numFmtId="0" fontId="19" fillId="0" borderId="0"/>
    <xf numFmtId="0" fontId="37" fillId="0" borderId="0">
      <alignment horizontal="justify" wrapText="1"/>
    </xf>
    <xf numFmtId="0" fontId="11" fillId="0" borderId="0"/>
    <xf numFmtId="0" fontId="24" fillId="0" borderId="0"/>
    <xf numFmtId="0" fontId="24" fillId="0" borderId="0"/>
    <xf numFmtId="0" fontId="24" fillId="0" borderId="0"/>
    <xf numFmtId="0" fontId="24" fillId="0" borderId="0"/>
    <xf numFmtId="0" fontId="37" fillId="0" borderId="0">
      <alignment horizontal="justify" wrapText="1"/>
    </xf>
    <xf numFmtId="0" fontId="17" fillId="77" borderId="21" applyNumberFormat="0" applyAlignment="0" applyProtection="0"/>
    <xf numFmtId="0" fontId="17" fillId="77" borderId="21" applyNumberFormat="0" applyAlignment="0" applyProtection="0"/>
    <xf numFmtId="0" fontId="17" fillId="83" borderId="21" applyNumberFormat="0" applyFont="0" applyAlignment="0" applyProtection="0"/>
    <xf numFmtId="165" fontId="119" fillId="0" borderId="0"/>
    <xf numFmtId="0" fontId="17" fillId="0" borderId="0" applyNumberFormat="0" applyFont="0" applyFill="0" applyAlignment="0" applyProtection="0"/>
    <xf numFmtId="0" fontId="93" fillId="81" borderId="26" applyNumberFormat="0" applyAlignment="0" applyProtection="0"/>
    <xf numFmtId="0" fontId="93" fillId="81" borderId="26" applyNumberFormat="0" applyAlignment="0" applyProtection="0"/>
    <xf numFmtId="0" fontId="93" fillId="78" borderId="26" applyNumberFormat="0" applyAlignment="0" applyProtection="0"/>
    <xf numFmtId="9" fontId="17" fillId="0" borderId="0" applyFill="0" applyBorder="0" applyAlignment="0" applyProtection="0"/>
    <xf numFmtId="9" fontId="17" fillId="0" borderId="0" applyFill="0" applyBorder="0" applyAlignment="0" applyProtection="0"/>
    <xf numFmtId="9" fontId="17" fillId="0" borderId="0" applyFill="0" applyBorder="0" applyAlignment="0" applyProtection="0"/>
    <xf numFmtId="9" fontId="17" fillId="0" borderId="0" applyFill="0" applyBorder="0" applyAlignment="0" applyProtection="0"/>
    <xf numFmtId="9" fontId="17" fillId="0" borderId="0" applyFill="0" applyBorder="0" applyAlignment="0" applyProtection="0"/>
    <xf numFmtId="9" fontId="19" fillId="0" borderId="0" applyFont="0" applyFill="0" applyBorder="0" applyAlignment="0" applyProtection="0"/>
    <xf numFmtId="0" fontId="27" fillId="0" borderId="0"/>
    <xf numFmtId="0" fontId="17" fillId="0" borderId="0"/>
    <xf numFmtId="0" fontId="17" fillId="0" borderId="0"/>
    <xf numFmtId="0" fontId="108" fillId="0" borderId="0" applyNumberFormat="0" applyFill="0" applyBorder="0" applyAlignment="0" applyProtection="0"/>
    <xf numFmtId="0" fontId="108" fillId="0" borderId="0" applyNumberFormat="0" applyFill="0" applyBorder="0" applyAlignment="0" applyProtection="0"/>
    <xf numFmtId="0" fontId="109" fillId="0" borderId="0" applyNumberFormat="0" applyFill="0" applyBorder="0" applyAlignment="0" applyProtection="0"/>
    <xf numFmtId="0" fontId="120" fillId="0" borderId="0" applyNumberFormat="0" applyFill="0" applyBorder="0" applyAlignment="0" applyProtection="0"/>
    <xf numFmtId="0" fontId="108" fillId="0" borderId="0" applyNumberFormat="0" applyFill="0" applyBorder="0" applyAlignment="0" applyProtection="0"/>
    <xf numFmtId="174" fontId="17" fillId="0" borderId="0" applyFill="0" applyBorder="0" applyAlignment="0" applyProtection="0"/>
    <xf numFmtId="174" fontId="17" fillId="0" borderId="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74" fontId="24" fillId="0" borderId="0" applyFill="0" applyBorder="0" applyAlignment="0" applyProtection="0"/>
    <xf numFmtId="0" fontId="17" fillId="0" borderId="0"/>
    <xf numFmtId="0" fontId="17" fillId="0" borderId="0"/>
    <xf numFmtId="0" fontId="76" fillId="0" borderId="0"/>
    <xf numFmtId="0" fontId="19" fillId="0" borderId="0"/>
    <xf numFmtId="0" fontId="19" fillId="0" borderId="0"/>
    <xf numFmtId="0" fontId="10" fillId="0" borderId="0"/>
    <xf numFmtId="0" fontId="19" fillId="0" borderId="0"/>
    <xf numFmtId="0" fontId="10" fillId="0" borderId="0"/>
    <xf numFmtId="0" fontId="121" fillId="0" borderId="0"/>
    <xf numFmtId="0" fontId="122" fillId="0" borderId="0"/>
    <xf numFmtId="0" fontId="37" fillId="0" borderId="0">
      <alignment horizontal="justify" wrapText="1"/>
    </xf>
    <xf numFmtId="0" fontId="37" fillId="0" borderId="0">
      <alignment horizontal="justify" wrapText="1"/>
    </xf>
    <xf numFmtId="0" fontId="10" fillId="0" borderId="0"/>
    <xf numFmtId="0" fontId="17" fillId="0" borderId="0"/>
    <xf numFmtId="0" fontId="24" fillId="0" borderId="0"/>
    <xf numFmtId="0" fontId="17" fillId="0" borderId="0"/>
    <xf numFmtId="167" fontId="19" fillId="0" borderId="0" applyFont="0" applyFill="0" applyBorder="0" applyAlignment="0" applyProtection="0"/>
    <xf numFmtId="0" fontId="17" fillId="0" borderId="0"/>
    <xf numFmtId="0" fontId="9" fillId="0" borderId="0"/>
    <xf numFmtId="0" fontId="9" fillId="0" borderId="0"/>
    <xf numFmtId="0" fontId="9" fillId="0" borderId="0"/>
    <xf numFmtId="0" fontId="8" fillId="0" borderId="0"/>
    <xf numFmtId="0" fontId="7" fillId="0" borderId="0"/>
    <xf numFmtId="0" fontId="7" fillId="0" borderId="0"/>
    <xf numFmtId="0" fontId="124" fillId="0" borderId="0"/>
    <xf numFmtId="0" fontId="127" fillId="0" borderId="0"/>
    <xf numFmtId="0" fontId="6" fillId="0" borderId="0"/>
    <xf numFmtId="0" fontId="6" fillId="0" borderId="0"/>
    <xf numFmtId="0" fontId="138" fillId="0" borderId="0">
      <alignment vertical="top"/>
    </xf>
    <xf numFmtId="0" fontId="117" fillId="0" borderId="0"/>
    <xf numFmtId="4" fontId="139" fillId="81" borderId="34" applyProtection="0">
      <alignment horizontal="left" vertical="top"/>
    </xf>
    <xf numFmtId="9" fontId="16" fillId="0" borderId="0" applyFont="0" applyFill="0" applyBorder="0" applyAlignment="0" applyProtection="0"/>
    <xf numFmtId="0" fontId="19" fillId="0" borderId="0"/>
    <xf numFmtId="0" fontId="5" fillId="0" borderId="0"/>
    <xf numFmtId="0" fontId="19" fillId="0" borderId="0"/>
    <xf numFmtId="0" fontId="37" fillId="0" borderId="0">
      <alignment horizontal="justify" wrapText="1"/>
    </xf>
    <xf numFmtId="0" fontId="37" fillId="0" borderId="0" applyBorder="0" applyProtection="0">
      <alignment horizontal="left" wrapText="1" indent="1"/>
    </xf>
    <xf numFmtId="0" fontId="17" fillId="0" borderId="0"/>
    <xf numFmtId="0" fontId="145" fillId="0" borderId="0" applyNumberFormat="0" applyFill="0" applyBorder="0" applyProtection="0">
      <alignment vertical="top"/>
    </xf>
    <xf numFmtId="0" fontId="5" fillId="0" borderId="0"/>
    <xf numFmtId="0" fontId="37" fillId="0" borderId="0">
      <alignment horizontal="justify" wrapText="1"/>
    </xf>
    <xf numFmtId="0" fontId="17" fillId="0" borderId="0"/>
    <xf numFmtId="0" fontId="4" fillId="0" borderId="0"/>
    <xf numFmtId="0" fontId="17" fillId="0" borderId="0"/>
    <xf numFmtId="9" fontId="39" fillId="0" borderId="0" applyFont="0" applyFill="0" applyBorder="0" applyAlignment="0" applyProtection="0"/>
    <xf numFmtId="0" fontId="17" fillId="0" borderId="0"/>
    <xf numFmtId="0" fontId="82" fillId="0" borderId="0"/>
    <xf numFmtId="0" fontId="17" fillId="0" borderId="0"/>
    <xf numFmtId="0" fontId="17" fillId="0" borderId="0"/>
    <xf numFmtId="0" fontId="17" fillId="0" borderId="0"/>
    <xf numFmtId="0" fontId="112" fillId="0" borderId="0" applyNumberFormat="0" applyFill="0" applyBorder="0" applyProtection="0">
      <alignment vertical="top"/>
    </xf>
    <xf numFmtId="0" fontId="24" fillId="88" borderId="0" applyNumberFormat="0" applyBorder="0" applyAlignment="0" applyProtection="0"/>
    <xf numFmtId="0" fontId="24" fillId="88" borderId="0" applyNumberFormat="0" applyBorder="0" applyAlignment="0" applyProtection="0"/>
    <xf numFmtId="0" fontId="24" fillId="58" borderId="0" applyNumberFormat="0" applyBorder="0" applyAlignment="0" applyProtection="0"/>
    <xf numFmtId="0" fontId="24" fillId="39"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59" borderId="0" applyNumberFormat="0" applyBorder="0" applyAlignment="0" applyProtection="0"/>
    <xf numFmtId="0" fontId="24" fillId="40"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60" borderId="0" applyNumberFormat="0" applyBorder="0" applyAlignment="0" applyProtection="0"/>
    <xf numFmtId="0" fontId="24" fillId="88" borderId="0" applyNumberFormat="0" applyBorder="0" applyAlignment="0" applyProtection="0"/>
    <xf numFmtId="0" fontId="24" fillId="88" borderId="0" applyNumberFormat="0" applyBorder="0" applyAlignment="0" applyProtection="0"/>
    <xf numFmtId="0" fontId="24" fillId="61" borderId="0" applyNumberFormat="0" applyBorder="0" applyAlignment="0" applyProtection="0"/>
    <xf numFmtId="0" fontId="24" fillId="38" borderId="0" applyNumberFormat="0" applyBorder="0" applyAlignment="0" applyProtection="0"/>
    <xf numFmtId="0" fontId="24" fillId="37" borderId="0" applyNumberFormat="0" applyBorder="0" applyAlignment="0" applyProtection="0"/>
    <xf numFmtId="0" fontId="24" fillId="62" borderId="0" applyNumberFormat="0" applyBorder="0" applyAlignment="0" applyProtection="0"/>
    <xf numFmtId="0" fontId="24" fillId="38" borderId="0" applyNumberFormat="0" applyBorder="0" applyAlignment="0" applyProtection="0"/>
    <xf numFmtId="0" fontId="24" fillId="63" borderId="0" applyNumberFormat="0" applyBorder="0" applyAlignment="0" applyProtection="0"/>
    <xf numFmtId="0" fontId="24" fillId="54"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64" borderId="0" applyNumberFormat="0" applyBorder="0" applyAlignment="0" applyProtection="0"/>
    <xf numFmtId="0" fontId="24" fillId="37" borderId="0" applyNumberFormat="0" applyBorder="0" applyAlignment="0" applyProtection="0"/>
    <xf numFmtId="0" fontId="24" fillId="40" borderId="0" applyNumberFormat="0" applyBorder="0" applyAlignment="0" applyProtection="0"/>
    <xf numFmtId="0" fontId="24" fillId="65" borderId="0" applyNumberFormat="0" applyBorder="0" applyAlignment="0" applyProtection="0"/>
    <xf numFmtId="0" fontId="24" fillId="48" borderId="0" applyNumberFormat="0" applyBorder="0" applyAlignment="0" applyProtection="0">
      <alignment vertical="top"/>
    </xf>
    <xf numFmtId="0" fontId="24" fillId="53" borderId="0" applyNumberFormat="0" applyBorder="0" applyAlignment="0" applyProtection="0"/>
    <xf numFmtId="0" fontId="24" fillId="53" borderId="0" applyNumberFormat="0" applyBorder="0" applyAlignment="0" applyProtection="0"/>
    <xf numFmtId="0" fontId="24" fillId="66"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61" borderId="0" applyNumberFormat="0" applyBorder="0" applyAlignment="0" applyProtection="0"/>
    <xf numFmtId="0" fontId="24" fillId="34" borderId="0" applyNumberFormat="0" applyBorder="0" applyAlignment="0" applyProtection="0"/>
    <xf numFmtId="0" fontId="24" fillId="39" borderId="0" applyNumberFormat="0" applyBorder="0" applyAlignment="0" applyProtection="0"/>
    <xf numFmtId="0" fontId="24" fillId="64" borderId="0" applyNumberFormat="0" applyBorder="0" applyAlignment="0" applyProtection="0"/>
    <xf numFmtId="0" fontId="5" fillId="27"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67" borderId="0" applyNumberFormat="0" applyBorder="0" applyAlignment="0" applyProtection="0"/>
    <xf numFmtId="0" fontId="24" fillId="54"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24" fillId="39" borderId="0" applyNumberFormat="0" applyBorder="0" applyAlignment="0" applyProtection="0">
      <alignment vertical="top"/>
    </xf>
    <xf numFmtId="0" fontId="78" fillId="45" borderId="0" applyNumberFormat="0" applyBorder="0" applyAlignment="0" applyProtection="0"/>
    <xf numFmtId="0" fontId="78" fillId="69" borderId="0" applyNumberFormat="0" applyBorder="0" applyAlignment="0" applyProtection="0"/>
    <xf numFmtId="0" fontId="78" fillId="37" borderId="0" applyNumberFormat="0" applyBorder="0" applyAlignment="0" applyProtection="0"/>
    <xf numFmtId="0" fontId="78" fillId="40" borderId="0" applyNumberFormat="0" applyBorder="0" applyAlignment="0" applyProtection="0"/>
    <xf numFmtId="0" fontId="78" fillId="65" borderId="0" applyNumberFormat="0" applyBorder="0" applyAlignment="0" applyProtection="0"/>
    <xf numFmtId="0" fontId="78" fillId="52" borderId="0" applyNumberFormat="0" applyBorder="0" applyAlignment="0" applyProtection="0"/>
    <xf numFmtId="0" fontId="78" fillId="53" borderId="0" applyNumberFormat="0" applyBorder="0" applyAlignment="0" applyProtection="0"/>
    <xf numFmtId="0" fontId="78" fillId="66" borderId="0" applyNumberFormat="0" applyBorder="0" applyAlignment="0" applyProtection="0"/>
    <xf numFmtId="0" fontId="78" fillId="42" borderId="0" applyNumberFormat="0" applyBorder="0" applyAlignment="0" applyProtection="0"/>
    <xf numFmtId="0" fontId="78" fillId="47" borderId="0" applyNumberFormat="0" applyBorder="0" applyAlignment="0" applyProtection="0"/>
    <xf numFmtId="0" fontId="78" fillId="70" borderId="0" applyNumberFormat="0" applyBorder="0" applyAlignment="0" applyProtection="0"/>
    <xf numFmtId="0" fontId="78" fillId="34" borderId="0" applyNumberFormat="0" applyBorder="0" applyAlignment="0" applyProtection="0"/>
    <xf numFmtId="0" fontId="78" fillId="45" borderId="0" applyNumberFormat="0" applyBorder="0" applyAlignment="0" applyProtection="0"/>
    <xf numFmtId="0" fontId="78" fillId="71" borderId="0" applyNumberFormat="0" applyBorder="0" applyAlignment="0" applyProtection="0"/>
    <xf numFmtId="0" fontId="78" fillId="37" borderId="0" applyNumberFormat="0" applyBorder="0" applyAlignment="0" applyProtection="0"/>
    <xf numFmtId="0" fontId="78" fillId="38" borderId="0" applyNumberFormat="0" applyBorder="0" applyAlignment="0" applyProtection="0"/>
    <xf numFmtId="0" fontId="78" fillId="72" borderId="0" applyNumberFormat="0" applyBorder="0" applyAlignment="0" applyProtection="0"/>
    <xf numFmtId="0" fontId="78" fillId="40" borderId="0" applyNumberFormat="0" applyBorder="0" applyAlignment="0" applyProtection="0"/>
    <xf numFmtId="0" fontId="78" fillId="45" borderId="0" applyNumberFormat="0" applyBorder="0" applyAlignment="0" applyProtection="0"/>
    <xf numFmtId="0" fontId="78" fillId="73" borderId="0" applyNumberFormat="0" applyBorder="0" applyAlignment="0" applyProtection="0"/>
    <xf numFmtId="0" fontId="78" fillId="89" borderId="0" applyNumberFormat="0" applyBorder="0" applyAlignment="0" applyProtection="0"/>
    <xf numFmtId="0" fontId="78" fillId="50" borderId="0" applyNumberFormat="0" applyBorder="0" applyAlignment="0" applyProtection="0"/>
    <xf numFmtId="0" fontId="78" fillId="74" borderId="0" applyNumberFormat="0" applyBorder="0" applyAlignment="0" applyProtection="0"/>
    <xf numFmtId="0" fontId="78" fillId="52" borderId="0" applyNumberFormat="0" applyBorder="0" applyAlignment="0" applyProtection="0"/>
    <xf numFmtId="0" fontId="78" fillId="51" borderId="0" applyNumberFormat="0" applyBorder="0" applyAlignment="0" applyProtection="0"/>
    <xf numFmtId="0" fontId="78" fillId="75" borderId="0" applyNumberFormat="0" applyBorder="0" applyAlignment="0" applyProtection="0"/>
    <xf numFmtId="0" fontId="78" fillId="42" borderId="0" applyNumberFormat="0" applyBorder="0" applyAlignment="0" applyProtection="0"/>
    <xf numFmtId="0" fontId="78" fillId="90" borderId="0" applyNumberFormat="0" applyBorder="0" applyAlignment="0" applyProtection="0"/>
    <xf numFmtId="0" fontId="78" fillId="70" borderId="0" applyNumberFormat="0" applyBorder="0" applyAlignment="0" applyProtection="0"/>
    <xf numFmtId="0" fontId="78" fillId="45" borderId="0" applyNumberFormat="0" applyBorder="0" applyAlignment="0" applyProtection="0"/>
    <xf numFmtId="0" fontId="78" fillId="71" borderId="0" applyNumberFormat="0" applyBorder="0" applyAlignment="0" applyProtection="0"/>
    <xf numFmtId="0" fontId="78" fillId="52" borderId="0" applyNumberFormat="0" applyBorder="0" applyAlignment="0" applyProtection="0"/>
    <xf numFmtId="0" fontId="78" fillId="76" borderId="0" applyNumberFormat="0" applyBorder="0" applyAlignment="0" applyProtection="0"/>
    <xf numFmtId="0" fontId="78" fillId="50" borderId="0" applyNumberFormat="0" applyBorder="0" applyAlignment="0" applyProtection="0"/>
    <xf numFmtId="0" fontId="79" fillId="34" borderId="0" applyNumberFormat="0" applyBorder="0" applyAlignment="0" applyProtection="0"/>
    <xf numFmtId="0" fontId="79" fillId="59" borderId="0" applyNumberFormat="0" applyBorder="0" applyAlignment="0" applyProtection="0"/>
    <xf numFmtId="0" fontId="79" fillId="36" borderId="0" applyNumberFormat="0" applyBorder="0" applyAlignment="0" applyProtection="0"/>
    <xf numFmtId="0" fontId="154" fillId="0" borderId="0" applyNumberFormat="0" applyFill="0" applyBorder="0" applyAlignment="0" applyProtection="0">
      <alignment vertical="top"/>
      <protection locked="0"/>
    </xf>
    <xf numFmtId="0" fontId="24" fillId="91" borderId="37" applyNumberFormat="0" applyFont="0" applyAlignment="0" applyProtection="0">
      <alignment vertical="top"/>
    </xf>
    <xf numFmtId="0" fontId="24" fillId="91" borderId="37" applyNumberFormat="0" applyFont="0" applyAlignment="0" applyProtection="0">
      <alignment vertical="top"/>
    </xf>
    <xf numFmtId="0" fontId="17" fillId="54" borderId="21" applyNumberFormat="0" applyFont="0" applyAlignment="0" applyProtection="0"/>
    <xf numFmtId="0" fontId="17" fillId="77" borderId="21" applyNumberFormat="0" applyAlignment="0" applyProtection="0"/>
    <xf numFmtId="0" fontId="24" fillId="91" borderId="37" applyNumberFormat="0" applyFont="0" applyAlignment="0" applyProtection="0">
      <alignment vertical="top"/>
    </xf>
    <xf numFmtId="0" fontId="24" fillId="91" borderId="37" applyNumberFormat="0" applyFont="0" applyAlignment="0" applyProtection="0">
      <alignment vertical="top"/>
    </xf>
    <xf numFmtId="0" fontId="17" fillId="54" borderId="21" applyNumberFormat="0" applyFont="0" applyAlignment="0" applyProtection="0"/>
    <xf numFmtId="0" fontId="17" fillId="77" borderId="21" applyNumberFormat="0" applyAlignment="0" applyProtection="0"/>
    <xf numFmtId="0" fontId="104" fillId="91" borderId="37" applyNumberFormat="0" applyFont="0" applyAlignment="0" applyProtection="0">
      <alignment vertical="top"/>
    </xf>
    <xf numFmtId="0" fontId="17" fillId="77" borderId="21" applyNumberFormat="0" applyAlignment="0" applyProtection="0"/>
    <xf numFmtId="0" fontId="172" fillId="0" borderId="0">
      <alignment vertical="top"/>
    </xf>
    <xf numFmtId="0" fontId="80" fillId="88" borderId="18" applyNumberFormat="0" applyAlignment="0" applyProtection="0"/>
    <xf numFmtId="0" fontId="80" fillId="78" borderId="18" applyNumberFormat="0" applyAlignment="0" applyProtection="0"/>
    <xf numFmtId="0" fontId="168" fillId="88" borderId="18" applyNumberFormat="0" applyAlignment="0" applyProtection="0"/>
    <xf numFmtId="0" fontId="81" fillId="48" borderId="20" applyNumberFormat="0" applyAlignment="0" applyProtection="0"/>
    <xf numFmtId="0" fontId="81" fillId="79" borderId="20" applyNumberFormat="0" applyAlignment="0" applyProtection="0"/>
    <xf numFmtId="0" fontId="24" fillId="0" borderId="0">
      <alignment horizontal="center" vertical="center"/>
    </xf>
    <xf numFmtId="168" fontId="26" fillId="0" borderId="0" applyFont="0" applyFill="0" applyBorder="0" applyAlignment="0" applyProtection="0"/>
    <xf numFmtId="168" fontId="26"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17" fillId="0" borderId="0" applyFont="0" applyFill="0" applyBorder="0" applyAlignment="0" applyProtection="0"/>
    <xf numFmtId="168" fontId="24" fillId="0" borderId="0" applyFont="0" applyFill="0" applyBorder="0" applyAlignment="0" applyProtection="0">
      <alignment vertical="top"/>
    </xf>
    <xf numFmtId="168" fontId="24" fillId="0" borderId="0" applyFont="0" applyFill="0" applyBorder="0" applyAlignment="0" applyProtection="0">
      <alignment vertical="top"/>
    </xf>
    <xf numFmtId="168" fontId="24" fillId="0" borderId="0" applyFont="0" applyFill="0" applyBorder="0" applyAlignment="0" applyProtection="0">
      <alignment vertical="top"/>
    </xf>
    <xf numFmtId="196" fontId="17" fillId="0" borderId="0" applyFont="0" applyFill="0" applyBorder="0" applyAlignment="0" applyProtection="0"/>
    <xf numFmtId="174" fontId="17" fillId="0" borderId="0" applyFill="0" applyBorder="0" applyAlignment="0" applyProtection="0"/>
    <xf numFmtId="43" fontId="59" fillId="0" borderId="0" applyFont="0" applyFill="0" applyBorder="0" applyAlignment="0" applyProtection="0"/>
    <xf numFmtId="198" fontId="164" fillId="0" borderId="0" applyFont="0" applyFill="0" applyBorder="0" applyAlignment="0" applyProtection="0"/>
    <xf numFmtId="174" fontId="17" fillId="0" borderId="0" applyFill="0" applyBorder="0" applyAlignment="0" applyProtection="0"/>
    <xf numFmtId="43" fontId="164" fillId="0" borderId="0" applyFont="0" applyFill="0" applyBorder="0" applyAlignment="0" applyProtection="0"/>
    <xf numFmtId="43" fontId="164" fillId="0" borderId="0" applyFont="0" applyFill="0" applyBorder="0" applyAlignment="0" applyProtection="0"/>
    <xf numFmtId="185" fontId="17" fillId="0" borderId="0" applyFill="0" applyBorder="0" applyAlignment="0" applyProtection="0"/>
    <xf numFmtId="43" fontId="104" fillId="0" borderId="0" applyFont="0" applyFill="0" applyBorder="0" applyAlignment="0" applyProtection="0">
      <alignment vertical="top"/>
    </xf>
    <xf numFmtId="43" fontId="104" fillId="0" borderId="0" applyFont="0" applyFill="0" applyBorder="0" applyAlignment="0" applyProtection="0">
      <alignment vertical="top"/>
    </xf>
    <xf numFmtId="43" fontId="17" fillId="0" borderId="0" applyFont="0" applyFill="0" applyBorder="0" applyAlignment="0" applyProtection="0"/>
    <xf numFmtId="43" fontId="17" fillId="0" borderId="0" applyFont="0" applyFill="0" applyBorder="0" applyAlignment="0" applyProtection="0"/>
    <xf numFmtId="168" fontId="2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4" fontId="17" fillId="0" borderId="0" applyFill="0" applyBorder="0" applyAlignment="0" applyProtection="0"/>
    <xf numFmtId="43" fontId="17" fillId="0" borderId="0" applyFont="0" applyFill="0" applyBorder="0" applyAlignment="0" applyProtection="0"/>
    <xf numFmtId="168" fontId="2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4" fontId="17" fillId="0" borderId="0" applyFill="0" applyBorder="0" applyAlignment="0" applyProtection="0"/>
    <xf numFmtId="0" fontId="17" fillId="0" borderId="0" applyFont="0" applyFill="0" applyBorder="0" applyAlignment="0" applyProtection="0"/>
    <xf numFmtId="174" fontId="17" fillId="0" borderId="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4" fontId="17" fillId="0" borderId="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168" fontId="19" fillId="0" borderId="0" applyFont="0" applyFill="0" applyBorder="0" applyAlignment="0" applyProtection="0"/>
    <xf numFmtId="0"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4" fontId="112" fillId="0" borderId="0" applyFont="0" applyFill="0" applyBorder="0" applyAlignment="0" applyProtection="0">
      <alignment vertical="top"/>
    </xf>
    <xf numFmtId="164" fontId="24" fillId="0" borderId="0" applyFont="0" applyFill="0" applyBorder="0" applyAlignment="0" applyProtection="0">
      <alignment vertical="top"/>
    </xf>
    <xf numFmtId="164" fontId="24" fillId="0" borderId="0" applyFont="0" applyFill="0" applyBorder="0" applyAlignment="0" applyProtection="0">
      <alignment vertical="top"/>
    </xf>
    <xf numFmtId="164" fontId="17" fillId="0" borderId="0" applyFont="0" applyFill="0" applyBorder="0" applyAlignment="0" applyProtection="0"/>
    <xf numFmtId="164" fontId="17" fillId="0" borderId="0" applyFont="0" applyFill="0" applyBorder="0" applyAlignment="0" applyProtection="0"/>
    <xf numFmtId="44" fontId="164" fillId="0" borderId="0" applyFont="0" applyFill="0" applyBorder="0" applyAlignment="0" applyProtection="0"/>
    <xf numFmtId="199" fontId="17"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108" fillId="35" borderId="0" applyNumberFormat="0" applyBorder="0" applyAlignment="0" applyProtection="0">
      <alignment vertical="top"/>
    </xf>
    <xf numFmtId="0" fontId="83" fillId="35" borderId="0" applyNumberFormat="0" applyBorder="0" applyAlignment="0" applyProtection="0"/>
    <xf numFmtId="0" fontId="83" fillId="80" borderId="0" applyNumberFormat="0" applyBorder="0" applyAlignment="0" applyProtection="0"/>
    <xf numFmtId="0" fontId="83" fillId="80" borderId="0" applyNumberFormat="0" applyBorder="0" applyAlignment="0" applyProtection="0"/>
    <xf numFmtId="195" fontId="104" fillId="0" borderId="0" applyFont="0" applyFill="0" applyBorder="0" applyAlignment="0" applyProtection="0">
      <alignment vertical="top"/>
    </xf>
    <xf numFmtId="195" fontId="59" fillId="0" borderId="0" applyFont="0" applyFill="0" applyBorder="0" applyAlignment="0" applyProtection="0"/>
    <xf numFmtId="0" fontId="104" fillId="0" borderId="0"/>
    <xf numFmtId="0" fontId="24" fillId="0" borderId="0"/>
    <xf numFmtId="0" fontId="158" fillId="35" borderId="0" applyNumberFormat="0" applyBorder="0" applyAlignment="0" applyProtection="0">
      <alignment vertical="top"/>
    </xf>
    <xf numFmtId="0" fontId="83" fillId="35" borderId="0" applyNumberFormat="0" applyBorder="0" applyAlignment="0" applyProtection="0"/>
    <xf numFmtId="0" fontId="83" fillId="80" borderId="0" applyNumberFormat="0" applyBorder="0" applyAlignment="0" applyProtection="0"/>
    <xf numFmtId="0" fontId="83" fillId="37" borderId="0" applyNumberFormat="0" applyBorder="0" applyAlignment="0" applyProtection="0"/>
    <xf numFmtId="0" fontId="159" fillId="0" borderId="38" applyNumberFormat="0" applyFill="0" applyAlignment="0" applyProtection="0"/>
    <xf numFmtId="0" fontId="159" fillId="0" borderId="39" applyNumberFormat="0" applyFill="0" applyAlignment="0" applyProtection="0"/>
    <xf numFmtId="0" fontId="160" fillId="0" borderId="23" applyNumberFormat="0" applyFill="0" applyAlignment="0" applyProtection="0"/>
    <xf numFmtId="0" fontId="160" fillId="0" borderId="40" applyNumberFormat="0" applyFill="0" applyAlignment="0" applyProtection="0"/>
    <xf numFmtId="0" fontId="161" fillId="0" borderId="41" applyNumberFormat="0" applyFill="0" applyAlignment="0" applyProtection="0"/>
    <xf numFmtId="0" fontId="161" fillId="0" borderId="42" applyNumberFormat="0" applyFill="0" applyAlignment="0" applyProtection="0"/>
    <xf numFmtId="0" fontId="161" fillId="0" borderId="0" applyNumberFormat="0" applyFill="0" applyBorder="0" applyAlignment="0" applyProtection="0"/>
    <xf numFmtId="0" fontId="166" fillId="0" borderId="0" applyNumberFormat="0" applyFill="0" applyBorder="0" applyAlignment="0" applyProtection="0">
      <alignment vertical="top"/>
      <protection locked="0"/>
    </xf>
    <xf numFmtId="0" fontId="92" fillId="38" borderId="18" applyNumberFormat="0" applyAlignment="0" applyProtection="0"/>
    <xf numFmtId="0" fontId="92" fillId="63" borderId="18" applyNumberFormat="0" applyAlignment="0" applyProtection="0"/>
    <xf numFmtId="0" fontId="92" fillId="53" borderId="18" applyNumberFormat="0" applyAlignment="0" applyProtection="0"/>
    <xf numFmtId="0" fontId="93" fillId="92" borderId="26" applyNumberFormat="0" applyAlignment="0" applyProtection="0">
      <alignment vertical="top"/>
    </xf>
    <xf numFmtId="0" fontId="93" fillId="47" borderId="26" applyNumberFormat="0" applyAlignment="0" applyProtection="0"/>
    <xf numFmtId="0" fontId="93" fillId="81" borderId="26" applyNumberFormat="0" applyAlignment="0" applyProtection="0"/>
    <xf numFmtId="0" fontId="93" fillId="81" borderId="26" applyNumberFormat="0" applyAlignment="0" applyProtection="0"/>
    <xf numFmtId="0" fontId="156" fillId="0" borderId="0">
      <alignment horizontal="right" vertical="top"/>
    </xf>
    <xf numFmtId="0" fontId="157" fillId="0" borderId="0">
      <alignment horizontal="justify" vertical="top" wrapText="1"/>
    </xf>
    <xf numFmtId="0" fontId="156" fillId="0" borderId="0">
      <alignment horizontal="left"/>
    </xf>
    <xf numFmtId="4" fontId="157" fillId="0" borderId="0">
      <alignment horizontal="right"/>
    </xf>
    <xf numFmtId="4" fontId="95" fillId="0" borderId="0">
      <alignment horizontal="right"/>
    </xf>
    <xf numFmtId="0" fontId="157" fillId="0" borderId="0">
      <alignment horizontal="right"/>
    </xf>
    <xf numFmtId="4" fontId="157" fillId="0" borderId="0">
      <alignment horizontal="right" wrapText="1"/>
    </xf>
    <xf numFmtId="0" fontId="157" fillId="0" borderId="0">
      <alignment horizontal="right"/>
    </xf>
    <xf numFmtId="0" fontId="108" fillId="0" borderId="43" applyNumberFormat="0" applyFill="0" applyAlignment="0" applyProtection="0"/>
    <xf numFmtId="0" fontId="120" fillId="0" borderId="0" applyNumberFormat="0" applyFill="0" applyBorder="0" applyAlignment="0" applyProtection="0">
      <alignment vertical="top"/>
    </xf>
    <xf numFmtId="180" fontId="98" fillId="55" borderId="27">
      <alignment horizontal="left" vertical="center"/>
    </xf>
    <xf numFmtId="180" fontId="98" fillId="55" borderId="27">
      <alignment horizontal="left" vertical="center"/>
    </xf>
    <xf numFmtId="0" fontId="109" fillId="0" borderId="0" applyNumberFormat="0" applyFill="0" applyBorder="0" applyAlignment="0" applyProtection="0"/>
    <xf numFmtId="0" fontId="99" fillId="53" borderId="0" applyNumberFormat="0" applyBorder="0" applyAlignment="0" applyProtection="0"/>
    <xf numFmtId="0" fontId="99" fillId="82" borderId="0" applyNumberFormat="0" applyBorder="0" applyAlignment="0" applyProtection="0"/>
    <xf numFmtId="0" fontId="169" fillId="53" borderId="0" applyNumberFormat="0" applyBorder="0" applyAlignment="0" applyProtection="0"/>
    <xf numFmtId="0" fontId="104" fillId="0" borderId="0"/>
    <xf numFmtId="0" fontId="26" fillId="0" borderId="0"/>
    <xf numFmtId="0" fontId="104" fillId="0" borderId="0"/>
    <xf numFmtId="0" fontId="17" fillId="0" borderId="0"/>
    <xf numFmtId="0" fontId="104" fillId="0" borderId="0"/>
    <xf numFmtId="0" fontId="17" fillId="0" borderId="0"/>
    <xf numFmtId="0" fontId="117" fillId="0" borderId="0"/>
    <xf numFmtId="0" fontId="17" fillId="0" borderId="0"/>
    <xf numFmtId="0" fontId="26" fillId="0" borderId="0"/>
    <xf numFmtId="0" fontId="26" fillId="0" borderId="0"/>
    <xf numFmtId="0" fontId="17" fillId="0" borderId="0"/>
    <xf numFmtId="184" fontId="104" fillId="0" borderId="0"/>
    <xf numFmtId="0" fontId="17" fillId="0" borderId="0"/>
    <xf numFmtId="0" fontId="37" fillId="0" borderId="0">
      <alignment horizontal="justify" vertical="top" wrapText="1"/>
    </xf>
    <xf numFmtId="0" fontId="32" fillId="0" borderId="0">
      <alignment wrapText="1"/>
    </xf>
    <xf numFmtId="0" fontId="104" fillId="0" borderId="0"/>
    <xf numFmtId="0" fontId="19" fillId="0" borderId="0"/>
    <xf numFmtId="0" fontId="17" fillId="0" borderId="0"/>
    <xf numFmtId="0" fontId="151" fillId="0" borderId="0"/>
    <xf numFmtId="0" fontId="104" fillId="0" borderId="0"/>
    <xf numFmtId="0" fontId="17" fillId="0" borderId="0"/>
    <xf numFmtId="0" fontId="104" fillId="0" borderId="0"/>
    <xf numFmtId="0" fontId="26" fillId="0" borderId="0"/>
    <xf numFmtId="0" fontId="119" fillId="0" borderId="0"/>
    <xf numFmtId="0" fontId="59" fillId="0" borderId="0"/>
    <xf numFmtId="0" fontId="104" fillId="0" borderId="0"/>
    <xf numFmtId="0" fontId="17" fillId="0" borderId="0"/>
    <xf numFmtId="0" fontId="167" fillId="0" borderId="0"/>
    <xf numFmtId="0" fontId="59" fillId="0" borderId="0"/>
    <xf numFmtId="0" fontId="24" fillId="0" borderId="0"/>
    <xf numFmtId="0" fontId="17" fillId="0" borderId="0"/>
    <xf numFmtId="0" fontId="19" fillId="0" borderId="0"/>
    <xf numFmtId="0" fontId="118" fillId="0" borderId="0"/>
    <xf numFmtId="0" fontId="37" fillId="0" borderId="0">
      <alignment horizontal="justify" vertical="top" wrapText="1"/>
    </xf>
    <xf numFmtId="0" fontId="104" fillId="0" borderId="0"/>
    <xf numFmtId="0" fontId="17" fillId="0" borderId="0"/>
    <xf numFmtId="0" fontId="100" fillId="0" borderId="0"/>
    <xf numFmtId="0" fontId="5" fillId="0" borderId="0"/>
    <xf numFmtId="0" fontId="5" fillId="0" borderId="0"/>
    <xf numFmtId="0" fontId="100" fillId="0" borderId="0"/>
    <xf numFmtId="0" fontId="171" fillId="0" borderId="0"/>
    <xf numFmtId="0" fontId="173" fillId="0" borderId="0"/>
    <xf numFmtId="169" fontId="150" fillId="0" borderId="0"/>
    <xf numFmtId="0" fontId="24" fillId="0" borderId="0"/>
    <xf numFmtId="0" fontId="24" fillId="0" borderId="0"/>
    <xf numFmtId="0" fontId="17" fillId="0" borderId="0"/>
    <xf numFmtId="0" fontId="117" fillId="0" borderId="0"/>
    <xf numFmtId="0" fontId="37" fillId="0" borderId="0">
      <alignment horizontal="justify" vertical="top" wrapText="1"/>
    </xf>
    <xf numFmtId="0" fontId="17" fillId="0" borderId="0"/>
    <xf numFmtId="0" fontId="117" fillId="0" borderId="0"/>
    <xf numFmtId="0" fontId="24" fillId="0" borderId="0"/>
    <xf numFmtId="0" fontId="24" fillId="0" borderId="0"/>
    <xf numFmtId="4" fontId="24" fillId="0" borderId="0"/>
    <xf numFmtId="0" fontId="117" fillId="0" borderId="0"/>
    <xf numFmtId="0" fontId="164" fillId="0" borderId="0"/>
    <xf numFmtId="0" fontId="24" fillId="0" borderId="0"/>
    <xf numFmtId="0" fontId="5" fillId="0" borderId="0"/>
    <xf numFmtId="0" fontId="5" fillId="0" borderId="0"/>
    <xf numFmtId="0" fontId="104" fillId="0" borderId="0"/>
    <xf numFmtId="0" fontId="17" fillId="0" borderId="0"/>
    <xf numFmtId="0" fontId="37" fillId="0" borderId="0">
      <alignment horizontal="justify" wrapText="1"/>
    </xf>
    <xf numFmtId="0" fontId="104" fillId="0" borderId="0"/>
    <xf numFmtId="0" fontId="104" fillId="0" borderId="0"/>
    <xf numFmtId="0" fontId="104" fillId="0" borderId="0"/>
    <xf numFmtId="0" fontId="17" fillId="0" borderId="0"/>
    <xf numFmtId="0" fontId="17" fillId="0" borderId="0"/>
    <xf numFmtId="0" fontId="5" fillId="0" borderId="0"/>
    <xf numFmtId="0" fontId="17" fillId="0" borderId="0"/>
    <xf numFmtId="0" fontId="5" fillId="0" borderId="0"/>
    <xf numFmtId="0" fontId="5" fillId="0" borderId="0"/>
    <xf numFmtId="4" fontId="26" fillId="0" borderId="0"/>
    <xf numFmtId="184" fontId="104" fillId="0" borderId="0"/>
    <xf numFmtId="0" fontId="24" fillId="0" borderId="0"/>
    <xf numFmtId="0" fontId="104" fillId="0" borderId="0"/>
    <xf numFmtId="0" fontId="24" fillId="0" borderId="0"/>
    <xf numFmtId="0" fontId="5" fillId="0" borderId="0"/>
    <xf numFmtId="4" fontId="151" fillId="0" borderId="0"/>
    <xf numFmtId="0" fontId="5" fillId="0" borderId="0"/>
    <xf numFmtId="0" fontId="17" fillId="0" borderId="0"/>
    <xf numFmtId="0" fontId="5" fillId="0" borderId="0"/>
    <xf numFmtId="0" fontId="17" fillId="0" borderId="0"/>
    <xf numFmtId="0" fontId="100" fillId="0" borderId="0"/>
    <xf numFmtId="0" fontId="152" fillId="0" borderId="0"/>
    <xf numFmtId="0" fontId="104" fillId="0" borderId="0"/>
    <xf numFmtId="0" fontId="17" fillId="0" borderId="0"/>
    <xf numFmtId="0" fontId="24" fillId="0" borderId="0"/>
    <xf numFmtId="0" fontId="5" fillId="0" borderId="0"/>
    <xf numFmtId="0" fontId="24" fillId="0" borderId="0"/>
    <xf numFmtId="0" fontId="163" fillId="0" borderId="0">
      <alignment horizontal="justify" vertical="top" wrapText="1"/>
    </xf>
    <xf numFmtId="0" fontId="17" fillId="0" borderId="0"/>
    <xf numFmtId="0" fontId="104" fillId="0" borderId="0"/>
    <xf numFmtId="0" fontId="100" fillId="0" borderId="0"/>
    <xf numFmtId="0" fontId="100" fillId="0" borderId="0"/>
    <xf numFmtId="0" fontId="17" fillId="0" borderId="0"/>
    <xf numFmtId="0" fontId="100" fillId="0" borderId="0"/>
    <xf numFmtId="0" fontId="104" fillId="0" borderId="0"/>
    <xf numFmtId="0" fontId="17" fillId="0" borderId="0"/>
    <xf numFmtId="0" fontId="17" fillId="0" borderId="0"/>
    <xf numFmtId="0" fontId="17" fillId="0" borderId="0"/>
    <xf numFmtId="0" fontId="5" fillId="0" borderId="0"/>
    <xf numFmtId="0" fontId="5" fillId="0" borderId="0"/>
    <xf numFmtId="0" fontId="62" fillId="0" borderId="0"/>
    <xf numFmtId="0" fontId="17" fillId="0" borderId="0"/>
    <xf numFmtId="0" fontId="104" fillId="0" borderId="0"/>
    <xf numFmtId="0" fontId="5" fillId="0" borderId="0"/>
    <xf numFmtId="0" fontId="104" fillId="0" borderId="0"/>
    <xf numFmtId="0" fontId="104" fillId="0" borderId="0"/>
    <xf numFmtId="0" fontId="24" fillId="0" borderId="0"/>
    <xf numFmtId="0" fontId="5" fillId="0" borderId="0"/>
    <xf numFmtId="0" fontId="5" fillId="0" borderId="0"/>
    <xf numFmtId="0" fontId="39" fillId="0" borderId="0"/>
    <xf numFmtId="0" fontId="17" fillId="0" borderId="0"/>
    <xf numFmtId="0" fontId="17" fillId="0" borderId="0"/>
    <xf numFmtId="0" fontId="17" fillId="0" borderId="0"/>
    <xf numFmtId="0" fontId="17" fillId="0" borderId="0"/>
    <xf numFmtId="0" fontId="17" fillId="0" borderId="0"/>
    <xf numFmtId="0" fontId="3" fillId="0" borderId="0"/>
    <xf numFmtId="0" fontId="112" fillId="53" borderId="21" applyNumberFormat="0" applyFont="0" applyAlignment="0" applyProtection="0">
      <alignment vertical="top"/>
    </xf>
    <xf numFmtId="0" fontId="17" fillId="77" borderId="21" applyNumberFormat="0" applyAlignment="0" applyProtection="0"/>
    <xf numFmtId="0" fontId="17" fillId="54" borderId="21" applyNumberFormat="0" applyFont="0" applyAlignment="0" applyProtection="0"/>
    <xf numFmtId="0" fontId="17" fillId="77" borderId="21" applyNumberFormat="0" applyAlignment="0" applyProtection="0"/>
    <xf numFmtId="0" fontId="17" fillId="54" borderId="21" applyNumberFormat="0" applyFont="0" applyAlignment="0" applyProtection="0"/>
    <xf numFmtId="0" fontId="17" fillId="83" borderId="21" applyNumberFormat="0" applyFont="0" applyAlignment="0" applyProtection="0"/>
    <xf numFmtId="0" fontId="104" fillId="0" borderId="0"/>
    <xf numFmtId="0" fontId="104"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24" fillId="48" borderId="0" applyNumberFormat="0" applyBorder="0" applyAlignment="0" applyProtection="0">
      <alignment vertical="top"/>
    </xf>
    <xf numFmtId="0" fontId="17" fillId="0" borderId="0"/>
    <xf numFmtId="0" fontId="17" fillId="0" borderId="0"/>
    <xf numFmtId="0" fontId="155" fillId="0" borderId="0"/>
    <xf numFmtId="0" fontId="62" fillId="0" borderId="0"/>
    <xf numFmtId="0" fontId="104" fillId="0" borderId="0"/>
    <xf numFmtId="0" fontId="105" fillId="0" borderId="0"/>
    <xf numFmtId="165" fontId="119"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62" fillId="0" borderId="0"/>
    <xf numFmtId="0" fontId="17" fillId="0" borderId="0"/>
    <xf numFmtId="0" fontId="24" fillId="0" borderId="0"/>
    <xf numFmtId="0" fontId="17" fillId="0" borderId="0" applyNumberFormat="0" applyFont="0" applyFill="0" applyAlignment="0" applyProtection="0"/>
    <xf numFmtId="0" fontId="17" fillId="0" borderId="0"/>
    <xf numFmtId="0" fontId="17" fillId="0" borderId="0"/>
    <xf numFmtId="0" fontId="17" fillId="0" borderId="0"/>
    <xf numFmtId="0" fontId="163" fillId="0" borderId="0">
      <alignment horizontal="justify" vertical="top" wrapText="1"/>
    </xf>
    <xf numFmtId="0" fontId="155" fillId="0" borderId="0"/>
    <xf numFmtId="0" fontId="155" fillId="0" borderId="0"/>
    <xf numFmtId="0" fontId="155" fillId="0" borderId="0"/>
    <xf numFmtId="0" fontId="155" fillId="0" borderId="0"/>
    <xf numFmtId="0" fontId="155" fillId="0" borderId="0"/>
    <xf numFmtId="0" fontId="24" fillId="0" borderId="0"/>
    <xf numFmtId="0" fontId="24" fillId="0" borderId="0"/>
    <xf numFmtId="0" fontId="24" fillId="0" borderId="0"/>
    <xf numFmtId="0" fontId="24" fillId="0" borderId="0"/>
    <xf numFmtId="0" fontId="59" fillId="0" borderId="0"/>
    <xf numFmtId="0" fontId="155" fillId="0" borderId="0"/>
    <xf numFmtId="0" fontId="155" fillId="0" borderId="0"/>
    <xf numFmtId="0" fontId="155" fillId="0" borderId="0"/>
    <xf numFmtId="0" fontId="155" fillId="0" borderId="0"/>
    <xf numFmtId="0" fontId="5" fillId="0" borderId="0"/>
    <xf numFmtId="0" fontId="5" fillId="0" borderId="0"/>
    <xf numFmtId="0" fontId="17" fillId="0" borderId="0"/>
    <xf numFmtId="0" fontId="17" fillId="0" borderId="0"/>
    <xf numFmtId="0" fontId="17" fillId="0" borderId="0"/>
    <xf numFmtId="0" fontId="17" fillId="0" borderId="0"/>
    <xf numFmtId="0" fontId="3" fillId="0" borderId="0"/>
    <xf numFmtId="0" fontId="93" fillId="87" borderId="26" applyNumberFormat="0" applyAlignment="0" applyProtection="0">
      <alignment vertical="top"/>
    </xf>
    <xf numFmtId="0" fontId="93" fillId="88" borderId="26" applyNumberFormat="0" applyAlignment="0" applyProtection="0"/>
    <xf numFmtId="0" fontId="93" fillId="81" borderId="26"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200" fontId="170" fillId="63" borderId="36" applyNumberFormat="0" applyFont="0" applyAlignment="0" applyProtection="0">
      <alignment horizontal="center" vertical="top"/>
    </xf>
    <xf numFmtId="0" fontId="62" fillId="0" borderId="0"/>
    <xf numFmtId="0" fontId="27" fillId="0" borderId="0"/>
    <xf numFmtId="0" fontId="17" fillId="0" borderId="0"/>
    <xf numFmtId="0" fontId="153" fillId="0" borderId="0"/>
    <xf numFmtId="0" fontId="33" fillId="0" borderId="0"/>
    <xf numFmtId="0" fontId="153" fillId="0" borderId="0"/>
    <xf numFmtId="0" fontId="104" fillId="0" borderId="0"/>
    <xf numFmtId="0" fontId="33" fillId="0" borderId="0"/>
    <xf numFmtId="0" fontId="17" fillId="0" borderId="0"/>
    <xf numFmtId="0" fontId="78" fillId="0" borderId="0" applyNumberFormat="0" applyFill="0" applyBorder="0" applyAlignment="0" applyProtection="0">
      <alignment vertical="top"/>
    </xf>
    <xf numFmtId="0" fontId="108" fillId="0" borderId="0" applyNumberFormat="0" applyFill="0" applyBorder="0" applyAlignment="0" applyProtection="0"/>
    <xf numFmtId="0" fontId="162" fillId="0" borderId="0" applyNumberFormat="0" applyFill="0" applyBorder="0" applyAlignment="0" applyProtection="0">
      <alignment vertical="top"/>
    </xf>
    <xf numFmtId="0" fontId="165" fillId="0" borderId="0" applyNumberFormat="0" applyFill="0" applyBorder="0" applyAlignment="0" applyProtection="0"/>
    <xf numFmtId="0" fontId="110" fillId="0" borderId="44" applyNumberFormat="0" applyFill="0" applyAlignment="0" applyProtection="0"/>
    <xf numFmtId="0" fontId="110" fillId="0" borderId="45" applyNumberFormat="0" applyFill="0" applyAlignment="0" applyProtection="0"/>
    <xf numFmtId="197" fontId="22" fillId="57" borderId="7">
      <alignment vertical="center"/>
    </xf>
    <xf numFmtId="182" fontId="22" fillId="57" borderId="7">
      <alignment vertical="center"/>
    </xf>
    <xf numFmtId="197" fontId="22" fillId="57" borderId="7">
      <alignment vertical="center"/>
    </xf>
    <xf numFmtId="164" fontId="62" fillId="0" borderId="0" applyFont="0" applyFill="0" applyBorder="0" applyAlignment="0" applyProtection="0">
      <alignment vertical="top"/>
    </xf>
    <xf numFmtId="164" fontId="62" fillId="0" borderId="0" applyFont="0" applyFill="0" applyBorder="0" applyAlignment="0" applyProtection="0">
      <alignment vertical="top"/>
    </xf>
    <xf numFmtId="166" fontId="17" fillId="0" borderId="0" applyFont="0" applyFill="0" applyBorder="0" applyAlignment="0" applyProtection="0"/>
    <xf numFmtId="166" fontId="17" fillId="0" borderId="0" applyFont="0" applyFill="0" applyBorder="0" applyAlignment="0" applyProtection="0"/>
    <xf numFmtId="164" fontId="24"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24" fillId="0" borderId="0" applyFont="0" applyFill="0" applyBorder="0" applyAlignment="0" applyProtection="0"/>
    <xf numFmtId="166"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0" fontId="108" fillId="0" borderId="0" applyNumberFormat="0" applyFill="0" applyBorder="0" applyAlignment="0" applyProtection="0">
      <alignment vertical="top"/>
    </xf>
    <xf numFmtId="168" fontId="62" fillId="0" borderId="0" applyFont="0" applyFill="0" applyBorder="0" applyAlignment="0" applyProtection="0">
      <alignment vertical="top"/>
    </xf>
    <xf numFmtId="43" fontId="5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4" fontId="17" fillId="0" borderId="0" applyFill="0" applyBorder="0" applyAlignment="0" applyProtection="0"/>
    <xf numFmtId="168" fontId="24" fillId="0" borderId="0" applyFont="0" applyFill="0" applyBorder="0" applyAlignment="0" applyProtection="0">
      <alignment vertical="top"/>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8" fontId="24"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2" fillId="0" borderId="0" applyNumberFormat="0" applyFill="0" applyBorder="0" applyProtection="0">
      <alignment vertical="top"/>
    </xf>
    <xf numFmtId="43" fontId="5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24" fillId="48" borderId="0" applyNumberFormat="0" applyBorder="0" applyAlignment="0" applyProtection="0">
      <alignment vertical="top"/>
    </xf>
    <xf numFmtId="0" fontId="112" fillId="0" borderId="0" applyNumberFormat="0" applyFill="0" applyBorder="0" applyProtection="0">
      <alignment vertical="top"/>
    </xf>
    <xf numFmtId="169" fontId="123" fillId="0" borderId="0"/>
    <xf numFmtId="0" fontId="2" fillId="0" borderId="0"/>
    <xf numFmtId="0" fontId="1" fillId="0" borderId="0"/>
  </cellStyleXfs>
  <cellXfs count="1152">
    <xf numFmtId="0" fontId="0" fillId="0" borderId="0" xfId="0"/>
    <xf numFmtId="0" fontId="19" fillId="0" borderId="0" xfId="0" applyFont="1" applyAlignment="1">
      <alignment vertical="top" wrapText="1"/>
    </xf>
    <xf numFmtId="49" fontId="19" fillId="0" borderId="0" xfId="0" applyNumberFormat="1" applyFont="1" applyAlignment="1">
      <alignment horizontal="left" vertical="top" wrapText="1"/>
    </xf>
    <xf numFmtId="0" fontId="19" fillId="0" borderId="0" xfId="0" applyFont="1"/>
    <xf numFmtId="49" fontId="18" fillId="0" borderId="0" xfId="0" applyNumberFormat="1" applyFont="1" applyAlignment="1">
      <alignment horizontal="left" vertical="top" wrapText="1"/>
    </xf>
    <xf numFmtId="0" fontId="19" fillId="0" borderId="0" xfId="0" applyFont="1" applyAlignment="1">
      <alignment horizontal="left" vertical="top" wrapText="1"/>
    </xf>
    <xf numFmtId="49" fontId="19" fillId="0" borderId="2" xfId="0" applyNumberFormat="1" applyFont="1" applyBorder="1" applyAlignment="1">
      <alignment horizontal="center" vertical="center" wrapText="1"/>
    </xf>
    <xf numFmtId="0" fontId="17" fillId="0" borderId="0" xfId="0" applyFont="1"/>
    <xf numFmtId="4" fontId="17" fillId="0" borderId="0" xfId="0" applyNumberFormat="1" applyFont="1" applyProtection="1">
      <protection locked="0"/>
    </xf>
    <xf numFmtId="4" fontId="19" fillId="0" borderId="0" xfId="0" applyNumberFormat="1" applyFont="1" applyProtection="1">
      <protection locked="0"/>
    </xf>
    <xf numFmtId="0" fontId="17" fillId="0" borderId="0" xfId="0" applyFont="1" applyAlignment="1">
      <alignment horizontal="right"/>
    </xf>
    <xf numFmtId="49" fontId="18" fillId="0" borderId="0" xfId="0" applyNumberFormat="1" applyFont="1" applyAlignment="1">
      <alignment horizontal="right" vertical="top" wrapText="1"/>
    </xf>
    <xf numFmtId="0" fontId="19" fillId="0" borderId="0" xfId="0" applyFont="1" applyAlignment="1">
      <alignment vertical="top"/>
    </xf>
    <xf numFmtId="0" fontId="19" fillId="0" borderId="0" xfId="0" applyFont="1" applyAlignment="1">
      <alignment wrapText="1"/>
    </xf>
    <xf numFmtId="49" fontId="17" fillId="0" borderId="6" xfId="0" applyNumberFormat="1" applyFont="1" applyBorder="1" applyAlignment="1" applyProtection="1">
      <alignment horizontal="center" vertical="top" wrapText="1"/>
      <protection locked="0"/>
    </xf>
    <xf numFmtId="49" fontId="17" fillId="0" borderId="0" xfId="0" applyNumberFormat="1" applyFont="1" applyAlignment="1">
      <alignment horizontal="right" vertical="top" wrapText="1"/>
    </xf>
    <xf numFmtId="4" fontId="135" fillId="0" borderId="0" xfId="686" applyNumberFormat="1" applyFont="1" applyAlignment="1" applyProtection="1">
      <alignment horizontal="right" vertical="top" wrapText="1"/>
      <protection locked="0"/>
    </xf>
    <xf numFmtId="4" fontId="135" fillId="0" borderId="3" xfId="686" applyNumberFormat="1" applyFont="1" applyBorder="1" applyAlignment="1" applyProtection="1">
      <alignment horizontal="right" vertical="top" wrapText="1"/>
      <protection locked="0"/>
    </xf>
    <xf numFmtId="4" fontId="136" fillId="0" borderId="0" xfId="686" applyNumberFormat="1" applyFont="1" applyAlignment="1" applyProtection="1">
      <alignment horizontal="right" vertical="top" wrapText="1"/>
      <protection locked="0"/>
    </xf>
    <xf numFmtId="4" fontId="17" fillId="0" borderId="0" xfId="0" applyNumberFormat="1" applyFont="1" applyAlignment="1">
      <alignment horizontal="right"/>
    </xf>
    <xf numFmtId="0" fontId="17" fillId="0" borderId="0" xfId="0" applyFont="1" applyAlignment="1">
      <alignment horizontal="right" wrapText="1"/>
    </xf>
    <xf numFmtId="0" fontId="22" fillId="0" borderId="0" xfId="0" applyFont="1" applyAlignment="1">
      <alignment horizontal="right" vertical="top"/>
    </xf>
    <xf numFmtId="49" fontId="17" fillId="0" borderId="2"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 fontId="17" fillId="0" borderId="0" xfId="0" applyNumberFormat="1" applyFont="1" applyAlignment="1">
      <alignment horizontal="right" wrapText="1"/>
    </xf>
    <xf numFmtId="1" fontId="17" fillId="0" borderId="0" xfId="0" applyNumberFormat="1" applyFont="1" applyAlignment="1">
      <alignment horizontal="right" wrapText="1"/>
    </xf>
    <xf numFmtId="0" fontId="22" fillId="0" borderId="3" xfId="0" applyFont="1" applyBorder="1" applyAlignment="1" applyProtection="1">
      <alignment horizontal="left" vertical="top" wrapText="1"/>
      <protection locked="0"/>
    </xf>
    <xf numFmtId="4" fontId="22" fillId="0" borderId="0" xfId="688" applyFont="1" applyFill="1" applyBorder="1" applyProtection="1">
      <alignment horizontal="left" vertical="top"/>
      <protection locked="0"/>
    </xf>
    <xf numFmtId="4" fontId="19" fillId="0" borderId="3" xfId="0" applyNumberFormat="1" applyFont="1" applyBorder="1" applyProtection="1">
      <protection locked="0"/>
    </xf>
    <xf numFmtId="4" fontId="19" fillId="0" borderId="2" xfId="0" applyNumberFormat="1" applyFont="1" applyBorder="1" applyProtection="1">
      <protection locked="0"/>
    </xf>
    <xf numFmtId="0" fontId="18" fillId="0" borderId="0" xfId="0" applyFont="1" applyAlignment="1">
      <alignment vertical="top" wrapText="1"/>
    </xf>
    <xf numFmtId="4" fontId="18" fillId="0" borderId="3" xfId="0" applyNumberFormat="1" applyFont="1" applyBorder="1" applyProtection="1">
      <protection locked="0"/>
    </xf>
    <xf numFmtId="4" fontId="17" fillId="0" borderId="0" xfId="686" applyNumberFormat="1" applyFont="1" applyAlignment="1" applyProtection="1">
      <alignment horizontal="right" vertical="top" wrapText="1"/>
      <protection locked="0"/>
    </xf>
    <xf numFmtId="4" fontId="19" fillId="0" borderId="0" xfId="0" applyNumberFormat="1" applyFont="1" applyAlignment="1" applyProtection="1">
      <alignment horizontal="center" vertical="center" wrapText="1"/>
      <protection locked="0"/>
    </xf>
    <xf numFmtId="49" fontId="19" fillId="0" borderId="0" xfId="0" applyNumberFormat="1" applyFont="1" applyAlignment="1">
      <alignment horizontal="center" vertical="top" wrapText="1"/>
    </xf>
    <xf numFmtId="4" fontId="17" fillId="0" borderId="3" xfId="0" applyNumberFormat="1" applyFont="1" applyBorder="1" applyProtection="1">
      <protection locked="0"/>
    </xf>
    <xf numFmtId="2" fontId="17" fillId="0" borderId="0" xfId="686" applyNumberFormat="1" applyFont="1" applyAlignment="1" applyProtection="1">
      <alignment horizontal="right" vertical="top" wrapText="1"/>
      <protection locked="0"/>
    </xf>
    <xf numFmtId="4" fontId="22" fillId="0" borderId="3" xfId="688" applyFont="1" applyFill="1" applyBorder="1" applyAlignment="1" applyProtection="1">
      <alignment horizontal="left" vertical="top" wrapText="1"/>
      <protection locked="0"/>
    </xf>
    <xf numFmtId="4" fontId="17" fillId="0" borderId="0" xfId="686" applyNumberFormat="1" applyFont="1" applyAlignment="1" applyProtection="1">
      <alignment horizontal="right" wrapText="1"/>
      <protection locked="0"/>
    </xf>
    <xf numFmtId="4" fontId="17" fillId="85" borderId="0" xfId="686" applyNumberFormat="1" applyFont="1" applyFill="1" applyAlignment="1" applyProtection="1">
      <alignment horizontal="right" wrapText="1"/>
      <protection locked="0"/>
    </xf>
    <xf numFmtId="4" fontId="17" fillId="0" borderId="3" xfId="686" applyNumberFormat="1" applyFont="1" applyBorder="1" applyAlignment="1" applyProtection="1">
      <alignment horizontal="right" wrapText="1"/>
      <protection locked="0"/>
    </xf>
    <xf numFmtId="191" fontId="17" fillId="0" borderId="0" xfId="686" applyNumberFormat="1" applyFont="1" applyAlignment="1" applyProtection="1">
      <alignment horizontal="right" wrapText="1"/>
      <protection locked="0"/>
    </xf>
    <xf numFmtId="192" fontId="128" fillId="0" borderId="0" xfId="0" applyNumberFormat="1" applyFont="1" applyAlignment="1" applyProtection="1">
      <alignment horizontal="right"/>
      <protection locked="0"/>
    </xf>
    <xf numFmtId="192" fontId="17" fillId="0" borderId="0" xfId="0" applyNumberFormat="1" applyFont="1" applyAlignment="1">
      <alignment horizontal="right"/>
    </xf>
    <xf numFmtId="192" fontId="17" fillId="0" borderId="0" xfId="0" applyNumberFormat="1" applyFont="1" applyAlignment="1" applyProtection="1">
      <alignment horizontal="right"/>
      <protection locked="0"/>
    </xf>
    <xf numFmtId="4" fontId="19" fillId="0" borderId="0" xfId="0" applyNumberFormat="1" applyFont="1" applyAlignment="1" applyProtection="1">
      <alignment vertical="top"/>
      <protection locked="0"/>
    </xf>
    <xf numFmtId="0" fontId="19" fillId="0" borderId="0" xfId="0" applyFont="1" applyAlignment="1" applyProtection="1">
      <alignment vertical="top"/>
      <protection locked="0"/>
    </xf>
    <xf numFmtId="49" fontId="19" fillId="0" borderId="0" xfId="0" applyNumberFormat="1" applyFont="1" applyAlignment="1" applyProtection="1">
      <alignment horizontal="center" vertical="top" wrapText="1"/>
      <protection locked="0"/>
    </xf>
    <xf numFmtId="49" fontId="19" fillId="0" borderId="6" xfId="0" applyNumberFormat="1" applyFont="1" applyBorder="1" applyAlignment="1" applyProtection="1">
      <alignment horizontal="center" vertical="top" wrapText="1"/>
      <protection locked="0"/>
    </xf>
    <xf numFmtId="193" fontId="17" fillId="0" borderId="0" xfId="686" applyNumberFormat="1" applyFont="1" applyAlignment="1" applyProtection="1">
      <alignment horizontal="right" wrapText="1"/>
      <protection locked="0"/>
    </xf>
    <xf numFmtId="0" fontId="19" fillId="0" borderId="0" xfId="0" applyFont="1" applyAlignment="1" applyProtection="1">
      <alignment horizontal="justify" vertical="top" wrapText="1"/>
      <protection locked="0"/>
    </xf>
    <xf numFmtId="49" fontId="22" fillId="0" borderId="0" xfId="0" applyNumberFormat="1" applyFont="1" applyAlignment="1">
      <alignment horizontal="right" vertical="top" wrapText="1"/>
    </xf>
    <xf numFmtId="49" fontId="17" fillId="0" borderId="0" xfId="0" applyNumberFormat="1" applyFont="1" applyAlignment="1">
      <alignment horizontal="right" vertical="center" wrapText="1"/>
    </xf>
    <xf numFmtId="0" fontId="18" fillId="0" borderId="0" xfId="0" applyFont="1" applyAlignment="1">
      <alignment horizontal="justify" vertical="top"/>
    </xf>
    <xf numFmtId="0" fontId="18" fillId="0" borderId="0" xfId="0" applyFont="1" applyAlignment="1" applyProtection="1">
      <alignment horizontal="justify" vertical="top" wrapText="1"/>
      <protection locked="0"/>
    </xf>
    <xf numFmtId="4" fontId="17" fillId="0" borderId="0" xfId="0" applyNumberFormat="1" applyFont="1" applyAlignment="1" applyProtection="1">
      <alignment vertical="top"/>
      <protection locked="0"/>
    </xf>
    <xf numFmtId="192" fontId="19" fillId="0" borderId="0" xfId="0" applyNumberFormat="1" applyFont="1" applyAlignment="1">
      <alignment horizontal="right"/>
    </xf>
    <xf numFmtId="49" fontId="19" fillId="0" borderId="1" xfId="0" applyNumberFormat="1" applyFont="1" applyBorder="1" applyAlignment="1" applyProtection="1">
      <alignment horizontal="center" vertical="center" wrapText="1"/>
      <protection locked="0"/>
    </xf>
    <xf numFmtId="49" fontId="19" fillId="0" borderId="0" xfId="0" applyNumberFormat="1" applyFont="1" applyAlignment="1" applyProtection="1">
      <alignment horizontal="center" vertical="center" wrapText="1"/>
      <protection locked="0"/>
    </xf>
    <xf numFmtId="192" fontId="19" fillId="0" borderId="0" xfId="0" applyNumberFormat="1" applyFont="1" applyAlignment="1" applyProtection="1">
      <alignment horizontal="right" vertical="center" wrapText="1"/>
      <protection locked="0"/>
    </xf>
    <xf numFmtId="192" fontId="19" fillId="0" borderId="0" xfId="0" applyNumberFormat="1" applyFont="1" applyAlignment="1" applyProtection="1">
      <alignment horizontal="right"/>
      <protection locked="0"/>
    </xf>
    <xf numFmtId="192" fontId="19" fillId="0" borderId="0" xfId="0" applyNumberFormat="1" applyFont="1" applyAlignment="1" applyProtection="1">
      <alignment horizontal="right" vertical="top"/>
      <protection locked="0"/>
    </xf>
    <xf numFmtId="49" fontId="17" fillId="0" borderId="5" xfId="0" applyNumberFormat="1" applyFont="1" applyBorder="1" applyAlignment="1" applyProtection="1">
      <alignment horizontal="center" vertical="center" wrapText="1"/>
      <protection locked="0"/>
    </xf>
    <xf numFmtId="0" fontId="17" fillId="0" borderId="0" xfId="0" applyFont="1" applyAlignment="1">
      <alignment horizontal="center" vertical="center"/>
    </xf>
    <xf numFmtId="192" fontId="17" fillId="0" borderId="0" xfId="0" applyNumberFormat="1" applyFont="1" applyAlignment="1" applyProtection="1">
      <alignment horizontal="right" vertical="top" wrapText="1"/>
      <protection locked="0"/>
    </xf>
    <xf numFmtId="192" fontId="17" fillId="0" borderId="0" xfId="0" applyNumberFormat="1" applyFont="1" applyAlignment="1" applyProtection="1">
      <alignment horizontal="right" vertical="top"/>
      <protection locked="0"/>
    </xf>
    <xf numFmtId="169" fontId="19" fillId="0" borderId="0" xfId="5" applyNumberFormat="1" applyFont="1" applyAlignment="1" applyProtection="1">
      <alignment horizontal="left" vertical="top" wrapText="1"/>
    </xf>
    <xf numFmtId="187" fontId="19" fillId="0" borderId="1" xfId="0" applyNumberFormat="1" applyFont="1" applyBorder="1" applyAlignment="1" applyProtection="1">
      <alignment horizontal="center" vertical="center" wrapText="1"/>
      <protection locked="0"/>
    </xf>
    <xf numFmtId="193" fontId="19" fillId="0" borderId="0" xfId="0" applyNumberFormat="1" applyFont="1" applyAlignment="1" applyProtection="1">
      <alignment vertical="top"/>
      <protection locked="0"/>
    </xf>
    <xf numFmtId="193" fontId="19" fillId="0" borderId="0" xfId="0" applyNumberFormat="1" applyFont="1" applyProtection="1">
      <protection locked="0"/>
    </xf>
    <xf numFmtId="187" fontId="19" fillId="0" borderId="0" xfId="0" applyNumberFormat="1" applyFont="1" applyAlignment="1" applyProtection="1">
      <alignment horizontal="center" vertical="center" wrapText="1"/>
      <protection locked="0"/>
    </xf>
    <xf numFmtId="4" fontId="19" fillId="0" borderId="1" xfId="0" applyNumberFormat="1" applyFont="1" applyBorder="1" applyProtection="1">
      <protection locked="0"/>
    </xf>
    <xf numFmtId="0" fontId="17" fillId="0" borderId="0" xfId="0" applyFont="1" applyAlignment="1" applyProtection="1">
      <alignment horizontal="right"/>
      <protection locked="0"/>
    </xf>
    <xf numFmtId="4" fontId="17" fillId="0" borderId="0" xfId="0" applyNumberFormat="1" applyFont="1" applyAlignment="1" applyProtection="1">
      <alignment horizontal="right"/>
      <protection locked="0"/>
    </xf>
    <xf numFmtId="193" fontId="17" fillId="0" borderId="0" xfId="0" applyNumberFormat="1" applyFont="1" applyAlignment="1" applyProtection="1">
      <alignment horizontal="right"/>
      <protection locked="0"/>
    </xf>
    <xf numFmtId="0" fontId="17" fillId="0" borderId="0" xfId="0" applyFont="1" applyProtection="1">
      <protection locked="0"/>
    </xf>
    <xf numFmtId="4" fontId="17" fillId="0" borderId="0" xfId="0" applyNumberFormat="1" applyFont="1" applyAlignment="1" applyProtection="1">
      <alignment horizontal="center"/>
      <protection locked="0"/>
    </xf>
    <xf numFmtId="1" fontId="17" fillId="0" borderId="0" xfId="0" applyNumberFormat="1" applyFont="1" applyAlignment="1">
      <alignment horizontal="right"/>
    </xf>
    <xf numFmtId="192" fontId="19" fillId="0" borderId="3" xfId="0" applyNumberFormat="1" applyFont="1" applyBorder="1" applyAlignment="1" applyProtection="1">
      <alignment horizontal="right"/>
      <protection locked="0"/>
    </xf>
    <xf numFmtId="192" fontId="22" fillId="0" borderId="2" xfId="0" applyNumberFormat="1" applyFont="1" applyBorder="1" applyAlignment="1">
      <alignment horizontal="right"/>
    </xf>
    <xf numFmtId="0" fontId="19" fillId="0" borderId="0" xfId="0" applyFont="1" applyProtection="1">
      <protection locked="0"/>
    </xf>
    <xf numFmtId="192" fontId="19" fillId="0" borderId="0" xfId="0" applyNumberFormat="1" applyFont="1" applyAlignment="1" applyProtection="1">
      <alignment horizontal="center" vertical="center" wrapText="1"/>
      <protection locked="0"/>
    </xf>
    <xf numFmtId="192" fontId="19" fillId="0" borderId="0" xfId="0" applyNumberFormat="1" applyFont="1" applyProtection="1">
      <protection locked="0"/>
    </xf>
    <xf numFmtId="192" fontId="19" fillId="0" borderId="0" xfId="0" applyNumberFormat="1" applyFont="1" applyAlignment="1" applyProtection="1">
      <alignment horizontal="center"/>
      <protection locked="0"/>
    </xf>
    <xf numFmtId="192" fontId="18" fillId="0" borderId="3" xfId="0" applyNumberFormat="1" applyFont="1" applyBorder="1" applyProtection="1">
      <protection locked="0"/>
    </xf>
    <xf numFmtId="193" fontId="19" fillId="0" borderId="0" xfId="0" applyNumberFormat="1" applyFont="1" applyAlignment="1" applyProtection="1">
      <alignment horizontal="center" vertical="top" wrapText="1"/>
      <protection locked="0"/>
    </xf>
    <xf numFmtId="193" fontId="18" fillId="0" borderId="3" xfId="0" applyNumberFormat="1" applyFont="1" applyBorder="1" applyAlignment="1" applyProtection="1">
      <alignment vertical="top"/>
      <protection locked="0"/>
    </xf>
    <xf numFmtId="193" fontId="19" fillId="0" borderId="0" xfId="0" applyNumberFormat="1" applyFont="1" applyAlignment="1" applyProtection="1">
      <alignment horizontal="center" vertical="top"/>
      <protection locked="0"/>
    </xf>
    <xf numFmtId="192" fontId="19" fillId="0" borderId="0" xfId="0" applyNumberFormat="1" applyFont="1" applyAlignment="1" applyProtection="1">
      <alignment horizontal="right" wrapText="1"/>
      <protection locked="0"/>
    </xf>
    <xf numFmtId="192" fontId="18" fillId="0" borderId="3" xfId="0" applyNumberFormat="1" applyFont="1" applyBorder="1" applyAlignment="1" applyProtection="1">
      <alignment horizontal="right"/>
      <protection locked="0"/>
    </xf>
    <xf numFmtId="192" fontId="18" fillId="0" borderId="0" xfId="0" applyNumberFormat="1" applyFont="1" applyAlignment="1" applyProtection="1">
      <alignment horizontal="right"/>
      <protection locked="0"/>
    </xf>
    <xf numFmtId="192" fontId="22" fillId="0" borderId="3" xfId="0" applyNumberFormat="1" applyFont="1" applyBorder="1" applyAlignment="1" applyProtection="1">
      <alignment horizontal="right" vertical="top"/>
      <protection locked="0"/>
    </xf>
    <xf numFmtId="0" fontId="17" fillId="0" borderId="0" xfId="0" applyFont="1" applyAlignment="1" applyProtection="1">
      <alignment vertical="top"/>
      <protection locked="0"/>
    </xf>
    <xf numFmtId="192" fontId="18" fillId="0" borderId="31" xfId="0" applyNumberFormat="1" applyFont="1" applyBorder="1" applyAlignment="1" applyProtection="1">
      <alignment horizontal="right"/>
      <protection locked="0"/>
    </xf>
    <xf numFmtId="49" fontId="17" fillId="0" borderId="0" xfId="0" applyNumberFormat="1" applyFont="1" applyAlignment="1">
      <alignment horizontal="center" vertical="center" wrapText="1"/>
    </xf>
    <xf numFmtId="192" fontId="17" fillId="0" borderId="0" xfId="0" applyNumberFormat="1" applyFont="1" applyAlignment="1" applyProtection="1">
      <alignment horizontal="right" vertical="center" wrapText="1"/>
      <protection locked="0"/>
    </xf>
    <xf numFmtId="192" fontId="17" fillId="0" borderId="0" xfId="0" applyNumberFormat="1" applyFont="1" applyAlignment="1">
      <alignment horizontal="right" vertical="center" wrapText="1"/>
    </xf>
    <xf numFmtId="4" fontId="19" fillId="0" borderId="0" xfId="0" applyNumberFormat="1" applyFont="1" applyAlignment="1" applyProtection="1">
      <alignment horizontal="center"/>
      <protection locked="0"/>
    </xf>
    <xf numFmtId="4" fontId="18" fillId="0" borderId="0" xfId="0" applyNumberFormat="1" applyFont="1" applyProtection="1">
      <protection locked="0"/>
    </xf>
    <xf numFmtId="49" fontId="17" fillId="0" borderId="1" xfId="0" applyNumberFormat="1" applyFont="1" applyBorder="1" applyAlignment="1" applyProtection="1">
      <alignment horizontal="center" vertical="center" wrapText="1"/>
      <protection locked="0"/>
    </xf>
    <xf numFmtId="49" fontId="17" fillId="0" borderId="0" xfId="0" applyNumberFormat="1" applyFont="1" applyAlignment="1" applyProtection="1">
      <alignment horizontal="center" vertical="center" wrapText="1"/>
      <protection locked="0"/>
    </xf>
    <xf numFmtId="49" fontId="17" fillId="0" borderId="0" xfId="0" applyNumberFormat="1" applyFont="1" applyAlignment="1" applyProtection="1">
      <alignment horizontal="right" vertical="center" wrapText="1"/>
      <protection locked="0"/>
    </xf>
    <xf numFmtId="193" fontId="136" fillId="0" borderId="0" xfId="0" applyNumberFormat="1" applyFont="1" applyAlignment="1" applyProtection="1">
      <alignment horizontal="right"/>
      <protection locked="0"/>
    </xf>
    <xf numFmtId="4" fontId="136" fillId="0" borderId="0" xfId="0" applyNumberFormat="1" applyFont="1" applyAlignment="1" applyProtection="1">
      <alignment horizontal="right"/>
      <protection locked="0"/>
    </xf>
    <xf numFmtId="49" fontId="129" fillId="0" borderId="0" xfId="490" applyNumberFormat="1" applyFont="1" applyFill="1" applyBorder="1" applyAlignment="1" applyProtection="1">
      <alignment horizontal="left" vertical="top" wrapText="1"/>
    </xf>
    <xf numFmtId="49" fontId="18" fillId="93" borderId="46" xfId="0" applyNumberFormat="1" applyFont="1" applyFill="1" applyBorder="1" applyAlignment="1">
      <alignment horizontal="right" wrapText="1"/>
    </xf>
    <xf numFmtId="49" fontId="18" fillId="94" borderId="46" xfId="0" applyNumberFormat="1" applyFont="1" applyFill="1" applyBorder="1" applyAlignment="1">
      <alignment horizontal="right" wrapText="1"/>
    </xf>
    <xf numFmtId="49" fontId="18" fillId="0" borderId="46" xfId="0" applyNumberFormat="1" applyFont="1" applyBorder="1" applyAlignment="1">
      <alignment horizontal="right" wrapText="1"/>
    </xf>
    <xf numFmtId="192" fontId="17" fillId="94" borderId="0" xfId="0" applyNumberFormat="1" applyFont="1" applyFill="1" applyAlignment="1" applyProtection="1">
      <alignment horizontal="right"/>
      <protection locked="0"/>
    </xf>
    <xf numFmtId="192" fontId="17" fillId="94" borderId="0" xfId="0" applyNumberFormat="1" applyFont="1" applyFill="1" applyAlignment="1">
      <alignment horizontal="right"/>
    </xf>
    <xf numFmtId="192" fontId="17" fillId="93" borderId="0" xfId="0" applyNumberFormat="1" applyFont="1" applyFill="1" applyAlignment="1" applyProtection="1">
      <alignment horizontal="right"/>
      <protection locked="0"/>
    </xf>
    <xf numFmtId="4" fontId="17" fillId="94" borderId="0" xfId="0" applyNumberFormat="1" applyFont="1" applyFill="1" applyAlignment="1">
      <alignment horizontal="right"/>
    </xf>
    <xf numFmtId="192" fontId="19" fillId="93" borderId="0" xfId="0" applyNumberFormat="1" applyFont="1" applyFill="1" applyAlignment="1" applyProtection="1">
      <alignment horizontal="right"/>
      <protection locked="0"/>
    </xf>
    <xf numFmtId="4" fontId="19" fillId="93" borderId="0" xfId="0" applyNumberFormat="1" applyFont="1" applyFill="1" applyProtection="1">
      <protection locked="0"/>
    </xf>
    <xf numFmtId="193" fontId="19" fillId="93" borderId="0" xfId="0" applyNumberFormat="1" applyFont="1" applyFill="1" applyProtection="1">
      <protection locked="0"/>
    </xf>
    <xf numFmtId="193" fontId="19" fillId="93" borderId="0" xfId="0" applyNumberFormat="1" applyFont="1" applyFill="1" applyAlignment="1" applyProtection="1">
      <alignment vertical="top"/>
      <protection locked="0"/>
    </xf>
    <xf numFmtId="192" fontId="19" fillId="94" borderId="0" xfId="0" applyNumberFormat="1" applyFont="1" applyFill="1" applyAlignment="1" applyProtection="1">
      <alignment horizontal="right"/>
      <protection locked="0"/>
    </xf>
    <xf numFmtId="192" fontId="19" fillId="94" borderId="0" xfId="0" applyNumberFormat="1" applyFont="1" applyFill="1" applyAlignment="1" applyProtection="1">
      <alignment horizontal="right" vertical="top"/>
      <protection locked="0"/>
    </xf>
    <xf numFmtId="49" fontId="19" fillId="0" borderId="0" xfId="0" applyNumberFormat="1" applyFont="1" applyAlignment="1" applyProtection="1">
      <alignment horizontal="justify" vertical="center" wrapText="1"/>
      <protection locked="0"/>
    </xf>
    <xf numFmtId="49" fontId="22" fillId="0" borderId="0" xfId="490" applyNumberFormat="1" applyFont="1" applyFill="1" applyBorder="1" applyAlignment="1" applyProtection="1">
      <alignment horizontal="left" vertical="top" wrapText="1"/>
    </xf>
    <xf numFmtId="192" fontId="22" fillId="0" borderId="0" xfId="0" applyNumberFormat="1" applyFont="1" applyAlignment="1">
      <alignment horizontal="right"/>
    </xf>
    <xf numFmtId="0" fontId="19" fillId="0" borderId="0" xfId="0" applyFont="1" applyAlignment="1" applyProtection="1">
      <alignment horizontal="justify"/>
      <protection locked="0"/>
    </xf>
    <xf numFmtId="192" fontId="19" fillId="93" borderId="0" xfId="0" applyNumberFormat="1" applyFont="1" applyFill="1" applyAlignment="1" applyProtection="1">
      <alignment horizontal="right" vertical="top"/>
      <protection locked="0"/>
    </xf>
    <xf numFmtId="192" fontId="17" fillId="93" borderId="0" xfId="0" applyNumberFormat="1" applyFont="1" applyFill="1" applyAlignment="1" applyProtection="1">
      <alignment horizontal="right" vertical="top"/>
      <protection locked="0"/>
    </xf>
    <xf numFmtId="192" fontId="17" fillId="94" borderId="0" xfId="0" applyNumberFormat="1" applyFont="1" applyFill="1" applyAlignment="1" applyProtection="1">
      <alignment horizontal="right" vertical="top"/>
      <protection locked="0"/>
    </xf>
    <xf numFmtId="49" fontId="19" fillId="0" borderId="5" xfId="0" applyNumberFormat="1" applyFont="1" applyBorder="1" applyAlignment="1" applyProtection="1">
      <alignment horizontal="center" vertical="center" wrapText="1"/>
      <protection locked="0"/>
    </xf>
    <xf numFmtId="187" fontId="19" fillId="0" borderId="0" xfId="0" applyNumberFormat="1" applyFont="1" applyAlignment="1" applyProtection="1">
      <alignment horizontal="right"/>
      <protection locked="0"/>
    </xf>
    <xf numFmtId="49" fontId="18" fillId="0" borderId="3" xfId="490" applyNumberFormat="1" applyFont="1" applyFill="1" applyBorder="1" applyAlignment="1" applyProtection="1">
      <alignment horizontal="left" vertical="top" wrapText="1"/>
    </xf>
    <xf numFmtId="49" fontId="18" fillId="0" borderId="0" xfId="490" applyNumberFormat="1" applyFont="1" applyFill="1" applyBorder="1" applyAlignment="1" applyProtection="1">
      <alignment horizontal="left" vertical="top" wrapText="1"/>
    </xf>
    <xf numFmtId="0" fontId="184" fillId="0" borderId="0" xfId="0" applyFont="1"/>
    <xf numFmtId="1" fontId="184" fillId="0" borderId="0" xfId="0" applyNumberFormat="1" applyFont="1"/>
    <xf numFmtId="4" fontId="17" fillId="0" borderId="1" xfId="0" applyNumberFormat="1" applyFont="1" applyBorder="1" applyAlignment="1" applyProtection="1">
      <alignment horizontal="center" vertical="center" wrapText="1"/>
      <protection locked="0"/>
    </xf>
    <xf numFmtId="4" fontId="17" fillId="0" borderId="0" xfId="0" applyNumberFormat="1" applyFont="1" applyAlignment="1" applyProtection="1">
      <alignment horizontal="center" vertical="center" wrapText="1"/>
      <protection locked="0"/>
    </xf>
    <xf numFmtId="4" fontId="17" fillId="0" borderId="0" xfId="1" applyNumberFormat="1" applyFont="1" applyFill="1" applyAlignment="1" applyProtection="1">
      <alignment horizontal="right" wrapText="1"/>
    </xf>
    <xf numFmtId="4" fontId="17" fillId="93" borderId="0" xfId="1" applyNumberFormat="1" applyFont="1" applyFill="1" applyAlignment="1" applyProtection="1">
      <alignment horizontal="right" wrapText="1"/>
    </xf>
    <xf numFmtId="192" fontId="17" fillId="0" borderId="3" xfId="0" applyNumberFormat="1" applyFont="1" applyBorder="1" applyAlignment="1" applyProtection="1">
      <alignment horizontal="right"/>
      <protection locked="0"/>
    </xf>
    <xf numFmtId="0" fontId="18" fillId="0" borderId="0" xfId="495" applyFont="1" applyFill="1" applyBorder="1" applyAlignment="1" applyProtection="1">
      <alignment vertical="center" wrapText="1"/>
    </xf>
    <xf numFmtId="0" fontId="19" fillId="0" borderId="0" xfId="495" applyFont="1" applyFill="1" applyBorder="1" applyAlignment="1" applyProtection="1">
      <alignment vertical="center" wrapText="1"/>
    </xf>
    <xf numFmtId="0" fontId="19" fillId="0" borderId="0" xfId="0" applyFont="1" applyAlignment="1" applyProtection="1">
      <alignment horizontal="center"/>
      <protection locked="0"/>
    </xf>
    <xf numFmtId="0" fontId="19" fillId="0" borderId="0" xfId="0" applyFont="1" applyAlignment="1" applyProtection="1">
      <alignment vertical="top" wrapText="1"/>
      <protection locked="0"/>
    </xf>
    <xf numFmtId="0" fontId="19" fillId="0" borderId="0" xfId="691" applyFont="1" applyAlignment="1" applyProtection="1">
      <alignment horizontal="justify"/>
      <protection locked="0"/>
    </xf>
    <xf numFmtId="186" fontId="19" fillId="0" borderId="0" xfId="0" applyNumberFormat="1" applyFont="1" applyAlignment="1" applyProtection="1">
      <alignment horizontal="right" wrapText="1"/>
      <protection locked="0"/>
    </xf>
    <xf numFmtId="187" fontId="19" fillId="0" borderId="3" xfId="598" applyNumberFormat="1" applyFont="1" applyBorder="1" applyProtection="1">
      <alignment horizontal="justify" vertical="top" wrapText="1"/>
      <protection locked="0"/>
    </xf>
    <xf numFmtId="187" fontId="19" fillId="0" borderId="0" xfId="598" applyNumberFormat="1" applyFont="1" applyAlignment="1" applyProtection="1">
      <alignment horizontal="right" wrapText="1"/>
      <protection locked="0"/>
    </xf>
    <xf numFmtId="4" fontId="19" fillId="0" borderId="0" xfId="0" applyNumberFormat="1" applyFont="1" applyAlignment="1" applyProtection="1">
      <alignment horizontal="right" wrapText="1"/>
      <protection locked="0"/>
    </xf>
    <xf numFmtId="193" fontId="19" fillId="0" borderId="0" xfId="0" applyNumberFormat="1" applyFont="1" applyAlignment="1" applyProtection="1">
      <alignment horizontal="right" wrapText="1"/>
      <protection locked="0"/>
    </xf>
    <xf numFmtId="4" fontId="18" fillId="0" borderId="0" xfId="691" applyNumberFormat="1" applyFont="1" applyAlignment="1" applyProtection="1">
      <alignment horizontal="right" vertical="center"/>
      <protection locked="0"/>
    </xf>
    <xf numFmtId="189" fontId="18" fillId="0" borderId="0" xfId="691" applyNumberFormat="1" applyFont="1" applyAlignment="1" applyProtection="1">
      <alignment horizontal="right"/>
      <protection locked="0"/>
    </xf>
    <xf numFmtId="189" fontId="19" fillId="0" borderId="0" xfId="691" applyNumberFormat="1" applyFont="1" applyAlignment="1" applyProtection="1">
      <alignment horizontal="right"/>
      <protection locked="0"/>
    </xf>
    <xf numFmtId="4" fontId="19" fillId="0" borderId="0" xfId="691" applyNumberFormat="1" applyFont="1" applyAlignment="1" applyProtection="1">
      <alignment horizontal="right"/>
      <protection locked="0"/>
    </xf>
    <xf numFmtId="4" fontId="19" fillId="0" borderId="3" xfId="691" applyNumberFormat="1" applyFont="1" applyBorder="1" applyAlignment="1" applyProtection="1">
      <alignment horizontal="right"/>
      <protection locked="0"/>
    </xf>
    <xf numFmtId="4" fontId="19" fillId="0" borderId="3" xfId="0" applyNumberFormat="1" applyFont="1" applyBorder="1" applyAlignment="1" applyProtection="1">
      <alignment horizontal="right"/>
      <protection locked="0"/>
    </xf>
    <xf numFmtId="4" fontId="19" fillId="0" borderId="0" xfId="0" applyNumberFormat="1" applyFont="1" applyAlignment="1" applyProtection="1">
      <alignment horizontal="right"/>
      <protection locked="0"/>
    </xf>
    <xf numFmtId="0" fontId="19" fillId="0" borderId="0" xfId="691" applyFont="1" applyAlignment="1" applyProtection="1">
      <alignment horizontal="right"/>
      <protection locked="0"/>
    </xf>
    <xf numFmtId="0" fontId="19" fillId="0" borderId="3" xfId="691" applyFont="1" applyBorder="1" applyAlignment="1" applyProtection="1">
      <alignment horizontal="justify"/>
      <protection locked="0"/>
    </xf>
    <xf numFmtId="49" fontId="19" fillId="0" borderId="0" xfId="0" applyNumberFormat="1" applyFont="1" applyAlignment="1" applyProtection="1">
      <alignment horizontal="left" vertical="top"/>
      <protection locked="0"/>
    </xf>
    <xf numFmtId="187" fontId="19" fillId="0" borderId="0" xfId="28" applyNumberFormat="1" applyFont="1" applyAlignment="1" applyProtection="1">
      <alignment horizontal="right" wrapText="1"/>
      <protection locked="0"/>
    </xf>
    <xf numFmtId="179" fontId="19" fillId="0" borderId="3" xfId="0" applyNumberFormat="1" applyFont="1" applyBorder="1" applyAlignment="1" applyProtection="1">
      <alignment horizontal="right" wrapText="1"/>
      <protection locked="0"/>
    </xf>
    <xf numFmtId="179" fontId="19" fillId="0" borderId="0" xfId="0" applyNumberFormat="1" applyFont="1" applyAlignment="1" applyProtection="1">
      <alignment horizontal="right" wrapText="1"/>
      <protection locked="0"/>
    </xf>
    <xf numFmtId="49" fontId="19" fillId="0" borderId="3" xfId="0" applyNumberFormat="1" applyFont="1" applyBorder="1" applyAlignment="1" applyProtection="1">
      <alignment horizontal="left" vertical="top"/>
      <protection locked="0"/>
    </xf>
    <xf numFmtId="4" fontId="19" fillId="0" borderId="3" xfId="0" applyNumberFormat="1" applyFont="1" applyBorder="1" applyAlignment="1" applyProtection="1">
      <alignment horizontal="right" wrapText="1"/>
      <protection locked="0"/>
    </xf>
    <xf numFmtId="4" fontId="19" fillId="0" borderId="0" xfId="28" applyNumberFormat="1" applyFont="1" applyAlignment="1" applyProtection="1">
      <alignment horizontal="right" wrapText="1"/>
      <protection locked="0"/>
    </xf>
    <xf numFmtId="4" fontId="19" fillId="0" borderId="3" xfId="28" applyNumberFormat="1" applyFont="1" applyBorder="1" applyAlignment="1" applyProtection="1">
      <alignment horizontal="right" wrapText="1"/>
      <protection locked="0"/>
    </xf>
    <xf numFmtId="187" fontId="19" fillId="0" borderId="0" xfId="598" applyNumberFormat="1" applyFont="1" applyProtection="1">
      <alignment horizontal="justify" vertical="top" wrapText="1"/>
      <protection locked="0"/>
    </xf>
    <xf numFmtId="0" fontId="37" fillId="0" borderId="3" xfId="598" applyBorder="1" applyProtection="1">
      <alignment horizontal="justify" vertical="top" wrapText="1"/>
      <protection locked="0"/>
    </xf>
    <xf numFmtId="4" fontId="19" fillId="0" borderId="3" xfId="686" applyNumberFormat="1" applyFont="1" applyBorder="1" applyAlignment="1" applyProtection="1">
      <alignment horizontal="right" vertical="top" wrapText="1"/>
      <protection locked="0"/>
    </xf>
    <xf numFmtId="4" fontId="19" fillId="0" borderId="0" xfId="686" applyNumberFormat="1" applyFont="1" applyAlignment="1" applyProtection="1">
      <alignment horizontal="right" vertical="top" wrapText="1"/>
      <protection locked="0"/>
    </xf>
    <xf numFmtId="193" fontId="19" fillId="0" borderId="0" xfId="686" applyNumberFormat="1" applyFont="1" applyAlignment="1" applyProtection="1">
      <alignment horizontal="right" vertical="top" wrapText="1"/>
      <protection locked="0"/>
    </xf>
    <xf numFmtId="193" fontId="19" fillId="0" borderId="3" xfId="0" applyNumberFormat="1" applyFont="1" applyBorder="1" applyProtection="1">
      <protection locked="0"/>
    </xf>
    <xf numFmtId="193" fontId="18" fillId="0" borderId="0" xfId="688" applyNumberFormat="1" applyFont="1" applyFill="1" applyBorder="1" applyProtection="1">
      <alignment horizontal="left" vertical="top"/>
      <protection locked="0"/>
    </xf>
    <xf numFmtId="193" fontId="18" fillId="0" borderId="3" xfId="688" applyNumberFormat="1" applyFont="1" applyFill="1" applyBorder="1" applyAlignment="1" applyProtection="1">
      <alignment horizontal="left" vertical="top" wrapText="1"/>
      <protection locked="0"/>
    </xf>
    <xf numFmtId="170" fontId="22" fillId="0" borderId="0" xfId="1" applyNumberFormat="1" applyFont="1" applyFill="1" applyAlignment="1" applyProtection="1">
      <alignment horizontal="right" vertical="top"/>
    </xf>
    <xf numFmtId="170" fontId="18" fillId="0" borderId="0" xfId="1" applyNumberFormat="1" applyFont="1" applyFill="1" applyAlignment="1" applyProtection="1">
      <alignment horizontal="right" vertical="top"/>
    </xf>
    <xf numFmtId="170" fontId="22" fillId="0" borderId="0" xfId="1" applyNumberFormat="1" applyFont="1" applyAlignment="1" applyProtection="1">
      <alignment horizontal="right" vertical="top"/>
    </xf>
    <xf numFmtId="170" fontId="22" fillId="0" borderId="4" xfId="1" applyNumberFormat="1" applyFont="1" applyFill="1" applyBorder="1" applyAlignment="1" applyProtection="1">
      <alignment horizontal="right" vertical="top"/>
    </xf>
    <xf numFmtId="170" fontId="22" fillId="0" borderId="0" xfId="1" applyNumberFormat="1" applyFont="1" applyFill="1" applyBorder="1" applyAlignment="1" applyProtection="1">
      <alignment horizontal="right" vertical="top"/>
    </xf>
    <xf numFmtId="0" fontId="22" fillId="0" borderId="0" xfId="0" applyFont="1" applyAlignment="1" applyProtection="1">
      <alignment horizontal="left" vertical="top" wrapText="1"/>
      <protection locked="0"/>
    </xf>
    <xf numFmtId="0" fontId="22" fillId="94" borderId="3" xfId="0" applyFont="1" applyFill="1" applyBorder="1" applyAlignment="1" applyProtection="1">
      <alignment horizontal="left" vertical="top" wrapText="1"/>
      <protection locked="0"/>
    </xf>
    <xf numFmtId="4" fontId="22" fillId="94" borderId="0" xfId="688" applyFont="1" applyFill="1" applyBorder="1" applyProtection="1">
      <alignment horizontal="left" vertical="top"/>
      <protection locked="0"/>
    </xf>
    <xf numFmtId="0" fontId="22" fillId="93" borderId="3" xfId="0" applyFont="1" applyFill="1" applyBorder="1" applyAlignment="1" applyProtection="1">
      <alignment horizontal="left" vertical="top" wrapText="1"/>
      <protection locked="0"/>
    </xf>
    <xf numFmtId="4" fontId="22" fillId="93" borderId="0" xfId="688" applyFont="1" applyFill="1" applyBorder="1" applyProtection="1">
      <alignment horizontal="left" vertical="top"/>
      <protection locked="0"/>
    </xf>
    <xf numFmtId="4" fontId="17" fillId="94" borderId="0" xfId="0" applyNumberFormat="1" applyFont="1" applyFill="1" applyProtection="1">
      <protection locked="0"/>
    </xf>
    <xf numFmtId="4" fontId="17" fillId="93" borderId="0" xfId="0" applyNumberFormat="1" applyFont="1" applyFill="1" applyProtection="1">
      <protection locked="0"/>
    </xf>
    <xf numFmtId="0" fontId="22" fillId="0" borderId="49" xfId="0" applyFont="1" applyBorder="1" applyAlignment="1" applyProtection="1">
      <alignment horizontal="left" vertical="top" wrapText="1"/>
      <protection locked="0"/>
    </xf>
    <xf numFmtId="4" fontId="17" fillId="93" borderId="1" xfId="0" applyNumberFormat="1" applyFont="1" applyFill="1" applyBorder="1" applyProtection="1">
      <protection locked="0"/>
    </xf>
    <xf numFmtId="4" fontId="17" fillId="94" borderId="1" xfId="0" applyNumberFormat="1" applyFont="1" applyFill="1" applyBorder="1" applyProtection="1">
      <protection locked="0"/>
    </xf>
    <xf numFmtId="4" fontId="17" fillId="0" borderId="1" xfId="0" applyNumberFormat="1" applyFont="1" applyBorder="1" applyProtection="1">
      <protection locked="0"/>
    </xf>
    <xf numFmtId="189" fontId="19" fillId="93" borderId="0" xfId="691" applyNumberFormat="1" applyFont="1" applyFill="1" applyAlignment="1" applyProtection="1">
      <alignment horizontal="right"/>
      <protection locked="0"/>
    </xf>
    <xf numFmtId="189" fontId="19" fillId="94" borderId="0" xfId="691" applyNumberFormat="1" applyFont="1" applyFill="1" applyAlignment="1" applyProtection="1">
      <alignment horizontal="right"/>
      <protection locked="0"/>
    </xf>
    <xf numFmtId="2" fontId="19" fillId="93" borderId="0" xfId="0" applyNumberFormat="1" applyFont="1" applyFill="1" applyAlignment="1" applyProtection="1">
      <alignment horizontal="right" wrapText="1"/>
      <protection locked="0"/>
    </xf>
    <xf numFmtId="1" fontId="17" fillId="0" borderId="1" xfId="0" applyNumberFormat="1" applyFont="1" applyBorder="1" applyAlignment="1">
      <alignment horizontal="center" vertical="center" wrapText="1"/>
    </xf>
    <xf numFmtId="1" fontId="22" fillId="0" borderId="0" xfId="0" applyNumberFormat="1" applyFont="1" applyAlignment="1">
      <alignment horizontal="right" wrapText="1"/>
    </xf>
    <xf numFmtId="0" fontId="18" fillId="0" borderId="0" xfId="0" applyFont="1" applyAlignment="1">
      <alignment horizontal="left" vertical="top" wrapText="1"/>
    </xf>
    <xf numFmtId="1" fontId="18" fillId="0" borderId="0" xfId="0" applyNumberFormat="1" applyFont="1" applyAlignment="1">
      <alignment horizontal="right" wrapText="1"/>
    </xf>
    <xf numFmtId="0" fontId="19" fillId="0" borderId="0" xfId="0" applyFont="1" applyAlignment="1">
      <alignment horizontal="justify" vertical="top" wrapText="1"/>
    </xf>
    <xf numFmtId="0" fontId="18" fillId="0" borderId="0" xfId="41" applyFont="1" applyAlignment="1">
      <alignment vertical="top" wrapText="1"/>
    </xf>
    <xf numFmtId="1" fontId="174" fillId="0" borderId="0" xfId="0" applyNumberFormat="1" applyFont="1" applyAlignment="1">
      <alignment horizontal="right" wrapText="1"/>
    </xf>
    <xf numFmtId="49" fontId="17" fillId="0" borderId="0" xfId="0" applyNumberFormat="1" applyFont="1" applyAlignment="1">
      <alignment horizontal="right" wrapText="1"/>
    </xf>
    <xf numFmtId="4" fontId="22" fillId="0" borderId="0" xfId="0" applyNumberFormat="1" applyFont="1" applyAlignment="1">
      <alignment horizontal="right" wrapText="1"/>
    </xf>
    <xf numFmtId="171" fontId="186" fillId="0" borderId="0" xfId="0" applyNumberFormat="1" applyFont="1" applyAlignment="1">
      <alignment horizontal="right" vertical="top"/>
    </xf>
    <xf numFmtId="9" fontId="18" fillId="0" borderId="0" xfId="0" applyNumberFormat="1" applyFont="1" applyAlignment="1">
      <alignment horizontal="left" vertical="top" wrapText="1"/>
    </xf>
    <xf numFmtId="9" fontId="18" fillId="0" borderId="0" xfId="0" applyNumberFormat="1" applyFont="1" applyAlignment="1">
      <alignment horizontal="justify" vertical="top"/>
    </xf>
    <xf numFmtId="0" fontId="22" fillId="0" borderId="0" xfId="41" applyFont="1" applyAlignment="1">
      <alignment horizontal="right" vertical="top"/>
    </xf>
    <xf numFmtId="0" fontId="18" fillId="0" borderId="0" xfId="0" applyFont="1" applyAlignment="1">
      <alignment horizontal="justify" vertical="top" wrapText="1"/>
    </xf>
    <xf numFmtId="4" fontId="17" fillId="94" borderId="0" xfId="0" applyNumberFormat="1" applyFont="1" applyFill="1" applyAlignment="1">
      <alignment horizontal="right" wrapText="1"/>
    </xf>
    <xf numFmtId="4" fontId="17" fillId="93" borderId="0" xfId="0" applyNumberFormat="1" applyFont="1" applyFill="1" applyAlignment="1">
      <alignment horizontal="right"/>
    </xf>
    <xf numFmtId="169" fontId="19" fillId="0" borderId="0" xfId="1151" applyFont="1" applyAlignment="1">
      <alignment horizontal="left" vertical="center" wrapText="1"/>
    </xf>
    <xf numFmtId="169" fontId="19" fillId="0" borderId="0" xfId="1151" applyFont="1" applyAlignment="1">
      <alignment horizontal="left" vertical="top" wrapText="1"/>
    </xf>
    <xf numFmtId="0" fontId="17" fillId="0" borderId="3" xfId="0" applyFont="1" applyBorder="1" applyAlignment="1">
      <alignment horizontal="right"/>
    </xf>
    <xf numFmtId="4" fontId="17" fillId="0" borderId="3" xfId="0" applyNumberFormat="1" applyFont="1" applyBorder="1" applyAlignment="1">
      <alignment horizontal="right"/>
    </xf>
    <xf numFmtId="192" fontId="17" fillId="93" borderId="0" xfId="0" applyNumberFormat="1" applyFont="1" applyFill="1" applyAlignment="1">
      <alignment horizontal="right"/>
    </xf>
    <xf numFmtId="169" fontId="22" fillId="0" borderId="0" xfId="2" applyNumberFormat="1" applyFont="1" applyFill="1" applyAlignment="1" applyProtection="1">
      <alignment vertical="top" wrapText="1"/>
    </xf>
    <xf numFmtId="169" fontId="17" fillId="0" borderId="0" xfId="2" applyNumberFormat="1" applyFont="1" applyFill="1" applyAlignment="1" applyProtection="1">
      <alignment horizontal="right" vertical="top" wrapText="1"/>
    </xf>
    <xf numFmtId="4" fontId="17" fillId="0" borderId="0" xfId="2" applyNumberFormat="1" applyFont="1" applyFill="1" applyAlignment="1" applyProtection="1">
      <alignment horizontal="left" vertical="top" wrapText="1"/>
    </xf>
    <xf numFmtId="169" fontId="17" fillId="0" borderId="0" xfId="2" applyNumberFormat="1" applyFont="1" applyFill="1" applyAlignment="1" applyProtection="1">
      <alignment vertical="top" wrapText="1"/>
    </xf>
    <xf numFmtId="4" fontId="19" fillId="0" borderId="0" xfId="1" applyNumberFormat="1" applyFont="1" applyFill="1" applyBorder="1" applyAlignment="1" applyProtection="1">
      <alignment horizontal="right" wrapText="1"/>
    </xf>
    <xf numFmtId="170" fontId="18" fillId="0" borderId="4" xfId="1" applyNumberFormat="1" applyFont="1" applyFill="1" applyBorder="1" applyAlignment="1" applyProtection="1">
      <alignment horizontal="right" vertical="top"/>
    </xf>
    <xf numFmtId="170" fontId="18" fillId="0" borderId="0" xfId="1" applyNumberFormat="1" applyFont="1" applyFill="1" applyBorder="1" applyAlignment="1" applyProtection="1">
      <alignment horizontal="right" vertical="top"/>
    </xf>
    <xf numFmtId="170" fontId="22" fillId="0" borderId="0" xfId="1" quotePrefix="1" applyNumberFormat="1" applyFont="1" applyFill="1" applyBorder="1" applyAlignment="1" applyProtection="1">
      <alignment horizontal="right" vertical="top"/>
    </xf>
    <xf numFmtId="170" fontId="22" fillId="0" borderId="0" xfId="1" quotePrefix="1" applyNumberFormat="1" applyFont="1" applyAlignment="1" applyProtection="1">
      <alignment horizontal="right" vertical="top"/>
    </xf>
    <xf numFmtId="170" fontId="18" fillId="0" borderId="0" xfId="1" applyNumberFormat="1" applyFont="1" applyAlignment="1" applyProtection="1">
      <alignment horizontal="right" vertical="top"/>
    </xf>
    <xf numFmtId="192" fontId="116" fillId="0" borderId="0" xfId="0" applyNumberFormat="1" applyFont="1" applyAlignment="1" applyProtection="1">
      <alignment horizontal="right"/>
      <protection locked="0"/>
    </xf>
    <xf numFmtId="192" fontId="116" fillId="0" borderId="0" xfId="0" applyNumberFormat="1" applyFont="1" applyAlignment="1" applyProtection="1">
      <alignment horizontal="right" vertical="top"/>
      <protection locked="0"/>
    </xf>
    <xf numFmtId="170" fontId="18" fillId="0" borderId="0" xfId="1" applyNumberFormat="1" applyFont="1" applyAlignment="1" applyProtection="1">
      <alignment horizontal="right" vertical="center"/>
    </xf>
    <xf numFmtId="0" fontId="19" fillId="0" borderId="0" xfId="495" applyFont="1" applyFill="1" applyAlignment="1" applyProtection="1">
      <alignment vertical="center" wrapText="1"/>
    </xf>
    <xf numFmtId="0" fontId="19" fillId="0" borderId="0" xfId="495" applyFont="1" applyAlignment="1" applyProtection="1">
      <alignment vertical="center" wrapText="1"/>
    </xf>
    <xf numFmtId="170" fontId="17" fillId="0" borderId="0" xfId="1" applyNumberFormat="1" applyFont="1" applyFill="1" applyBorder="1" applyAlignment="1" applyProtection="1">
      <alignment horizontal="right" vertical="top"/>
    </xf>
    <xf numFmtId="170" fontId="19" fillId="0" borderId="0" xfId="1" applyNumberFormat="1" applyFont="1" applyFill="1" applyBorder="1" applyAlignment="1" applyProtection="1">
      <alignment horizontal="right" vertical="top"/>
    </xf>
    <xf numFmtId="192" fontId="22" fillId="0" borderId="3" xfId="0" applyNumberFormat="1" applyFont="1" applyBorder="1" applyAlignment="1" applyProtection="1">
      <alignment horizontal="right"/>
      <protection locked="0"/>
    </xf>
    <xf numFmtId="49" fontId="17" fillId="0" borderId="0" xfId="0" applyNumberFormat="1" applyFont="1" applyAlignment="1" applyProtection="1">
      <alignment horizontal="right" vertical="top" wrapText="1"/>
      <protection locked="0"/>
    </xf>
    <xf numFmtId="0" fontId="17" fillId="0" borderId="0" xfId="0" applyFont="1" applyAlignment="1" applyProtection="1">
      <alignment horizontal="right" vertical="top"/>
      <protection locked="0"/>
    </xf>
    <xf numFmtId="193" fontId="17" fillId="0" borderId="0" xfId="0" applyNumberFormat="1" applyFont="1" applyAlignment="1" applyProtection="1">
      <alignment horizontal="right" vertical="top"/>
      <protection locked="0"/>
    </xf>
    <xf numFmtId="193" fontId="22" fillId="0" borderId="3" xfId="0" applyNumberFormat="1" applyFont="1" applyBorder="1" applyAlignment="1" applyProtection="1">
      <alignment horizontal="right"/>
      <protection locked="0"/>
    </xf>
    <xf numFmtId="0" fontId="19" fillId="0" borderId="0" xfId="396" applyFont="1" applyAlignment="1" applyProtection="1">
      <alignment vertical="top" wrapText="1"/>
    </xf>
    <xf numFmtId="0" fontId="19" fillId="0" borderId="0" xfId="408" applyFont="1" applyAlignment="1" applyProtection="1">
      <alignment vertical="top" wrapText="1"/>
    </xf>
    <xf numFmtId="0" fontId="19" fillId="0" borderId="0" xfId="404" applyFont="1" applyAlignment="1" applyProtection="1">
      <alignment vertical="top" wrapText="1"/>
    </xf>
    <xf numFmtId="0" fontId="18" fillId="0" borderId="0" xfId="404" applyFont="1" applyAlignment="1" applyProtection="1">
      <alignment vertical="top" wrapText="1"/>
    </xf>
    <xf numFmtId="4" fontId="22" fillId="0" borderId="0" xfId="688" applyFont="1" applyFill="1" applyBorder="1" applyAlignment="1" applyProtection="1">
      <alignment horizontal="right" vertical="top"/>
    </xf>
    <xf numFmtId="4" fontId="22" fillId="0" borderId="0" xfId="688" applyFont="1" applyFill="1" applyBorder="1" applyProtection="1">
      <alignment horizontal="left" vertical="top"/>
    </xf>
    <xf numFmtId="4" fontId="22" fillId="0" borderId="0" xfId="688" applyFont="1" applyFill="1" applyBorder="1" applyAlignment="1" applyProtection="1">
      <alignment horizontal="right"/>
    </xf>
    <xf numFmtId="4" fontId="22" fillId="93" borderId="0" xfId="688" applyFont="1" applyFill="1" applyBorder="1" applyAlignment="1" applyProtection="1">
      <alignment horizontal="right" vertical="top"/>
    </xf>
    <xf numFmtId="4" fontId="22" fillId="93" borderId="0" xfId="688" applyFont="1" applyFill="1" applyBorder="1" applyProtection="1">
      <alignment horizontal="left" vertical="top"/>
    </xf>
    <xf numFmtId="4" fontId="22" fillId="93" borderId="0" xfId="688" applyFont="1" applyFill="1" applyBorder="1" applyAlignment="1" applyProtection="1">
      <alignment horizontal="right"/>
    </xf>
    <xf numFmtId="4" fontId="22" fillId="94" borderId="0" xfId="688" applyFont="1" applyFill="1" applyBorder="1" applyAlignment="1" applyProtection="1">
      <alignment horizontal="right" vertical="top"/>
    </xf>
    <xf numFmtId="4" fontId="22" fillId="94" borderId="0" xfId="688" applyFont="1" applyFill="1" applyBorder="1" applyProtection="1">
      <alignment horizontal="left" vertical="top"/>
    </xf>
    <xf numFmtId="4" fontId="22" fillId="94" borderId="0" xfId="688" applyFont="1" applyFill="1" applyBorder="1" applyAlignment="1" applyProtection="1">
      <alignment horizontal="right"/>
    </xf>
    <xf numFmtId="170" fontId="129" fillId="0" borderId="0" xfId="1" applyNumberFormat="1" applyFont="1" applyFill="1" applyBorder="1" applyAlignment="1" applyProtection="1">
      <alignment horizontal="right" vertical="top"/>
    </xf>
    <xf numFmtId="187" fontId="22" fillId="0" borderId="0" xfId="688" applyNumberFormat="1" applyFont="1" applyFill="1" applyBorder="1" applyProtection="1">
      <alignment horizontal="left" vertical="top"/>
    </xf>
    <xf numFmtId="187" fontId="22" fillId="93" borderId="0" xfId="688" applyNumberFormat="1" applyFont="1" applyFill="1" applyBorder="1" applyProtection="1">
      <alignment horizontal="left" vertical="top"/>
    </xf>
    <xf numFmtId="187" fontId="22" fillId="94" borderId="0" xfId="688" applyNumberFormat="1" applyFont="1" applyFill="1" applyBorder="1" applyProtection="1">
      <alignment horizontal="left" vertical="top"/>
    </xf>
    <xf numFmtId="2" fontId="17" fillId="93" borderId="0" xfId="0" applyNumberFormat="1" applyFont="1" applyFill="1" applyAlignment="1" applyProtection="1">
      <alignment horizontal="right" wrapText="1"/>
      <protection locked="0"/>
    </xf>
    <xf numFmtId="2" fontId="17" fillId="0" borderId="0" xfId="0" applyNumberFormat="1" applyFont="1" applyAlignment="1" applyProtection="1">
      <alignment horizontal="right" wrapText="1"/>
      <protection locked="0"/>
    </xf>
    <xf numFmtId="9" fontId="19" fillId="0" borderId="0" xfId="689" quotePrefix="1" applyFont="1" applyAlignment="1" applyProtection="1">
      <alignment wrapText="1"/>
    </xf>
    <xf numFmtId="9" fontId="19" fillId="0" borderId="0" xfId="702" quotePrefix="1" applyFont="1" applyAlignment="1" applyProtection="1"/>
    <xf numFmtId="9" fontId="19" fillId="0" borderId="0" xfId="702" quotePrefix="1" applyFont="1" applyFill="1" applyAlignment="1" applyProtection="1">
      <alignment wrapText="1"/>
    </xf>
    <xf numFmtId="9" fontId="19" fillId="0" borderId="0" xfId="702" quotePrefix="1" applyFont="1" applyFill="1" applyAlignment="1" applyProtection="1"/>
    <xf numFmtId="0" fontId="19" fillId="0" borderId="0" xfId="694" applyFont="1" applyBorder="1" applyAlignment="1" applyProtection="1">
      <alignment horizontal="left" vertical="top" wrapText="1"/>
    </xf>
    <xf numFmtId="0" fontId="19" fillId="0" borderId="0" xfId="696" applyFont="1" applyAlignment="1" applyProtection="1">
      <alignment vertical="top" wrapText="1"/>
    </xf>
    <xf numFmtId="0" fontId="19" fillId="0" borderId="0" xfId="26" applyFont="1" applyProtection="1">
      <alignment horizontal="left" wrapText="1" indent="1"/>
    </xf>
    <xf numFmtId="0" fontId="19" fillId="0" borderId="0" xfId="26" applyFont="1" applyAlignment="1" applyProtection="1">
      <alignment horizontal="left" wrapText="1"/>
    </xf>
    <xf numFmtId="0" fontId="19" fillId="0" borderId="0" xfId="26" applyFont="1" applyBorder="1" applyAlignment="1" applyProtection="1">
      <alignment horizontal="left" wrapText="1"/>
    </xf>
    <xf numFmtId="0" fontId="19" fillId="0" borderId="0" xfId="26" applyFont="1" applyBorder="1" applyProtection="1">
      <alignment horizontal="left" wrapText="1" indent="1"/>
    </xf>
    <xf numFmtId="0" fontId="19" fillId="0" borderId="0" xfId="26" quotePrefix="1" applyFont="1" applyBorder="1" applyAlignment="1" applyProtection="1">
      <alignment horizontal="left" wrapText="1"/>
    </xf>
    <xf numFmtId="49" fontId="144" fillId="0" borderId="0" xfId="489" quotePrefix="1" applyNumberFormat="1" applyFont="1" applyBorder="1" applyAlignment="1" applyProtection="1">
      <alignment vertical="top" wrapText="1"/>
    </xf>
    <xf numFmtId="0" fontId="19" fillId="0" borderId="0" xfId="489" quotePrefix="1" applyFont="1" applyFill="1" applyBorder="1" applyAlignment="1" applyProtection="1">
      <alignment vertical="top" wrapText="1"/>
    </xf>
    <xf numFmtId="0" fontId="19" fillId="0" borderId="0" xfId="489" applyFont="1" applyBorder="1" applyAlignment="1" applyProtection="1">
      <alignment horizontal="right"/>
    </xf>
    <xf numFmtId="4" fontId="19" fillId="0" borderId="0" xfId="558" applyNumberFormat="1" applyFont="1" applyFill="1" applyBorder="1" applyAlignment="1" applyProtection="1">
      <alignment horizontal="center"/>
    </xf>
    <xf numFmtId="0" fontId="19" fillId="0" borderId="8" xfId="0" applyFont="1" applyBorder="1" applyAlignment="1" applyProtection="1">
      <alignment horizontal="justify" vertical="top" wrapText="1"/>
      <protection locked="0"/>
    </xf>
    <xf numFmtId="193" fontId="19" fillId="93" borderId="0" xfId="0" applyNumberFormat="1" applyFont="1" applyFill="1" applyAlignment="1" applyProtection="1">
      <alignment horizontal="right" wrapText="1"/>
      <protection locked="0"/>
    </xf>
    <xf numFmtId="193" fontId="19" fillId="0" borderId="0" xfId="686" applyNumberFormat="1" applyFont="1" applyProtection="1">
      <alignment vertical="top"/>
      <protection locked="0"/>
    </xf>
    <xf numFmtId="191" fontId="17" fillId="0" borderId="0" xfId="0" applyNumberFormat="1" applyFont="1" applyAlignment="1" applyProtection="1">
      <alignment horizontal="right" wrapText="1"/>
      <protection locked="0"/>
    </xf>
    <xf numFmtId="1" fontId="17" fillId="0" borderId="0" xfId="0" applyNumberFormat="1" applyFont="1" applyAlignment="1">
      <alignment horizontal="center" vertical="center" wrapText="1"/>
    </xf>
    <xf numFmtId="49" fontId="184" fillId="0" borderId="0" xfId="0" applyNumberFormat="1" applyFont="1" applyAlignment="1">
      <alignment horizontal="center" vertical="center" wrapText="1"/>
    </xf>
    <xf numFmtId="0" fontId="22" fillId="0" borderId="0" xfId="0" applyFont="1" applyAlignment="1">
      <alignment horizontal="justify" vertical="center"/>
    </xf>
    <xf numFmtId="1" fontId="22" fillId="0" borderId="0" xfId="0" applyNumberFormat="1" applyFont="1" applyAlignment="1">
      <alignment horizontal="center" vertical="center" wrapText="1"/>
    </xf>
    <xf numFmtId="0" fontId="17" fillId="0" borderId="0" xfId="0" applyFont="1" applyAlignment="1">
      <alignment horizontal="justify" vertical="center"/>
    </xf>
    <xf numFmtId="49" fontId="22" fillId="0" borderId="0" xfId="0" applyNumberFormat="1" applyFont="1" applyAlignment="1">
      <alignment horizontal="center" vertical="top" wrapText="1"/>
    </xf>
    <xf numFmtId="49" fontId="22" fillId="0" borderId="0" xfId="0" applyNumberFormat="1" applyFont="1" applyAlignment="1">
      <alignment horizontal="left" vertical="top" wrapText="1"/>
    </xf>
    <xf numFmtId="1" fontId="22" fillId="0" borderId="0" xfId="0" applyNumberFormat="1" applyFont="1" applyAlignment="1">
      <alignment horizontal="left" vertical="center" wrapText="1"/>
    </xf>
    <xf numFmtId="0" fontId="17" fillId="0" borderId="0" xfId="0" applyFont="1" applyAlignment="1">
      <alignment horizontal="left"/>
    </xf>
    <xf numFmtId="0" fontId="22" fillId="0" borderId="0" xfId="0" applyFont="1" applyAlignment="1">
      <alignment horizontal="left" vertical="center"/>
    </xf>
    <xf numFmtId="49" fontId="17" fillId="0" borderId="0" xfId="0" applyNumberFormat="1" applyFont="1" applyAlignment="1">
      <alignment horizontal="left" vertical="top" wrapText="1"/>
    </xf>
    <xf numFmtId="0" fontId="17" fillId="0" borderId="0" xfId="0" applyFont="1" applyAlignment="1">
      <alignment horizontal="left" vertical="center"/>
    </xf>
    <xf numFmtId="1" fontId="17" fillId="0" borderId="0" xfId="1" applyNumberFormat="1" applyFont="1" applyAlignment="1" applyProtection="1">
      <alignment horizontal="left" vertical="center" wrapText="1"/>
    </xf>
    <xf numFmtId="1" fontId="17" fillId="0" borderId="0" xfId="0" applyNumberFormat="1" applyFont="1" applyAlignment="1">
      <alignment horizontal="left"/>
    </xf>
    <xf numFmtId="1" fontId="17" fillId="0" borderId="0" xfId="0" applyNumberFormat="1" applyFont="1" applyAlignment="1">
      <alignment horizontal="left" vertical="center" wrapText="1"/>
    </xf>
    <xf numFmtId="1" fontId="17" fillId="0" borderId="0" xfId="0" applyNumberFormat="1" applyFont="1" applyAlignment="1">
      <alignment horizontal="right" vertical="center" wrapText="1"/>
    </xf>
    <xf numFmtId="49" fontId="17" fillId="0" borderId="4" xfId="0" applyNumberFormat="1" applyFont="1" applyBorder="1" applyAlignment="1">
      <alignment horizontal="left" vertical="center" wrapText="1"/>
    </xf>
    <xf numFmtId="1" fontId="17" fillId="0" borderId="1" xfId="0" applyNumberFormat="1" applyFont="1" applyBorder="1" applyAlignment="1">
      <alignment horizontal="left" vertical="center" wrapText="1"/>
    </xf>
    <xf numFmtId="0" fontId="26" fillId="0" borderId="0" xfId="0" applyFont="1"/>
    <xf numFmtId="49" fontId="185" fillId="0" borderId="0" xfId="0" applyNumberFormat="1" applyFont="1" applyAlignment="1">
      <alignment horizontal="center" vertical="top" wrapText="1"/>
    </xf>
    <xf numFmtId="1" fontId="185" fillId="0" borderId="0" xfId="0" applyNumberFormat="1" applyFont="1" applyAlignment="1">
      <alignment horizontal="center" vertical="center" wrapText="1"/>
    </xf>
    <xf numFmtId="49" fontId="184" fillId="0" borderId="0" xfId="0" applyNumberFormat="1" applyFont="1" applyAlignment="1">
      <alignment horizontal="center" wrapText="1"/>
    </xf>
    <xf numFmtId="1" fontId="184" fillId="0" borderId="0" xfId="0" applyNumberFormat="1" applyFont="1" applyAlignment="1">
      <alignment horizontal="center" wrapText="1"/>
    </xf>
    <xf numFmtId="49" fontId="185" fillId="0" borderId="0" xfId="0" applyNumberFormat="1" applyFont="1" applyAlignment="1">
      <alignment horizontal="right" wrapText="1"/>
    </xf>
    <xf numFmtId="49" fontId="19" fillId="0" borderId="0" xfId="0" applyNumberFormat="1" applyFont="1" applyAlignment="1">
      <alignment horizontal="left" vertical="center" wrapText="1"/>
    </xf>
    <xf numFmtId="1" fontId="18" fillId="0" borderId="0" xfId="0" applyNumberFormat="1" applyFont="1" applyAlignment="1">
      <alignment horizontal="left" vertical="center" wrapText="1"/>
    </xf>
    <xf numFmtId="49" fontId="19" fillId="0" borderId="0" xfId="0" applyNumberFormat="1" applyFont="1" applyAlignment="1">
      <alignment horizontal="center" vertical="center" wrapText="1"/>
    </xf>
    <xf numFmtId="1" fontId="19" fillId="0" borderId="0" xfId="0" applyNumberFormat="1" applyFont="1" applyAlignment="1">
      <alignment horizontal="center" vertical="center" wrapText="1"/>
    </xf>
    <xf numFmtId="1" fontId="19" fillId="0" borderId="0" xfId="0" applyNumberFormat="1" applyFont="1" applyAlignment="1">
      <alignment horizontal="left" vertical="center" wrapText="1"/>
    </xf>
    <xf numFmtId="170" fontId="19" fillId="0" borderId="0" xfId="1" applyNumberFormat="1" applyFont="1" applyFill="1" applyAlignment="1" applyProtection="1">
      <alignment horizontal="right" vertical="top"/>
    </xf>
    <xf numFmtId="49" fontId="18" fillId="0" borderId="0" xfId="0" applyNumberFormat="1" applyFont="1" applyAlignment="1">
      <alignment horizontal="center" vertical="top" wrapText="1"/>
    </xf>
    <xf numFmtId="1" fontId="18" fillId="0" borderId="0" xfId="0" applyNumberFormat="1" applyFont="1" applyAlignment="1">
      <alignment horizontal="center" vertical="center" wrapText="1"/>
    </xf>
    <xf numFmtId="49" fontId="19" fillId="0" borderId="0" xfId="0" applyNumberFormat="1" applyFont="1" applyAlignment="1">
      <alignment horizontal="right" vertical="top" wrapText="1"/>
    </xf>
    <xf numFmtId="1" fontId="19" fillId="0" borderId="0" xfId="1" applyNumberFormat="1" applyFont="1" applyFill="1" applyBorder="1" applyAlignment="1" applyProtection="1">
      <alignment horizontal="right" vertical="center" wrapText="1"/>
    </xf>
    <xf numFmtId="0" fontId="19" fillId="0" borderId="0" xfId="0" applyFont="1" applyAlignment="1">
      <alignment horizontal="right"/>
    </xf>
    <xf numFmtId="1" fontId="19" fillId="0" borderId="0" xfId="0" applyNumberFormat="1" applyFont="1" applyAlignment="1">
      <alignment horizontal="right"/>
    </xf>
    <xf numFmtId="1" fontId="19" fillId="0" borderId="0" xfId="0" applyNumberFormat="1" applyFont="1" applyAlignment="1">
      <alignment horizontal="right" vertical="center" wrapText="1"/>
    </xf>
    <xf numFmtId="49" fontId="19" fillId="0" borderId="0" xfId="0" applyNumberFormat="1" applyFont="1" applyAlignment="1">
      <alignment horizontal="center" wrapText="1"/>
    </xf>
    <xf numFmtId="1" fontId="19" fillId="0" borderId="0" xfId="0" applyNumberFormat="1" applyFont="1" applyAlignment="1">
      <alignment horizontal="center" wrapText="1"/>
    </xf>
    <xf numFmtId="169" fontId="18" fillId="0" borderId="0" xfId="0" applyNumberFormat="1" applyFont="1" applyAlignment="1">
      <alignment horizontal="justify" vertical="justify" wrapText="1"/>
    </xf>
    <xf numFmtId="1" fontId="19" fillId="0" borderId="0" xfId="0" applyNumberFormat="1" applyFont="1"/>
    <xf numFmtId="169" fontId="19" fillId="0" borderId="0" xfId="0" applyNumberFormat="1" applyFont="1" applyAlignment="1">
      <alignment horizontal="justify" vertical="center" wrapText="1"/>
    </xf>
    <xf numFmtId="169" fontId="19" fillId="0" borderId="0" xfId="0" applyNumberFormat="1" applyFont="1" applyAlignment="1">
      <alignment horizontal="justify" vertical="justify" wrapText="1"/>
    </xf>
    <xf numFmtId="169" fontId="18" fillId="0" borderId="0" xfId="0" applyNumberFormat="1" applyFont="1" applyAlignment="1">
      <alignment horizontal="justify" vertical="center" wrapText="1"/>
    </xf>
    <xf numFmtId="169" fontId="18" fillId="0" borderId="0" xfId="0" applyNumberFormat="1" applyFont="1" applyAlignment="1">
      <alignment horizontal="left" vertical="center" wrapText="1"/>
    </xf>
    <xf numFmtId="169" fontId="19" fillId="0" borderId="0" xfId="0" applyNumberFormat="1" applyFont="1" applyAlignment="1">
      <alignment horizontal="left" vertical="center" wrapText="1"/>
    </xf>
    <xf numFmtId="0" fontId="18" fillId="0" borderId="0" xfId="0" applyFont="1" applyAlignment="1">
      <alignment horizontal="left"/>
    </xf>
    <xf numFmtId="49" fontId="18" fillId="0" borderId="0" xfId="0" applyNumberFormat="1" applyFont="1" applyAlignment="1">
      <alignment horizontal="right" wrapText="1"/>
    </xf>
    <xf numFmtId="192" fontId="17" fillId="0" borderId="0" xfId="0" applyNumberFormat="1" applyFont="1" applyAlignment="1">
      <alignment horizontal="right" wrapText="1"/>
    </xf>
    <xf numFmtId="0" fontId="17" fillId="0" borderId="0" xfId="0" applyFont="1" applyAlignment="1">
      <alignment horizontal="left" vertical="top" wrapText="1"/>
    </xf>
    <xf numFmtId="49" fontId="19" fillId="0" borderId="1" xfId="0" applyNumberFormat="1" applyFont="1" applyBorder="1" applyAlignment="1">
      <alignment horizontal="center" vertical="center" wrapText="1"/>
    </xf>
    <xf numFmtId="0" fontId="19" fillId="0" borderId="0" xfId="0" applyFont="1" applyAlignment="1">
      <alignment horizontal="center" vertical="center"/>
    </xf>
    <xf numFmtId="192" fontId="19" fillId="0" borderId="0" xfId="0" applyNumberFormat="1" applyFont="1" applyAlignment="1">
      <alignment horizontal="right" vertical="center" wrapText="1"/>
    </xf>
    <xf numFmtId="192" fontId="19" fillId="93" borderId="0" xfId="0" applyNumberFormat="1" applyFont="1" applyFill="1" applyAlignment="1">
      <alignment horizontal="right"/>
    </xf>
    <xf numFmtId="4" fontId="19" fillId="0" borderId="1" xfId="0" applyNumberFormat="1" applyFont="1" applyBorder="1" applyAlignment="1">
      <alignment horizontal="center" vertical="center" wrapText="1"/>
    </xf>
    <xf numFmtId="49" fontId="19" fillId="0" borderId="0" xfId="0" applyNumberFormat="1" applyFont="1" applyAlignment="1">
      <alignment horizontal="right" wrapText="1"/>
    </xf>
    <xf numFmtId="4" fontId="19" fillId="0" borderId="0" xfId="0" applyNumberFormat="1" applyFont="1" applyAlignment="1">
      <alignment horizontal="center" wrapText="1"/>
    </xf>
    <xf numFmtId="4" fontId="18" fillId="0" borderId="0" xfId="0" applyNumberFormat="1" applyFont="1" applyAlignment="1">
      <alignment horizontal="center" wrapText="1"/>
    </xf>
    <xf numFmtId="0" fontId="19" fillId="0" borderId="0" xfId="0" applyFont="1" applyAlignment="1">
      <alignment horizontal="justify" vertical="top"/>
    </xf>
    <xf numFmtId="49" fontId="17" fillId="0" borderId="0" xfId="0" applyNumberFormat="1" applyFont="1" applyAlignment="1">
      <alignment vertical="top" wrapText="1"/>
    </xf>
    <xf numFmtId="169" fontId="17" fillId="0" borderId="0" xfId="0" applyNumberFormat="1" applyFont="1" applyAlignment="1">
      <alignment horizontal="left" vertical="top" wrapText="1"/>
    </xf>
    <xf numFmtId="49" fontId="22" fillId="0" borderId="0" xfId="0" applyNumberFormat="1" applyFont="1" applyAlignment="1">
      <alignment vertical="top" wrapText="1"/>
    </xf>
    <xf numFmtId="0" fontId="116" fillId="0" borderId="0" xfId="0" applyFont="1" applyAlignment="1">
      <alignment horizontal="right"/>
    </xf>
    <xf numFmtId="0" fontId="116" fillId="0" borderId="0" xfId="0" applyFont="1"/>
    <xf numFmtId="0" fontId="143" fillId="0" borderId="0" xfId="0" applyFont="1" applyAlignment="1">
      <alignment horizontal="right" vertical="top"/>
    </xf>
    <xf numFmtId="169" fontId="17" fillId="0" borderId="0" xfId="0" applyNumberFormat="1" applyFont="1" applyAlignment="1">
      <alignment horizontal="justify" vertical="top" wrapText="1"/>
    </xf>
    <xf numFmtId="4" fontId="17" fillId="93" borderId="0" xfId="0" applyNumberFormat="1" applyFont="1" applyFill="1" applyAlignment="1">
      <alignment horizontal="right" wrapText="1"/>
    </xf>
    <xf numFmtId="169" fontId="22" fillId="0" borderId="0" xfId="0" applyNumberFormat="1" applyFont="1" applyAlignment="1">
      <alignment horizontal="left" vertical="top" wrapText="1"/>
    </xf>
    <xf numFmtId="4" fontId="17" fillId="0" borderId="0" xfId="0" applyNumberFormat="1" applyFont="1"/>
    <xf numFmtId="4" fontId="17" fillId="93" borderId="0" xfId="0" applyNumberFormat="1" applyFont="1" applyFill="1"/>
    <xf numFmtId="4" fontId="19" fillId="0" borderId="0" xfId="0" applyNumberFormat="1" applyFont="1" applyAlignment="1">
      <alignment horizontal="right" wrapText="1"/>
    </xf>
    <xf numFmtId="169" fontId="17" fillId="0" borderId="0" xfId="0" quotePrefix="1" applyNumberFormat="1" applyFont="1" applyAlignment="1">
      <alignment horizontal="left" vertical="top" wrapText="1"/>
    </xf>
    <xf numFmtId="4" fontId="19" fillId="93" borderId="0" xfId="0" applyNumberFormat="1" applyFont="1" applyFill="1" applyAlignment="1">
      <alignment horizontal="right" wrapText="1"/>
    </xf>
    <xf numFmtId="0" fontId="136" fillId="0" borderId="0" xfId="0" applyFont="1" applyAlignment="1">
      <alignment vertical="top" wrapText="1"/>
    </xf>
    <xf numFmtId="0" fontId="17" fillId="0" borderId="0" xfId="167" applyFont="1" applyAlignment="1">
      <alignment vertical="top" wrapText="1"/>
    </xf>
    <xf numFmtId="0" fontId="22" fillId="0" borderId="0" xfId="167" applyFont="1" applyAlignment="1">
      <alignment vertical="top" wrapText="1"/>
    </xf>
    <xf numFmtId="49" fontId="22" fillId="0" borderId="0" xfId="0" applyNumberFormat="1" applyFont="1" applyAlignment="1">
      <alignment horizontal="right" vertical="top"/>
    </xf>
    <xf numFmtId="4" fontId="22" fillId="0" borderId="0" xfId="0" applyNumberFormat="1" applyFont="1" applyAlignment="1">
      <alignment horizontal="right" vertical="center" wrapText="1"/>
    </xf>
    <xf numFmtId="0" fontId="17" fillId="0" borderId="0" xfId="0" applyFont="1" applyAlignment="1">
      <alignment vertical="top" wrapText="1"/>
    </xf>
    <xf numFmtId="0" fontId="22" fillId="0" borderId="0" xfId="0" applyFont="1" applyAlignment="1">
      <alignment vertical="top" wrapText="1"/>
    </xf>
    <xf numFmtId="169" fontId="17" fillId="0" borderId="0" xfId="0" applyNumberFormat="1" applyFont="1" applyAlignment="1">
      <alignment vertical="top" wrapText="1"/>
    </xf>
    <xf numFmtId="0" fontId="17" fillId="0" borderId="0" xfId="167" applyFont="1" applyAlignment="1">
      <alignment horizontal="justify" vertical="top" wrapText="1"/>
    </xf>
    <xf numFmtId="0" fontId="17" fillId="0" borderId="0" xfId="0" applyFont="1" applyAlignment="1">
      <alignment vertical="top"/>
    </xf>
    <xf numFmtId="169" fontId="19" fillId="0" borderId="0" xfId="0" applyNumberFormat="1" applyFont="1" applyAlignment="1">
      <alignment horizontal="left" vertical="top" wrapText="1"/>
    </xf>
    <xf numFmtId="169" fontId="19" fillId="0" borderId="0" xfId="0" applyNumberFormat="1" applyFont="1" applyAlignment="1">
      <alignment vertical="top" wrapText="1"/>
    </xf>
    <xf numFmtId="169" fontId="19" fillId="0" borderId="0" xfId="0" applyNumberFormat="1" applyFont="1" applyAlignment="1">
      <alignment horizontal="justify" vertical="top" wrapText="1"/>
    </xf>
    <xf numFmtId="4" fontId="19" fillId="0" borderId="0" xfId="0" applyNumberFormat="1" applyFont="1"/>
    <xf numFmtId="4" fontId="18" fillId="0" borderId="0" xfId="0" applyNumberFormat="1" applyFont="1" applyAlignment="1">
      <alignment horizontal="right" vertical="center" wrapText="1"/>
    </xf>
    <xf numFmtId="169" fontId="22" fillId="0" borderId="0" xfId="0" applyNumberFormat="1" applyFont="1" applyAlignment="1">
      <alignment horizontal="justify" vertical="top" wrapText="1"/>
    </xf>
    <xf numFmtId="4" fontId="19" fillId="0" borderId="0" xfId="0" applyNumberFormat="1" applyFont="1" applyAlignment="1">
      <alignment horizontal="right"/>
    </xf>
    <xf numFmtId="169" fontId="18" fillId="0" borderId="0" xfId="0" applyNumberFormat="1" applyFont="1" applyAlignment="1">
      <alignment horizontal="justify" vertical="top" wrapText="1"/>
    </xf>
    <xf numFmtId="4" fontId="19" fillId="93" borderId="0" xfId="0" applyNumberFormat="1" applyFont="1" applyFill="1"/>
    <xf numFmtId="169" fontId="22" fillId="0" borderId="0" xfId="0" applyNumberFormat="1" applyFont="1" applyAlignment="1">
      <alignment vertical="top" wrapText="1"/>
    </xf>
    <xf numFmtId="0" fontId="22" fillId="0" borderId="0" xfId="0" applyFont="1" applyAlignment="1">
      <alignment horizontal="justify" vertical="top"/>
    </xf>
    <xf numFmtId="0" fontId="18" fillId="0" borderId="0" xfId="0" applyFont="1" applyAlignment="1">
      <alignment horizontal="right" vertical="top"/>
    </xf>
    <xf numFmtId="171" fontId="22" fillId="0" borderId="0" xfId="0" applyNumberFormat="1" applyFont="1" applyAlignment="1">
      <alignment horizontal="right" vertical="top"/>
    </xf>
    <xf numFmtId="171" fontId="18" fillId="0" borderId="0" xfId="0" applyNumberFormat="1" applyFont="1" applyAlignment="1">
      <alignment horizontal="right" vertical="top"/>
    </xf>
    <xf numFmtId="0" fontId="19" fillId="0" borderId="0" xfId="0" applyFont="1" applyAlignment="1">
      <alignment horizontal="right" wrapText="1"/>
    </xf>
    <xf numFmtId="4" fontId="19" fillId="0" borderId="0" xfId="0" applyNumberFormat="1" applyFont="1" applyAlignment="1">
      <alignment wrapText="1"/>
    </xf>
    <xf numFmtId="169" fontId="18" fillId="0" borderId="3" xfId="0" applyNumberFormat="1" applyFont="1" applyBorder="1" applyAlignment="1">
      <alignment horizontal="justify" vertical="top" wrapText="1"/>
    </xf>
    <xf numFmtId="0" fontId="19" fillId="0" borderId="3" xfId="0" applyFont="1" applyBorder="1" applyAlignment="1">
      <alignment horizontal="right"/>
    </xf>
    <xf numFmtId="4" fontId="19" fillId="0" borderId="3" xfId="0" applyNumberFormat="1" applyFont="1" applyBorder="1"/>
    <xf numFmtId="192" fontId="19" fillId="0" borderId="0" xfId="0" applyNumberFormat="1" applyFont="1" applyAlignment="1">
      <alignment horizontal="center" vertical="center" wrapText="1"/>
    </xf>
    <xf numFmtId="192" fontId="19" fillId="0" borderId="0" xfId="0" applyNumberFormat="1" applyFont="1"/>
    <xf numFmtId="4" fontId="19" fillId="0" borderId="0" xfId="0" applyNumberFormat="1" applyFont="1" applyAlignment="1">
      <alignment vertical="top"/>
    </xf>
    <xf numFmtId="193" fontId="19" fillId="0" borderId="0" xfId="0" applyNumberFormat="1" applyFont="1"/>
    <xf numFmtId="193" fontId="19" fillId="0" borderId="0" xfId="0" applyNumberFormat="1" applyFont="1" applyAlignment="1">
      <alignment vertical="top"/>
    </xf>
    <xf numFmtId="193" fontId="19" fillId="93" borderId="0" xfId="0" applyNumberFormat="1" applyFont="1" applyFill="1"/>
    <xf numFmtId="192" fontId="18" fillId="0" borderId="2" xfId="0" applyNumberFormat="1" applyFont="1" applyBorder="1"/>
    <xf numFmtId="192" fontId="18" fillId="0" borderId="0" xfId="0" applyNumberFormat="1" applyFont="1" applyAlignment="1">
      <alignment horizontal="right"/>
    </xf>
    <xf numFmtId="49" fontId="19" fillId="0" borderId="0" xfId="0" applyNumberFormat="1" applyFont="1" applyAlignment="1">
      <alignment horizontal="right" vertical="center" wrapText="1"/>
    </xf>
    <xf numFmtId="0" fontId="18" fillId="0" borderId="0" xfId="0" applyFont="1" applyAlignment="1">
      <alignment vertical="top"/>
    </xf>
    <xf numFmtId="0" fontId="19" fillId="0" borderId="0" xfId="39" applyFont="1" applyAlignment="1">
      <alignment horizontal="left" vertical="top" wrapText="1"/>
    </xf>
    <xf numFmtId="169" fontId="19" fillId="0" borderId="0" xfId="0" applyNumberFormat="1" applyFont="1" applyAlignment="1">
      <alignment horizontal="right"/>
    </xf>
    <xf numFmtId="0" fontId="19" fillId="0" borderId="0" xfId="0" applyFont="1" applyAlignment="1">
      <alignment horizontal="left" vertical="top" wrapText="1" readingOrder="1"/>
    </xf>
    <xf numFmtId="0" fontId="19" fillId="0" borderId="0" xfId="0" applyFont="1" applyAlignment="1">
      <alignment horizontal="right" vertical="top"/>
    </xf>
    <xf numFmtId="0" fontId="18" fillId="0" borderId="0" xfId="39" applyFont="1" applyAlignment="1">
      <alignment horizontal="left" vertical="top" wrapText="1"/>
    </xf>
    <xf numFmtId="169" fontId="19" fillId="0" borderId="0" xfId="0" applyNumberFormat="1" applyFont="1" applyAlignment="1">
      <alignment horizontal="right" vertical="top"/>
    </xf>
    <xf numFmtId="0" fontId="19" fillId="0" borderId="0" xfId="39" applyFont="1" applyAlignment="1">
      <alignment horizontal="left" vertical="justify" wrapText="1"/>
    </xf>
    <xf numFmtId="0" fontId="19" fillId="0" borderId="0" xfId="0" applyFont="1" applyAlignment="1">
      <alignment vertical="center" wrapText="1"/>
    </xf>
    <xf numFmtId="0" fontId="18" fillId="0" borderId="0" xfId="0" applyFont="1" applyAlignment="1">
      <alignment horizontal="left" vertical="top" wrapText="1" readingOrder="1"/>
    </xf>
    <xf numFmtId="169" fontId="19" fillId="0" borderId="0" xfId="0" applyNumberFormat="1" applyFont="1" applyAlignment="1">
      <alignment horizontal="center"/>
    </xf>
    <xf numFmtId="0" fontId="19" fillId="0" borderId="0" xfId="186" applyFont="1" applyAlignment="1">
      <alignment horizontal="left" vertical="top" wrapText="1"/>
    </xf>
    <xf numFmtId="0" fontId="18" fillId="0" borderId="4" xfId="0" applyFont="1" applyBorder="1" applyAlignment="1">
      <alignment horizontal="right" vertical="top"/>
    </xf>
    <xf numFmtId="0" fontId="18" fillId="0" borderId="3" xfId="0" applyFont="1" applyBorder="1" applyAlignment="1">
      <alignment vertical="top"/>
    </xf>
    <xf numFmtId="0" fontId="18" fillId="0" borderId="3" xfId="0" applyFont="1" applyBorder="1" applyAlignment="1">
      <alignment horizontal="right"/>
    </xf>
    <xf numFmtId="4" fontId="18" fillId="0" borderId="3" xfId="0" applyNumberFormat="1" applyFont="1" applyBorder="1"/>
    <xf numFmtId="49" fontId="19" fillId="0" borderId="5" xfId="0" applyNumberFormat="1" applyFont="1" applyBorder="1" applyAlignment="1">
      <alignment horizontal="center" vertical="center" wrapText="1"/>
    </xf>
    <xf numFmtId="49" fontId="19" fillId="0" borderId="6" xfId="0" applyNumberFormat="1" applyFont="1" applyBorder="1" applyAlignment="1">
      <alignment horizontal="center" vertical="top" wrapText="1"/>
    </xf>
    <xf numFmtId="193" fontId="19" fillId="0" borderId="0" xfId="0" applyNumberFormat="1" applyFont="1" applyAlignment="1">
      <alignment horizontal="center" vertical="top" wrapText="1"/>
    </xf>
    <xf numFmtId="192" fontId="19" fillId="0" borderId="0" xfId="0" applyNumberFormat="1" applyFont="1" applyAlignment="1">
      <alignment horizontal="right" vertical="top"/>
    </xf>
    <xf numFmtId="193" fontId="18" fillId="0" borderId="2" xfId="0" applyNumberFormat="1" applyFont="1" applyBorder="1" applyAlignment="1">
      <alignment vertical="top"/>
    </xf>
    <xf numFmtId="49" fontId="19" fillId="0" borderId="28" xfId="0" applyNumberFormat="1" applyFont="1" applyBorder="1" applyAlignment="1">
      <alignment horizontal="center" vertical="center" wrapText="1"/>
    </xf>
    <xf numFmtId="49" fontId="19" fillId="0" borderId="28" xfId="0" applyNumberFormat="1" applyFont="1" applyBorder="1" applyAlignment="1">
      <alignment horizontal="right" vertical="center" wrapText="1"/>
    </xf>
    <xf numFmtId="49" fontId="18" fillId="0" borderId="6" xfId="0" applyNumberFormat="1" applyFont="1" applyBorder="1" applyAlignment="1">
      <alignment horizontal="left" vertical="top" wrapText="1"/>
    </xf>
    <xf numFmtId="49" fontId="19" fillId="0" borderId="6" xfId="0" applyNumberFormat="1" applyFont="1" applyBorder="1" applyAlignment="1">
      <alignment horizontal="right" vertical="top" wrapText="1"/>
    </xf>
    <xf numFmtId="4" fontId="19" fillId="93" borderId="0" xfId="0" applyNumberFormat="1" applyFont="1" applyFill="1" applyAlignment="1">
      <alignment vertical="top"/>
    </xf>
    <xf numFmtId="4" fontId="19" fillId="0" borderId="0" xfId="0" applyNumberFormat="1" applyFont="1" applyAlignment="1">
      <alignment horizontal="right" vertical="top"/>
    </xf>
    <xf numFmtId="4" fontId="18" fillId="0" borderId="0" xfId="0" applyNumberFormat="1" applyFont="1" applyAlignment="1">
      <alignment vertical="top"/>
    </xf>
    <xf numFmtId="49" fontId="18" fillId="0" borderId="3" xfId="0" applyNumberFormat="1" applyFont="1" applyBorder="1" applyAlignment="1">
      <alignment horizontal="left" vertical="top"/>
    </xf>
    <xf numFmtId="0" fontId="18" fillId="0" borderId="3" xfId="0" applyFont="1" applyBorder="1" applyAlignment="1">
      <alignment horizontal="right" vertical="top"/>
    </xf>
    <xf numFmtId="4" fontId="18" fillId="0" borderId="3" xfId="0" applyNumberFormat="1" applyFont="1" applyBorder="1" applyAlignment="1">
      <alignment vertical="top"/>
    </xf>
    <xf numFmtId="49" fontId="19" fillId="0" borderId="0" xfId="0" applyNumberFormat="1" applyFont="1" applyAlignment="1">
      <alignment horizontal="left" vertical="top"/>
    </xf>
    <xf numFmtId="49" fontId="19" fillId="0" borderId="5" xfId="0" applyNumberFormat="1" applyFont="1" applyBorder="1" applyAlignment="1">
      <alignment horizontal="left" vertical="center" wrapText="1"/>
    </xf>
    <xf numFmtId="4" fontId="19" fillId="93" borderId="0" xfId="0" applyNumberFormat="1" applyFont="1" applyFill="1" applyAlignment="1">
      <alignment horizontal="right"/>
    </xf>
    <xf numFmtId="0" fontId="128" fillId="0" borderId="0" xfId="0" applyFont="1" applyAlignment="1">
      <alignment horizontal="right" wrapText="1"/>
    </xf>
    <xf numFmtId="0" fontId="19" fillId="93" borderId="0" xfId="0" applyFont="1" applyFill="1" applyAlignment="1">
      <alignment horizontal="right" vertical="top"/>
    </xf>
    <xf numFmtId="169" fontId="19" fillId="93" borderId="0" xfId="0" applyNumberFormat="1" applyFont="1" applyFill="1" applyAlignment="1">
      <alignment horizontal="right"/>
    </xf>
    <xf numFmtId="192" fontId="19" fillId="94" borderId="0" xfId="0" applyNumberFormat="1" applyFont="1" applyFill="1" applyAlignment="1">
      <alignment horizontal="right"/>
    </xf>
    <xf numFmtId="0" fontId="19" fillId="86" borderId="0" xfId="0" applyFont="1" applyFill="1"/>
    <xf numFmtId="192" fontId="116" fillId="0" borderId="0" xfId="0" applyNumberFormat="1" applyFont="1" applyAlignment="1">
      <alignment horizontal="right"/>
    </xf>
    <xf numFmtId="192" fontId="116" fillId="0" borderId="0" xfId="0" applyNumberFormat="1" applyFont="1" applyAlignment="1">
      <alignment horizontal="right" vertical="top"/>
    </xf>
    <xf numFmtId="192" fontId="19" fillId="94" borderId="0" xfId="0" applyNumberFormat="1" applyFont="1" applyFill="1" applyAlignment="1">
      <alignment horizontal="right" vertical="top"/>
    </xf>
    <xf numFmtId="192" fontId="18" fillId="0" borderId="2" xfId="0" applyNumberFormat="1" applyFont="1" applyBorder="1" applyAlignment="1">
      <alignment horizontal="right"/>
    </xf>
    <xf numFmtId="49" fontId="17" fillId="0" borderId="0" xfId="0" applyNumberFormat="1" applyFont="1" applyAlignment="1">
      <alignment horizontal="center" vertical="top" wrapText="1"/>
    </xf>
    <xf numFmtId="0" fontId="17" fillId="0" borderId="0" xfId="186" applyFont="1" applyAlignment="1">
      <alignment horizontal="left" vertical="top" wrapText="1"/>
    </xf>
    <xf numFmtId="0" fontId="22" fillId="0" borderId="0" xfId="0" applyFont="1" applyAlignment="1">
      <alignment horizontal="right" vertical="top" wrapText="1"/>
    </xf>
    <xf numFmtId="0" fontId="17" fillId="0" borderId="0" xfId="0" quotePrefix="1" applyFont="1" applyAlignment="1">
      <alignment vertical="top" wrapText="1"/>
    </xf>
    <xf numFmtId="4" fontId="17" fillId="94" borderId="0" xfId="0" applyNumberFormat="1" applyFont="1" applyFill="1"/>
    <xf numFmtId="4" fontId="19" fillId="94" borderId="0" xfId="0" applyNumberFormat="1" applyFont="1" applyFill="1"/>
    <xf numFmtId="0" fontId="22" fillId="0" borderId="0" xfId="0" applyFont="1" applyAlignment="1">
      <alignment horizontal="left" vertical="top" wrapText="1"/>
    </xf>
    <xf numFmtId="0" fontId="146" fillId="0" borderId="0" xfId="0" applyFont="1" applyAlignment="1">
      <alignment vertical="top" wrapText="1"/>
    </xf>
    <xf numFmtId="0" fontId="17" fillId="0" borderId="0" xfId="11" applyFont="1" applyAlignment="1">
      <alignment horizontal="left" vertical="top" wrapText="1"/>
    </xf>
    <xf numFmtId="0" fontId="18" fillId="0" borderId="0" xfId="0" applyFont="1" applyAlignment="1">
      <alignment horizontal="right" vertical="top" wrapText="1"/>
    </xf>
    <xf numFmtId="0" fontId="17" fillId="0" borderId="0" xfId="11" quotePrefix="1" applyFont="1" applyAlignment="1">
      <alignment horizontal="left" vertical="top" wrapText="1"/>
    </xf>
    <xf numFmtId="0" fontId="22" fillId="0" borderId="0" xfId="0" applyFont="1" applyAlignment="1">
      <alignment vertical="top"/>
    </xf>
    <xf numFmtId="0" fontId="116" fillId="0" borderId="0" xfId="0" applyFont="1" applyAlignment="1">
      <alignment vertical="top"/>
    </xf>
    <xf numFmtId="0" fontId="17" fillId="0" borderId="0" xfId="0" applyFont="1" applyAlignment="1">
      <alignment horizontal="left" vertical="top"/>
    </xf>
    <xf numFmtId="170" fontId="22" fillId="0" borderId="0" xfId="0" applyNumberFormat="1" applyFont="1" applyAlignment="1">
      <alignment horizontal="right" vertical="top"/>
    </xf>
    <xf numFmtId="170" fontId="18" fillId="0" borderId="0" xfId="0" applyNumberFormat="1" applyFont="1" applyAlignment="1">
      <alignment horizontal="right" vertical="top"/>
    </xf>
    <xf numFmtId="0" fontId="19" fillId="0" borderId="0" xfId="0" quotePrefix="1" applyFont="1" applyAlignment="1">
      <alignment vertical="top" wrapText="1"/>
    </xf>
    <xf numFmtId="0" fontId="17" fillId="0" borderId="0" xfId="0" applyFont="1" applyAlignment="1">
      <alignment horizontal="justify" vertical="top" wrapText="1"/>
    </xf>
    <xf numFmtId="0" fontId="22" fillId="0" borderId="4" xfId="0" applyFont="1" applyBorder="1" applyAlignment="1">
      <alignment horizontal="right" vertical="top"/>
    </xf>
    <xf numFmtId="0" fontId="22" fillId="0" borderId="3" xfId="0" applyFont="1" applyBorder="1" applyAlignment="1">
      <alignment vertical="top"/>
    </xf>
    <xf numFmtId="49" fontId="19" fillId="0" borderId="0" xfId="0" applyNumberFormat="1" applyFont="1" applyAlignment="1">
      <alignment horizontal="justify" vertical="center" wrapText="1"/>
    </xf>
    <xf numFmtId="0" fontId="19" fillId="0" borderId="0" xfId="0" applyFont="1" applyAlignment="1">
      <alignment horizontal="justify"/>
    </xf>
    <xf numFmtId="0" fontId="17" fillId="0" borderId="0" xfId="0" applyFont="1" applyAlignment="1">
      <alignment horizontal="justify"/>
    </xf>
    <xf numFmtId="0" fontId="19" fillId="0" borderId="0" xfId="0" applyFont="1" applyAlignment="1">
      <alignment horizontal="left" vertical="top"/>
    </xf>
    <xf numFmtId="0" fontId="22" fillId="0" borderId="0" xfId="0" applyFont="1" applyAlignment="1">
      <alignment horizontal="justify"/>
    </xf>
    <xf numFmtId="0" fontId="18" fillId="0" borderId="0" xfId="0" applyFont="1" applyAlignment="1">
      <alignment horizontal="justify"/>
    </xf>
    <xf numFmtId="49" fontId="19" fillId="0" borderId="0" xfId="0" applyNumberFormat="1" applyFont="1" applyAlignment="1">
      <alignment horizontal="justify" vertical="top" wrapText="1"/>
    </xf>
    <xf numFmtId="0" fontId="182" fillId="0" borderId="0" xfId="0" applyFont="1" applyAlignment="1">
      <alignment horizontal="right" vertical="top"/>
    </xf>
    <xf numFmtId="184" fontId="19" fillId="0" borderId="0" xfId="0" applyNumberFormat="1" applyFont="1" applyAlignment="1">
      <alignment horizontal="left" vertical="top" wrapText="1"/>
    </xf>
    <xf numFmtId="184" fontId="19" fillId="0" borderId="0" xfId="0" applyNumberFormat="1" applyFont="1" applyAlignment="1">
      <alignment horizontal="justify" vertical="top" wrapText="1"/>
    </xf>
    <xf numFmtId="169" fontId="18" fillId="0" borderId="0" xfId="0" applyNumberFormat="1" applyFont="1" applyAlignment="1">
      <alignment horizontal="left" vertical="top" wrapText="1"/>
    </xf>
    <xf numFmtId="4" fontId="19" fillId="94" borderId="0" xfId="0" applyNumberFormat="1" applyFont="1" applyFill="1" applyAlignment="1">
      <alignment horizontal="right"/>
    </xf>
    <xf numFmtId="4" fontId="19" fillId="0" borderId="0" xfId="0" applyNumberFormat="1" applyFont="1" applyAlignment="1">
      <alignment horizontal="justify"/>
    </xf>
    <xf numFmtId="0" fontId="147" fillId="0" borderId="0" xfId="0" quotePrefix="1" applyFont="1" applyAlignment="1">
      <alignment vertical="top" wrapText="1"/>
    </xf>
    <xf numFmtId="169" fontId="18" fillId="0" borderId="0" xfId="0" quotePrefix="1" applyNumberFormat="1" applyFont="1" applyAlignment="1">
      <alignment horizontal="justify" vertical="top" wrapText="1"/>
    </xf>
    <xf numFmtId="169" fontId="181" fillId="0" borderId="0" xfId="0" applyNumberFormat="1" applyFont="1" applyAlignment="1">
      <alignment horizontal="justify" vertical="top" wrapText="1"/>
    </xf>
    <xf numFmtId="169" fontId="22" fillId="0" borderId="0" xfId="0" quotePrefix="1" applyNumberFormat="1" applyFont="1" applyAlignment="1">
      <alignment horizontal="justify" vertical="top" wrapText="1"/>
    </xf>
    <xf numFmtId="0" fontId="22" fillId="0" borderId="0" xfId="0" applyFont="1" applyAlignment="1">
      <alignment horizontal="justify" vertical="top" wrapText="1"/>
    </xf>
    <xf numFmtId="4" fontId="19" fillId="0" borderId="0" xfId="0" applyNumberFormat="1" applyFont="1" applyAlignment="1">
      <alignment horizontal="justify" vertical="top"/>
    </xf>
    <xf numFmtId="0" fontId="18" fillId="0" borderId="3" xfId="0" applyFont="1" applyBorder="1" applyAlignment="1">
      <alignment horizontal="justify" vertical="top" wrapText="1"/>
    </xf>
    <xf numFmtId="4" fontId="18" fillId="0" borderId="3" xfId="0" applyNumberFormat="1" applyFont="1" applyBorder="1" applyAlignment="1">
      <alignment horizontal="justify"/>
    </xf>
    <xf numFmtId="0" fontId="19" fillId="0" borderId="0" xfId="0" applyFont="1" applyAlignment="1">
      <alignment horizontal="center"/>
    </xf>
    <xf numFmtId="49" fontId="18" fillId="0" borderId="0" xfId="0" applyNumberFormat="1" applyFont="1" applyAlignment="1">
      <alignment horizontal="right" vertical="center" wrapText="1"/>
    </xf>
    <xf numFmtId="49" fontId="18" fillId="0" borderId="0" xfId="0" applyNumberFormat="1" applyFont="1" applyAlignment="1">
      <alignment horizontal="left" vertical="center" wrapText="1"/>
    </xf>
    <xf numFmtId="0" fontId="19" fillId="0" borderId="0" xfId="0" applyFont="1" applyAlignment="1">
      <alignment horizontal="right" vertical="center"/>
    </xf>
    <xf numFmtId="0" fontId="19" fillId="0" borderId="0" xfId="0" applyFont="1" applyAlignment="1">
      <alignment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18" fillId="0" borderId="0" xfId="0" applyFont="1" applyAlignment="1">
      <alignment horizontal="right" vertical="center"/>
    </xf>
    <xf numFmtId="0" fontId="18" fillId="0" borderId="0" xfId="0" applyFont="1" applyAlignment="1">
      <alignment horizontal="justify" vertical="center"/>
    </xf>
    <xf numFmtId="171" fontId="18" fillId="0" borderId="0" xfId="0" applyNumberFormat="1" applyFont="1" applyAlignment="1">
      <alignment horizontal="right" vertical="center"/>
    </xf>
    <xf numFmtId="0" fontId="18" fillId="0" borderId="4" xfId="0" applyFont="1" applyBorder="1" applyAlignment="1">
      <alignment horizontal="right" vertical="center"/>
    </xf>
    <xf numFmtId="0" fontId="18" fillId="0" borderId="3" xfId="0" applyFont="1" applyBorder="1" applyAlignment="1">
      <alignment vertical="center"/>
    </xf>
    <xf numFmtId="192" fontId="19" fillId="93" borderId="0" xfId="0" applyNumberFormat="1" applyFont="1" applyFill="1" applyAlignment="1">
      <alignment horizontal="right" vertical="top"/>
    </xf>
    <xf numFmtId="4" fontId="19" fillId="94" borderId="0" xfId="0" applyNumberFormat="1" applyFont="1" applyFill="1" applyAlignment="1">
      <alignment vertical="top"/>
    </xf>
    <xf numFmtId="0" fontId="18" fillId="0" borderId="0" xfId="0" applyFont="1"/>
    <xf numFmtId="0" fontId="19" fillId="0" borderId="0" xfId="0" applyFont="1" applyAlignment="1">
      <alignment horizontal="justify" vertical="top" wrapText="1" readingOrder="1"/>
    </xf>
    <xf numFmtId="0" fontId="18" fillId="0" borderId="0" xfId="0" applyFont="1" applyAlignment="1">
      <alignment horizontal="justify" vertical="top" wrapText="1" readingOrder="1"/>
    </xf>
    <xf numFmtId="0" fontId="18" fillId="0" borderId="0" xfId="0" applyFont="1" applyAlignment="1">
      <alignment horizontal="right"/>
    </xf>
    <xf numFmtId="169" fontId="19" fillId="0" borderId="0" xfId="0" applyNumberFormat="1" applyFont="1" applyAlignment="1">
      <alignment horizontal="right" vertical="center"/>
    </xf>
    <xf numFmtId="0" fontId="19" fillId="0" borderId="0" xfId="39" applyFont="1" applyAlignment="1">
      <alignment vertical="top" wrapText="1"/>
    </xf>
    <xf numFmtId="0" fontId="19" fillId="0" borderId="0" xfId="0" applyFont="1" applyAlignment="1">
      <alignment vertical="top" wrapText="1" readingOrder="1"/>
    </xf>
    <xf numFmtId="4" fontId="18" fillId="0" borderId="0" xfId="0" applyNumberFormat="1" applyFont="1"/>
    <xf numFmtId="49" fontId="130" fillId="0" borderId="0" xfId="0" applyNumberFormat="1" applyFont="1" applyAlignment="1">
      <alignment horizontal="left" vertical="top" wrapText="1"/>
    </xf>
    <xf numFmtId="4" fontId="19" fillId="94" borderId="0" xfId="0" applyNumberFormat="1" applyFont="1" applyFill="1" applyAlignment="1">
      <alignment vertical="center"/>
    </xf>
    <xf numFmtId="49" fontId="18" fillId="0" borderId="0" xfId="0" applyNumberFormat="1" applyFont="1" applyAlignment="1">
      <alignment horizontal="right" vertical="top"/>
    </xf>
    <xf numFmtId="2" fontId="19" fillId="0" borderId="0" xfId="0" applyNumberFormat="1" applyFont="1" applyAlignment="1">
      <alignment horizontal="left" vertical="top" wrapText="1"/>
    </xf>
    <xf numFmtId="49" fontId="17" fillId="0" borderId="5" xfId="0" applyNumberFormat="1" applyFont="1" applyBorder="1" applyAlignment="1">
      <alignment horizontal="center" vertical="center" wrapText="1"/>
    </xf>
    <xf numFmtId="49" fontId="17" fillId="0" borderId="6" xfId="0" applyNumberFormat="1" applyFont="1" applyBorder="1" applyAlignment="1">
      <alignment horizontal="center" vertical="top" wrapText="1"/>
    </xf>
    <xf numFmtId="192" fontId="17" fillId="0" borderId="0" xfId="0" applyNumberFormat="1" applyFont="1" applyAlignment="1">
      <alignment horizontal="right" vertical="top" wrapText="1"/>
    </xf>
    <xf numFmtId="192" fontId="17" fillId="0" borderId="0" xfId="0" applyNumberFormat="1" applyFont="1" applyAlignment="1">
      <alignment horizontal="right" vertical="top"/>
    </xf>
    <xf numFmtId="192" fontId="17" fillId="93" borderId="0" xfId="0" applyNumberFormat="1" applyFont="1" applyFill="1" applyAlignment="1">
      <alignment horizontal="right" vertical="top"/>
    </xf>
    <xf numFmtId="192" fontId="17" fillId="94" borderId="0" xfId="0" applyNumberFormat="1" applyFont="1" applyFill="1" applyAlignment="1">
      <alignment horizontal="right" vertical="top"/>
    </xf>
    <xf numFmtId="192" fontId="22" fillId="0" borderId="2" xfId="0" applyNumberFormat="1" applyFont="1" applyBorder="1" applyAlignment="1">
      <alignment horizontal="right" vertical="top"/>
    </xf>
    <xf numFmtId="49" fontId="17" fillId="0" borderId="28" xfId="0" applyNumberFormat="1" applyFont="1" applyBorder="1" applyAlignment="1">
      <alignment horizontal="center" vertical="center" wrapText="1"/>
    </xf>
    <xf numFmtId="49" fontId="22" fillId="0" borderId="6" xfId="0" applyNumberFormat="1" applyFont="1" applyBorder="1" applyAlignment="1">
      <alignment horizontal="right" vertical="top" wrapText="1"/>
    </xf>
    <xf numFmtId="49" fontId="17" fillId="0" borderId="6" xfId="0" applyNumberFormat="1" applyFont="1" applyBorder="1" applyAlignment="1">
      <alignment horizontal="right" vertical="top" wrapText="1"/>
    </xf>
    <xf numFmtId="0" fontId="17" fillId="0" borderId="0" xfId="0" applyFont="1" applyAlignment="1">
      <alignment horizontal="right" vertical="top"/>
    </xf>
    <xf numFmtId="0" fontId="22" fillId="0" borderId="0" xfId="0" applyFont="1" applyAlignment="1">
      <alignment horizontal="left" vertical="top" wrapText="1" readingOrder="1"/>
    </xf>
    <xf numFmtId="169" fontId="17" fillId="0" borderId="0" xfId="0" applyNumberFormat="1" applyFont="1" applyAlignment="1">
      <alignment horizontal="right" vertical="top"/>
    </xf>
    <xf numFmtId="4" fontId="17" fillId="0" borderId="0" xfId="0" applyNumberFormat="1" applyFont="1" applyAlignment="1">
      <alignment vertical="top"/>
    </xf>
    <xf numFmtId="0" fontId="17" fillId="0" borderId="0" xfId="39" applyAlignment="1">
      <alignment vertical="top" wrapText="1"/>
    </xf>
    <xf numFmtId="0" fontId="17" fillId="0" borderId="0" xfId="6" applyAlignment="1">
      <alignment horizontal="left" vertical="top" wrapText="1"/>
    </xf>
    <xf numFmtId="0" fontId="17" fillId="0" borderId="0" xfId="6" applyAlignment="1">
      <alignment vertical="top" wrapText="1"/>
    </xf>
    <xf numFmtId="0" fontId="17" fillId="0" borderId="0" xfId="6" applyAlignment="1">
      <alignment horizontal="justify" vertical="top" wrapText="1"/>
    </xf>
    <xf numFmtId="0" fontId="175" fillId="0" borderId="0" xfId="0" applyFont="1" applyAlignment="1">
      <alignment horizontal="right" vertical="top"/>
    </xf>
    <xf numFmtId="0" fontId="17" fillId="0" borderId="0" xfId="39" applyAlignment="1">
      <alignment horizontal="left" vertical="top" wrapText="1"/>
    </xf>
    <xf numFmtId="169" fontId="17" fillId="0" borderId="0" xfId="0" applyNumberFormat="1" applyFont="1" applyAlignment="1">
      <alignment horizontal="right" vertical="center"/>
    </xf>
    <xf numFmtId="0" fontId="17" fillId="0" borderId="0" xfId="0" applyFont="1" applyAlignment="1">
      <alignment horizontal="left" vertical="top" wrapText="1" readingOrder="1"/>
    </xf>
    <xf numFmtId="4" fontId="17" fillId="93" borderId="0" xfId="0" applyNumberFormat="1" applyFont="1" applyFill="1" applyAlignment="1">
      <alignment vertical="top"/>
    </xf>
    <xf numFmtId="49" fontId="19" fillId="0" borderId="0" xfId="39" applyNumberFormat="1" applyFont="1" applyAlignment="1">
      <alignment horizontal="left" vertical="top" wrapText="1"/>
    </xf>
    <xf numFmtId="0" fontId="176" fillId="0" borderId="0" xfId="0" quotePrefix="1" applyFont="1" applyAlignment="1">
      <alignment horizontal="right" vertical="top"/>
    </xf>
    <xf numFmtId="0" fontId="17" fillId="0" borderId="0" xfId="0" applyFont="1" applyAlignment="1">
      <alignment vertical="center" wrapText="1"/>
    </xf>
    <xf numFmtId="4" fontId="17" fillId="94" borderId="0" xfId="0" applyNumberFormat="1" applyFont="1" applyFill="1" applyAlignment="1">
      <alignment vertical="top"/>
    </xf>
    <xf numFmtId="4" fontId="17" fillId="0" borderId="0" xfId="0" applyNumberFormat="1" applyFont="1" applyAlignment="1">
      <alignment horizontal="right" vertical="top"/>
    </xf>
    <xf numFmtId="4" fontId="22" fillId="0" borderId="0" xfId="0" applyNumberFormat="1" applyFont="1" applyAlignment="1">
      <alignment vertical="top"/>
    </xf>
    <xf numFmtId="49" fontId="22" fillId="0" borderId="3" xfId="0" applyNumberFormat="1" applyFont="1" applyBorder="1" applyAlignment="1">
      <alignment horizontal="left" vertical="top" wrapText="1"/>
    </xf>
    <xf numFmtId="0" fontId="22" fillId="0" borderId="3" xfId="0" applyFont="1" applyBorder="1" applyAlignment="1">
      <alignment horizontal="right" vertical="top"/>
    </xf>
    <xf numFmtId="4" fontId="22" fillId="0" borderId="3" xfId="0" applyNumberFormat="1" applyFont="1" applyBorder="1" applyAlignment="1">
      <alignment vertical="top"/>
    </xf>
    <xf numFmtId="2" fontId="19" fillId="0" borderId="1" xfId="0" applyNumberFormat="1" applyFont="1" applyBorder="1" applyAlignment="1">
      <alignment horizontal="center" vertical="center" wrapText="1"/>
    </xf>
    <xf numFmtId="2" fontId="19" fillId="0" borderId="0" xfId="0" applyNumberFormat="1" applyFont="1" applyAlignment="1">
      <alignment horizontal="center" vertical="center" wrapText="1"/>
    </xf>
    <xf numFmtId="49" fontId="22" fillId="0" borderId="0" xfId="0" applyNumberFormat="1" applyFont="1" applyAlignment="1">
      <alignment vertical="top"/>
    </xf>
    <xf numFmtId="49" fontId="17" fillId="0" borderId="0" xfId="0" applyNumberFormat="1" applyFont="1" applyAlignment="1">
      <alignment vertical="top"/>
    </xf>
    <xf numFmtId="192" fontId="18" fillId="0" borderId="32" xfId="0" applyNumberFormat="1" applyFont="1" applyBorder="1" applyAlignment="1">
      <alignment horizontal="right"/>
    </xf>
    <xf numFmtId="2" fontId="19" fillId="0" borderId="0" xfId="0" applyNumberFormat="1" applyFont="1"/>
    <xf numFmtId="49" fontId="17" fillId="0" borderId="33" xfId="0" applyNumberFormat="1" applyFont="1" applyBorder="1" applyAlignment="1">
      <alignment horizontal="center" vertical="center" wrapText="1"/>
    </xf>
    <xf numFmtId="4" fontId="116" fillId="0" borderId="0" xfId="0" applyNumberFormat="1" applyFont="1"/>
    <xf numFmtId="0" fontId="17" fillId="0" borderId="0" xfId="0" applyFont="1" applyAlignment="1">
      <alignment wrapText="1"/>
    </xf>
    <xf numFmtId="2" fontId="17" fillId="0" borderId="0" xfId="0" applyNumberFormat="1" applyFont="1"/>
    <xf numFmtId="0" fontId="17" fillId="0" borderId="0" xfId="0" applyFont="1" applyAlignment="1">
      <alignment vertical="top" wrapText="1" readingOrder="1"/>
    </xf>
    <xf numFmtId="0" fontId="22" fillId="0" borderId="0" xfId="0" applyFont="1" applyAlignment="1">
      <alignment horizontal="justify" vertical="top" wrapText="1" readingOrder="1"/>
    </xf>
    <xf numFmtId="0" fontId="17" fillId="0" borderId="0" xfId="0" applyFont="1" applyAlignment="1">
      <alignment horizontal="justify" vertical="top" wrapText="1" readingOrder="1"/>
    </xf>
    <xf numFmtId="0" fontId="22" fillId="0" borderId="30" xfId="0" applyFont="1" applyBorder="1" applyAlignment="1">
      <alignment horizontal="right" vertical="top"/>
    </xf>
    <xf numFmtId="49" fontId="22" fillId="0" borderId="31" xfId="0" applyNumberFormat="1" applyFont="1" applyBorder="1" applyAlignment="1">
      <alignment vertical="top" wrapText="1"/>
    </xf>
    <xf numFmtId="0" fontId="18" fillId="0" borderId="31" xfId="0" applyFont="1" applyBorder="1" applyAlignment="1">
      <alignment horizontal="right"/>
    </xf>
    <xf numFmtId="4" fontId="18" fillId="0" borderId="31" xfId="0" applyNumberFormat="1" applyFont="1" applyBorder="1"/>
    <xf numFmtId="0" fontId="19" fillId="0" borderId="0" xfId="0" applyFont="1" applyAlignment="1">
      <alignment horizontal="right" vertical="top" wrapText="1"/>
    </xf>
    <xf numFmtId="0" fontId="30" fillId="0" borderId="0" xfId="0" applyFont="1" applyAlignment="1">
      <alignment vertical="top" wrapText="1"/>
    </xf>
    <xf numFmtId="0" fontId="17" fillId="0" borderId="0" xfId="0" quotePrefix="1" applyFont="1" applyAlignment="1">
      <alignment horizontal="right" vertical="top"/>
    </xf>
    <xf numFmtId="0" fontId="22" fillId="0" borderId="0" xfId="0" quotePrefix="1" applyFont="1" applyAlignment="1">
      <alignment horizontal="right" vertical="top"/>
    </xf>
    <xf numFmtId="0" fontId="141" fillId="0" borderId="0" xfId="0" applyFont="1" applyAlignment="1">
      <alignment vertical="top" wrapText="1"/>
    </xf>
    <xf numFmtId="49" fontId="18" fillId="0" borderId="0" xfId="0" applyNumberFormat="1" applyFont="1" applyAlignment="1">
      <alignment vertical="top" wrapText="1"/>
    </xf>
    <xf numFmtId="4" fontId="116" fillId="0" borderId="0" xfId="0" applyNumberFormat="1" applyFont="1" applyAlignment="1">
      <alignment vertical="top"/>
    </xf>
    <xf numFmtId="49" fontId="18" fillId="0" borderId="3" xfId="0" applyNumberFormat="1" applyFont="1" applyBorder="1" applyAlignment="1">
      <alignment horizontal="left" vertical="top" wrapText="1"/>
    </xf>
    <xf numFmtId="0" fontId="17" fillId="0" borderId="0" xfId="0" applyFont="1" applyAlignment="1">
      <alignment horizontal="right" vertical="top" wrapText="1"/>
    </xf>
    <xf numFmtId="49" fontId="19" fillId="0" borderId="0" xfId="0" quotePrefix="1" applyNumberFormat="1" applyFont="1" applyAlignment="1">
      <alignment vertical="top" wrapText="1"/>
    </xf>
    <xf numFmtId="0" fontId="116" fillId="0" borderId="0" xfId="0" applyFont="1" applyAlignment="1">
      <alignment horizontal="right" vertical="top"/>
    </xf>
    <xf numFmtId="49" fontId="19" fillId="0" borderId="0" xfId="0" applyNumberFormat="1" applyFont="1" applyAlignment="1">
      <alignment vertical="top" wrapText="1"/>
    </xf>
    <xf numFmtId="49" fontId="19" fillId="0" borderId="0" xfId="0" applyNumberFormat="1" applyFont="1" applyAlignment="1">
      <alignment horizontal="right" vertical="top"/>
    </xf>
    <xf numFmtId="16" fontId="19" fillId="0" borderId="0" xfId="0" applyNumberFormat="1" applyFont="1" applyAlignment="1">
      <alignment horizontal="right" vertical="top"/>
    </xf>
    <xf numFmtId="171" fontId="17" fillId="0" borderId="0" xfId="0" applyNumberFormat="1" applyFont="1" applyAlignment="1">
      <alignment horizontal="right" vertical="top"/>
    </xf>
    <xf numFmtId="192" fontId="19" fillId="0" borderId="0" xfId="0" applyNumberFormat="1" applyFont="1" applyAlignment="1">
      <alignment horizontal="right" wrapText="1"/>
    </xf>
    <xf numFmtId="2" fontId="19" fillId="0" borderId="0" xfId="0" applyNumberFormat="1" applyFont="1" applyAlignment="1">
      <alignment horizontal="right"/>
    </xf>
    <xf numFmtId="0" fontId="18" fillId="0" borderId="3" xfId="0" applyFont="1" applyBorder="1" applyAlignment="1">
      <alignment vertical="top" wrapText="1"/>
    </xf>
    <xf numFmtId="0" fontId="18" fillId="0" borderId="3" xfId="0" applyFont="1" applyBorder="1"/>
    <xf numFmtId="171" fontId="19" fillId="0" borderId="0" xfId="0" applyNumberFormat="1" applyFont="1" applyAlignment="1">
      <alignment horizontal="right" vertical="top"/>
    </xf>
    <xf numFmtId="0" fontId="19" fillId="84" borderId="0" xfId="0" applyFont="1" applyFill="1"/>
    <xf numFmtId="187" fontId="19" fillId="0" borderId="0" xfId="0" applyNumberFormat="1" applyFont="1" applyAlignment="1">
      <alignment horizontal="right" wrapText="1"/>
    </xf>
    <xf numFmtId="187" fontId="19" fillId="0" borderId="0" xfId="0" applyNumberFormat="1" applyFont="1" applyAlignment="1">
      <alignment horizontal="right"/>
    </xf>
    <xf numFmtId="0" fontId="22" fillId="0" borderId="0" xfId="186" applyFont="1" applyAlignment="1">
      <alignment horizontal="justify" vertical="top" wrapText="1"/>
    </xf>
    <xf numFmtId="0" fontId="17" fillId="0" borderId="0" xfId="186" applyFont="1" applyAlignment="1">
      <alignment horizontal="justify" vertical="top" wrapText="1"/>
    </xf>
    <xf numFmtId="49" fontId="17" fillId="0" borderId="0" xfId="0" applyNumberFormat="1" applyFont="1" applyAlignment="1">
      <alignment horizontal="justify" vertical="top" wrapText="1"/>
    </xf>
    <xf numFmtId="16" fontId="22" fillId="0" borderId="0" xfId="0" applyNumberFormat="1" applyFont="1" applyAlignment="1">
      <alignment horizontal="right" vertical="top"/>
    </xf>
    <xf numFmtId="0" fontId="19" fillId="0" borderId="0" xfId="0" quotePrefix="1" applyFont="1" applyAlignment="1">
      <alignment horizontal="right" vertical="top"/>
    </xf>
    <xf numFmtId="0" fontId="131" fillId="0" borderId="0" xfId="0" applyFont="1" applyAlignment="1">
      <alignment horizontal="right" vertical="top" wrapText="1"/>
    </xf>
    <xf numFmtId="0" fontId="148" fillId="0" borderId="0" xfId="0" applyFont="1" applyAlignment="1">
      <alignment horizontal="right" vertical="top" wrapText="1"/>
    </xf>
    <xf numFmtId="187" fontId="18" fillId="0" borderId="0" xfId="0" applyNumberFormat="1" applyFont="1" applyAlignment="1">
      <alignment vertical="top" wrapText="1"/>
    </xf>
    <xf numFmtId="187" fontId="19" fillId="0" borderId="0" xfId="0" applyNumberFormat="1" applyFont="1"/>
    <xf numFmtId="187" fontId="18" fillId="0" borderId="0" xfId="0" applyNumberFormat="1" applyFont="1" applyAlignment="1">
      <alignment horizontal="right" vertical="top"/>
    </xf>
    <xf numFmtId="187" fontId="19" fillId="0" borderId="0" xfId="0" applyNumberFormat="1" applyFont="1" applyAlignment="1">
      <alignment vertical="top" wrapText="1"/>
    </xf>
    <xf numFmtId="187" fontId="19" fillId="0" borderId="0" xfId="0" applyNumberFormat="1" applyFont="1" applyAlignment="1">
      <alignment horizontal="right" vertical="top"/>
    </xf>
    <xf numFmtId="2" fontId="17" fillId="0" borderId="1" xfId="0" applyNumberFormat="1" applyFont="1" applyBorder="1" applyAlignment="1">
      <alignment horizontal="center" vertical="center" wrapText="1"/>
    </xf>
    <xf numFmtId="2" fontId="17" fillId="0" borderId="0" xfId="0" applyNumberFormat="1" applyFont="1" applyAlignment="1">
      <alignment horizontal="center" vertical="center" wrapText="1"/>
    </xf>
    <xf numFmtId="192" fontId="17" fillId="0" borderId="0" xfId="0" applyNumberFormat="1" applyFont="1" applyAlignment="1">
      <alignment horizontal="center" vertical="center" wrapText="1"/>
    </xf>
    <xf numFmtId="192" fontId="17" fillId="0" borderId="0" xfId="0" applyNumberFormat="1" applyFont="1"/>
    <xf numFmtId="192" fontId="17" fillId="0" borderId="0" xfId="0" applyNumberFormat="1" applyFont="1" applyAlignment="1">
      <alignment vertical="top"/>
    </xf>
    <xf numFmtId="192" fontId="116" fillId="0" borderId="0" xfId="0" applyNumberFormat="1" applyFont="1"/>
    <xf numFmtId="192" fontId="19" fillId="94" borderId="0" xfId="0" applyNumberFormat="1" applyFont="1" applyFill="1"/>
    <xf numFmtId="0" fontId="22" fillId="0" borderId="0" xfId="0" applyFont="1"/>
    <xf numFmtId="0" fontId="17" fillId="0" borderId="0" xfId="0" quotePrefix="1" applyFont="1" applyAlignment="1">
      <alignment horizontal="right" vertical="top" wrapText="1"/>
    </xf>
    <xf numFmtId="0" fontId="187" fillId="0" borderId="0" xfId="0" applyFont="1" applyAlignment="1">
      <alignment wrapText="1"/>
    </xf>
    <xf numFmtId="0" fontId="22" fillId="0" borderId="3" xfId="0" applyFont="1" applyBorder="1" applyAlignment="1">
      <alignment vertical="top" wrapText="1"/>
    </xf>
    <xf numFmtId="0" fontId="22" fillId="0" borderId="3" xfId="0" applyFont="1" applyBorder="1"/>
    <xf numFmtId="193" fontId="136" fillId="0" borderId="0" xfId="0" applyNumberFormat="1" applyFont="1"/>
    <xf numFmtId="193" fontId="17" fillId="0" borderId="0" xfId="0" applyNumberFormat="1" applyFont="1" applyAlignment="1">
      <alignment vertical="top"/>
    </xf>
    <xf numFmtId="193" fontId="17" fillId="0" borderId="0" xfId="0" applyNumberFormat="1" applyFont="1"/>
    <xf numFmtId="193" fontId="22" fillId="0" borderId="2" xfId="0" applyNumberFormat="1" applyFont="1" applyBorder="1" applyAlignment="1">
      <alignment horizontal="right"/>
    </xf>
    <xf numFmtId="192" fontId="129" fillId="0" borderId="0" xfId="0" applyNumberFormat="1" applyFont="1" applyAlignment="1">
      <alignment horizontal="right"/>
    </xf>
    <xf numFmtId="0" fontId="74" fillId="0" borderId="0" xfId="0" applyFont="1"/>
    <xf numFmtId="4" fontId="136" fillId="0" borderId="0" xfId="0" applyNumberFormat="1" applyFont="1"/>
    <xf numFmtId="0" fontId="136" fillId="0" borderId="0" xfId="0" applyFont="1" applyAlignment="1">
      <alignment horizontal="right"/>
    </xf>
    <xf numFmtId="4" fontId="136" fillId="0" borderId="0" xfId="0" applyNumberFormat="1" applyFont="1" applyAlignment="1">
      <alignment horizontal="right"/>
    </xf>
    <xf numFmtId="0" fontId="128" fillId="0" borderId="0" xfId="0" applyFont="1" applyAlignment="1">
      <alignment horizontal="right"/>
    </xf>
    <xf numFmtId="4" fontId="128" fillId="0" borderId="0" xfId="0" applyNumberFormat="1" applyFont="1" applyAlignment="1">
      <alignment horizontal="right"/>
    </xf>
    <xf numFmtId="0" fontId="136" fillId="0" borderId="0" xfId="0" applyFont="1" applyAlignment="1">
      <alignment horizontal="right" vertical="top"/>
    </xf>
    <xf numFmtId="0" fontId="136" fillId="0" borderId="0" xfId="0" applyFont="1"/>
    <xf numFmtId="0" fontId="176" fillId="0" borderId="0" xfId="0" applyFont="1" applyAlignment="1">
      <alignment vertical="top" wrapText="1"/>
    </xf>
    <xf numFmtId="0" fontId="18" fillId="0" borderId="0" xfId="0" applyFont="1" applyAlignment="1">
      <alignment vertical="top" wrapText="1" readingOrder="1"/>
    </xf>
    <xf numFmtId="0" fontId="177" fillId="0" borderId="0" xfId="0" applyFont="1" applyAlignment="1">
      <alignment vertical="top" wrapText="1"/>
    </xf>
    <xf numFmtId="0" fontId="149" fillId="0" borderId="0" xfId="0" applyFont="1" applyAlignment="1">
      <alignment horizontal="center" vertical="center"/>
    </xf>
    <xf numFmtId="0" fontId="126" fillId="0" borderId="0" xfId="0" applyFont="1"/>
    <xf numFmtId="0" fontId="125" fillId="0" borderId="0" xfId="0" applyFont="1"/>
    <xf numFmtId="0" fontId="21" fillId="0" borderId="0" xfId="0" applyFont="1"/>
    <xf numFmtId="0" fontId="125" fillId="0" borderId="0" xfId="0" applyFont="1" applyAlignment="1">
      <alignment horizontal="left"/>
    </xf>
    <xf numFmtId="0" fontId="21" fillId="0" borderId="0" xfId="0" applyFont="1" applyAlignment="1">
      <alignment horizontal="left"/>
    </xf>
    <xf numFmtId="0" fontId="21" fillId="0" borderId="0" xfId="0" applyFont="1" applyAlignment="1">
      <alignment horizontal="right"/>
    </xf>
    <xf numFmtId="0" fontId="21" fillId="0" borderId="0" xfId="0" applyFont="1" applyAlignment="1">
      <alignment horizontal="right" wrapText="1"/>
    </xf>
    <xf numFmtId="0" fontId="21" fillId="0" borderId="1" xfId="0" applyFont="1" applyBorder="1" applyAlignment="1">
      <alignment horizontal="left"/>
    </xf>
    <xf numFmtId="0" fontId="21" fillId="0" borderId="1" xfId="0" applyFont="1" applyBorder="1"/>
    <xf numFmtId="192" fontId="21" fillId="0" borderId="1" xfId="0" applyNumberFormat="1" applyFont="1" applyBorder="1" applyAlignment="1">
      <alignment horizontal="right"/>
    </xf>
    <xf numFmtId="192" fontId="21" fillId="93" borderId="1" xfId="0" applyNumberFormat="1" applyFont="1" applyFill="1" applyBorder="1" applyAlignment="1">
      <alignment horizontal="right"/>
    </xf>
    <xf numFmtId="192" fontId="21" fillId="94" borderId="1" xfId="0" applyNumberFormat="1" applyFont="1" applyFill="1" applyBorder="1" applyAlignment="1">
      <alignment horizontal="right"/>
    </xf>
    <xf numFmtId="192" fontId="21" fillId="0" borderId="1" xfId="0" applyNumberFormat="1" applyFont="1" applyBorder="1"/>
    <xf numFmtId="192" fontId="21" fillId="93" borderId="1" xfId="0" applyNumberFormat="1" applyFont="1" applyFill="1" applyBorder="1"/>
    <xf numFmtId="192" fontId="21" fillId="94" borderId="1" xfId="0" applyNumberFormat="1" applyFont="1" applyFill="1" applyBorder="1"/>
    <xf numFmtId="0" fontId="19" fillId="0" borderId="1" xfId="0" applyFont="1" applyBorder="1" applyAlignment="1">
      <alignment horizontal="left"/>
    </xf>
    <xf numFmtId="0" fontId="21" fillId="0" borderId="5" xfId="0" applyFont="1" applyBorder="1"/>
    <xf numFmtId="192" fontId="21" fillId="0" borderId="5" xfId="0" applyNumberFormat="1" applyFont="1" applyBorder="1"/>
    <xf numFmtId="192" fontId="21" fillId="93" borderId="5" xfId="0" applyNumberFormat="1" applyFont="1" applyFill="1" applyBorder="1"/>
    <xf numFmtId="192" fontId="21" fillId="94" borderId="5" xfId="0" applyNumberFormat="1" applyFont="1" applyFill="1" applyBorder="1"/>
    <xf numFmtId="0" fontId="21" fillId="0" borderId="5" xfId="0" applyFont="1" applyBorder="1" applyAlignment="1">
      <alignment horizontal="left"/>
    </xf>
    <xf numFmtId="0" fontId="180" fillId="0" borderId="46" xfId="0" applyFont="1" applyBorder="1" applyAlignment="1">
      <alignment horizontal="left"/>
    </xf>
    <xf numFmtId="0" fontId="180" fillId="0" borderId="47" xfId="0" applyFont="1" applyBorder="1" applyAlignment="1">
      <alignment wrapText="1"/>
    </xf>
    <xf numFmtId="192" fontId="180" fillId="0" borderId="29" xfId="0" applyNumberFormat="1" applyFont="1" applyBorder="1" applyAlignment="1">
      <alignment horizontal="right"/>
    </xf>
    <xf numFmtId="192" fontId="180" fillId="93" borderId="29" xfId="0" applyNumberFormat="1" applyFont="1" applyFill="1" applyBorder="1" applyAlignment="1">
      <alignment horizontal="right"/>
    </xf>
    <xf numFmtId="192" fontId="180" fillId="94" borderId="29" xfId="0" applyNumberFormat="1" applyFont="1" applyFill="1" applyBorder="1" applyAlignment="1">
      <alignment horizontal="right"/>
    </xf>
    <xf numFmtId="192" fontId="180" fillId="0" borderId="46" xfId="0" applyNumberFormat="1" applyFont="1" applyBorder="1" applyAlignment="1">
      <alignment horizontal="right"/>
    </xf>
    <xf numFmtId="4" fontId="19" fillId="0" borderId="0" xfId="0" applyNumberFormat="1" applyFont="1" applyAlignment="1">
      <alignment horizontal="center" vertical="center" wrapText="1"/>
    </xf>
    <xf numFmtId="0" fontId="37" fillId="0" borderId="2" xfId="598" applyBorder="1">
      <alignment horizontal="justify" vertical="top" wrapText="1"/>
    </xf>
    <xf numFmtId="0" fontId="178" fillId="0" borderId="0" xfId="0" applyFont="1"/>
    <xf numFmtId="0" fontId="144" fillId="0" borderId="0" xfId="0" applyFont="1"/>
    <xf numFmtId="187" fontId="17" fillId="0" borderId="0" xfId="686" applyNumberFormat="1" applyFont="1" applyAlignment="1">
      <alignment horizontal="right" vertical="top"/>
    </xf>
    <xf numFmtId="187" fontId="18" fillId="0" borderId="2" xfId="0" applyNumberFormat="1" applyFont="1" applyBorder="1"/>
    <xf numFmtId="187" fontId="17" fillId="0" borderId="0" xfId="0" applyNumberFormat="1" applyFont="1"/>
    <xf numFmtId="187" fontId="19" fillId="93" borderId="0" xfId="0" applyNumberFormat="1" applyFont="1" applyFill="1"/>
    <xf numFmtId="187" fontId="17" fillId="93" borderId="0" xfId="0" applyNumberFormat="1" applyFont="1" applyFill="1"/>
    <xf numFmtId="4" fontId="18" fillId="0" borderId="1" xfId="0" applyNumberFormat="1" applyFont="1" applyBorder="1" applyAlignment="1">
      <alignment horizontal="right"/>
    </xf>
    <xf numFmtId="0" fontId="147" fillId="0" borderId="2" xfId="0" applyFont="1" applyBorder="1"/>
    <xf numFmtId="0" fontId="147" fillId="0" borderId="0" xfId="0" applyFont="1"/>
    <xf numFmtId="4" fontId="18" fillId="0" borderId="2" xfId="0" applyNumberFormat="1" applyFont="1" applyBorder="1"/>
    <xf numFmtId="4" fontId="18" fillId="0" borderId="1" xfId="0" applyNumberFormat="1" applyFont="1" applyBorder="1"/>
    <xf numFmtId="4" fontId="19" fillId="0" borderId="2" xfId="0" applyNumberFormat="1" applyFont="1" applyBorder="1"/>
    <xf numFmtId="187" fontId="19" fillId="94" borderId="0" xfId="0" applyNumberFormat="1" applyFont="1" applyFill="1"/>
    <xf numFmtId="4" fontId="19" fillId="0" borderId="1" xfId="0" applyNumberFormat="1" applyFont="1" applyBorder="1"/>
    <xf numFmtId="187" fontId="22" fillId="0" borderId="50" xfId="0" applyNumberFormat="1" applyFont="1" applyBorder="1"/>
    <xf numFmtId="4" fontId="17" fillId="93" borderId="1" xfId="0" applyNumberFormat="1" applyFont="1" applyFill="1" applyBorder="1"/>
    <xf numFmtId="187" fontId="22" fillId="93" borderId="2" xfId="0" applyNumberFormat="1" applyFont="1" applyFill="1" applyBorder="1"/>
    <xf numFmtId="4" fontId="17" fillId="94" borderId="1" xfId="0" applyNumberFormat="1" applyFont="1" applyFill="1" applyBorder="1"/>
    <xf numFmtId="187" fontId="22" fillId="94" borderId="2" xfId="0" applyNumberFormat="1" applyFont="1" applyFill="1" applyBorder="1"/>
    <xf numFmtId="4" fontId="17" fillId="0" borderId="1" xfId="0" applyNumberFormat="1" applyFont="1" applyBorder="1"/>
    <xf numFmtId="187" fontId="22" fillId="0" borderId="2" xfId="0" applyNumberFormat="1" applyFont="1" applyBorder="1"/>
    <xf numFmtId="187" fontId="22" fillId="0" borderId="0" xfId="0" applyNumberFormat="1" applyFont="1"/>
    <xf numFmtId="187" fontId="147" fillId="0" borderId="0" xfId="0" applyNumberFormat="1" applyFont="1"/>
    <xf numFmtId="49" fontId="22" fillId="0" borderId="4" xfId="186" applyNumberFormat="1" applyFont="1" applyBorder="1" applyAlignment="1">
      <alignment horizontal="center" vertical="center" wrapText="1"/>
    </xf>
    <xf numFmtId="0" fontId="22" fillId="0" borderId="3" xfId="1153" applyFont="1" applyBorder="1" applyAlignment="1">
      <alignment horizontal="justify" vertical="top" wrapText="1"/>
    </xf>
    <xf numFmtId="0" fontId="37" fillId="0" borderId="3" xfId="598" applyBorder="1" applyAlignment="1">
      <alignment horizontal="right" wrapText="1"/>
    </xf>
    <xf numFmtId="49" fontId="19" fillId="0" borderId="1" xfId="0" applyNumberFormat="1" applyFont="1" applyBorder="1" applyAlignment="1">
      <alignment horizontal="left" vertical="center" wrapText="1"/>
    </xf>
    <xf numFmtId="49" fontId="19" fillId="0" borderId="2" xfId="0" applyNumberFormat="1" applyFont="1" applyBorder="1" applyAlignment="1">
      <alignment horizontal="right" wrapText="1"/>
    </xf>
    <xf numFmtId="3" fontId="17" fillId="0" borderId="0" xfId="686" applyNumberFormat="1" applyFont="1" applyAlignment="1">
      <alignment horizontal="left" vertical="top" wrapText="1"/>
    </xf>
    <xf numFmtId="49" fontId="17" fillId="0" borderId="0" xfId="0" applyNumberFormat="1" applyFont="1" applyAlignment="1">
      <alignment horizontal="left" vertical="center" wrapText="1"/>
    </xf>
    <xf numFmtId="2" fontId="17" fillId="0" borderId="0" xfId="686" applyNumberFormat="1" applyFont="1" applyAlignment="1">
      <alignment horizontal="right" wrapText="1"/>
    </xf>
    <xf numFmtId="4" fontId="17" fillId="0" borderId="0" xfId="686" applyNumberFormat="1" applyFont="1" applyAlignment="1">
      <alignment horizontal="right" vertical="top" wrapText="1"/>
    </xf>
    <xf numFmtId="49" fontId="22" fillId="0" borderId="0" xfId="0" applyNumberFormat="1" applyFont="1" applyAlignment="1">
      <alignment horizontal="left" vertical="center" wrapText="1"/>
    </xf>
    <xf numFmtId="49" fontId="17" fillId="0" borderId="0" xfId="686" applyNumberFormat="1" applyFont="1" applyAlignment="1">
      <alignment horizontal="left" vertical="top" wrapText="1"/>
    </xf>
    <xf numFmtId="0" fontId="18" fillId="0" borderId="4" xfId="0" applyFont="1" applyBorder="1" applyAlignment="1">
      <alignment horizontal="center" vertical="top"/>
    </xf>
    <xf numFmtId="0" fontId="18" fillId="0" borderId="3" xfId="687" applyFont="1" applyBorder="1" applyAlignment="1">
      <alignment vertical="top" wrapText="1"/>
    </xf>
    <xf numFmtId="0" fontId="179" fillId="0" borderId="0" xfId="0" applyFont="1" applyAlignment="1">
      <alignment horizontal="center" vertical="top"/>
    </xf>
    <xf numFmtId="0" fontId="17" fillId="0" borderId="0" xfId="687" applyFont="1" applyAlignment="1">
      <alignment vertical="top" wrapText="1"/>
    </xf>
    <xf numFmtId="49" fontId="17" fillId="0" borderId="0" xfId="0" applyNumberFormat="1" applyFont="1" applyAlignment="1">
      <alignment horizontal="center" vertical="top"/>
    </xf>
    <xf numFmtId="169" fontId="19" fillId="0" borderId="0" xfId="0" applyNumberFormat="1" applyFont="1" applyAlignment="1">
      <alignment horizontal="justify" wrapText="1"/>
    </xf>
    <xf numFmtId="187" fontId="19" fillId="93" borderId="0" xfId="0" applyNumberFormat="1" applyFont="1" applyFill="1" applyAlignment="1">
      <alignment horizontal="right" wrapText="1"/>
    </xf>
    <xf numFmtId="49" fontId="19" fillId="0" borderId="0" xfId="0" applyNumberFormat="1" applyFont="1" applyAlignment="1">
      <alignment horizontal="left" wrapText="1"/>
    </xf>
    <xf numFmtId="187" fontId="17" fillId="93" borderId="0" xfId="0" applyNumberFormat="1" applyFont="1" applyFill="1" applyAlignment="1">
      <alignment horizontal="right" wrapText="1"/>
    </xf>
    <xf numFmtId="0" fontId="19" fillId="0" borderId="0" xfId="19" applyFont="1" applyAlignment="1">
      <alignment horizontal="justify" wrapText="1"/>
    </xf>
    <xf numFmtId="0" fontId="17" fillId="0" borderId="0" xfId="0" applyFont="1" applyAlignment="1">
      <alignment horizontal="center" vertical="top"/>
    </xf>
    <xf numFmtId="0" fontId="18" fillId="0" borderId="0" xfId="19" applyFont="1" applyAlignment="1">
      <alignment horizontal="justify" vertical="top" wrapText="1"/>
    </xf>
    <xf numFmtId="0" fontId="19" fillId="0" borderId="0" xfId="19" applyFont="1" applyAlignment="1">
      <alignment horizontal="justify" vertical="top" wrapText="1"/>
    </xf>
    <xf numFmtId="0" fontId="18" fillId="0" borderId="0" xfId="6" applyFont="1" applyAlignment="1">
      <alignment horizontal="justify" vertical="top" wrapText="1"/>
    </xf>
    <xf numFmtId="190" fontId="17" fillId="0" borderId="0" xfId="6" applyNumberFormat="1" applyAlignment="1">
      <alignment horizontal="right"/>
    </xf>
    <xf numFmtId="0" fontId="22" fillId="0" borderId="0" xfId="6" applyFont="1" applyAlignment="1">
      <alignment horizontal="center" vertical="center"/>
    </xf>
    <xf numFmtId="0" fontId="19" fillId="0" borderId="0" xfId="6" applyFont="1" applyAlignment="1">
      <alignment horizontal="justify" vertical="top" wrapText="1"/>
    </xf>
    <xf numFmtId="0" fontId="17" fillId="0" borderId="0" xfId="6" applyAlignment="1">
      <alignment horizontal="center" vertical="center"/>
    </xf>
    <xf numFmtId="0" fontId="19" fillId="0" borderId="0" xfId="6" applyFont="1" applyAlignment="1">
      <alignment wrapText="1"/>
    </xf>
    <xf numFmtId="49" fontId="19" fillId="0" borderId="0" xfId="0" applyNumberFormat="1" applyFont="1" applyAlignment="1">
      <alignment horizontal="center" vertical="top"/>
    </xf>
    <xf numFmtId="190" fontId="19" fillId="0" borderId="0" xfId="6" applyNumberFormat="1" applyFont="1" applyAlignment="1">
      <alignment horizontal="right"/>
    </xf>
    <xf numFmtId="49" fontId="18" fillId="0" borderId="4" xfId="0" applyNumberFormat="1" applyFont="1" applyBorder="1" applyAlignment="1">
      <alignment horizontal="center" vertical="top"/>
    </xf>
    <xf numFmtId="169" fontId="18" fillId="0" borderId="3" xfId="0" applyNumberFormat="1" applyFont="1" applyBorder="1" applyAlignment="1">
      <alignment horizontal="justify" vertical="center" wrapText="1"/>
    </xf>
    <xf numFmtId="49" fontId="19" fillId="0" borderId="0" xfId="0" applyNumberFormat="1" applyFont="1" applyAlignment="1">
      <alignment horizontal="center"/>
    </xf>
    <xf numFmtId="0" fontId="17" fillId="0" borderId="0" xfId="0" applyFont="1" applyAlignment="1">
      <alignment horizontal="justify" wrapText="1"/>
    </xf>
    <xf numFmtId="0" fontId="18" fillId="0" borderId="3" xfId="19" applyFont="1" applyBorder="1" applyAlignment="1">
      <alignment horizontal="justify" wrapText="1"/>
    </xf>
    <xf numFmtId="0" fontId="19" fillId="0" borderId="0" xfId="0" applyFont="1" applyAlignment="1">
      <alignment horizontal="justify" wrapText="1"/>
    </xf>
    <xf numFmtId="0" fontId="19" fillId="0" borderId="0" xfId="137" applyFont="1" applyAlignment="1">
      <alignment horizontal="justify" vertical="top" wrapText="1"/>
    </xf>
    <xf numFmtId="0" fontId="19" fillId="0" borderId="0" xfId="0" applyFont="1" applyAlignment="1">
      <alignment horizontal="justify" vertical="center"/>
    </xf>
    <xf numFmtId="0" fontId="19" fillId="0" borderId="0" xfId="0" applyFont="1" applyAlignment="1">
      <alignment vertical="justify" wrapText="1" shrinkToFit="1"/>
    </xf>
    <xf numFmtId="49" fontId="19" fillId="0" borderId="0" xfId="16" applyNumberFormat="1" applyFont="1" applyAlignment="1">
      <alignment horizontal="justify" vertical="top" wrapText="1"/>
    </xf>
    <xf numFmtId="0" fontId="18" fillId="0" borderId="3" xfId="0" applyFont="1" applyBorder="1" applyAlignment="1">
      <alignment horizontal="left" vertical="top" wrapText="1"/>
    </xf>
    <xf numFmtId="0" fontId="19" fillId="0" borderId="3" xfId="0" applyFont="1" applyBorder="1"/>
    <xf numFmtId="0" fontId="18" fillId="0" borderId="3" xfId="19" applyFont="1" applyBorder="1" applyAlignment="1">
      <alignment horizontal="left" wrapText="1"/>
    </xf>
    <xf numFmtId="2" fontId="17" fillId="0" borderId="0" xfId="0" applyNumberFormat="1" applyFont="1" applyAlignment="1">
      <alignment horizontal="right"/>
    </xf>
    <xf numFmtId="186" fontId="17" fillId="0" borderId="0" xfId="0" applyNumberFormat="1" applyFont="1" applyAlignment="1">
      <alignment horizontal="right" wrapText="1"/>
    </xf>
    <xf numFmtId="0" fontId="19" fillId="0" borderId="0" xfId="400" applyFont="1" applyAlignment="1">
      <alignment horizontal="left" vertical="top" wrapText="1"/>
    </xf>
    <xf numFmtId="0" fontId="17" fillId="0" borderId="0" xfId="400" applyFont="1" applyAlignment="1">
      <alignment horizontal="right" wrapText="1"/>
    </xf>
    <xf numFmtId="2" fontId="17" fillId="0" borderId="0" xfId="400" applyNumberFormat="1" applyFont="1" applyAlignment="1">
      <alignment horizontal="right"/>
    </xf>
    <xf numFmtId="2" fontId="136" fillId="0" borderId="0" xfId="400" applyNumberFormat="1" applyFont="1" applyAlignment="1">
      <alignment horizontal="right"/>
    </xf>
    <xf numFmtId="0" fontId="19" fillId="0" borderId="0" xfId="400" applyFont="1" applyAlignment="1">
      <alignment vertical="top" wrapText="1"/>
    </xf>
    <xf numFmtId="2" fontId="17" fillId="93" borderId="0" xfId="400" applyNumberFormat="1" applyFont="1" applyFill="1" applyAlignment="1">
      <alignment horizontal="right"/>
    </xf>
    <xf numFmtId="2" fontId="17" fillId="93" borderId="0" xfId="0" applyNumberFormat="1" applyFont="1" applyFill="1" applyAlignment="1">
      <alignment horizontal="right"/>
    </xf>
    <xf numFmtId="49" fontId="19" fillId="0" borderId="0" xfId="671" applyNumberFormat="1" applyFont="1" applyAlignment="1">
      <alignment horizontal="left" vertical="top" wrapText="1"/>
    </xf>
    <xf numFmtId="0" fontId="17" fillId="0" borderId="0" xfId="671" applyAlignment="1">
      <alignment horizontal="right" wrapText="1"/>
    </xf>
    <xf numFmtId="2" fontId="17" fillId="0" borderId="0" xfId="671" applyNumberFormat="1" applyAlignment="1">
      <alignment horizontal="right" wrapText="1"/>
    </xf>
    <xf numFmtId="0" fontId="22" fillId="0" borderId="0" xfId="0" applyFont="1" applyAlignment="1">
      <alignment horizontal="right" wrapText="1"/>
    </xf>
    <xf numFmtId="2" fontId="22" fillId="0" borderId="0" xfId="0" applyNumberFormat="1" applyFont="1" applyAlignment="1">
      <alignment horizontal="right"/>
    </xf>
    <xf numFmtId="2" fontId="17" fillId="0" borderId="0" xfId="0" applyNumberFormat="1" applyFont="1" applyAlignment="1">
      <alignment horizontal="right" wrapText="1"/>
    </xf>
    <xf numFmtId="49" fontId="19" fillId="0" borderId="4" xfId="0" applyNumberFormat="1" applyFont="1" applyBorder="1" applyAlignment="1">
      <alignment horizontal="left" vertical="center" wrapText="1"/>
    </xf>
    <xf numFmtId="0" fontId="19" fillId="0" borderId="0" xfId="0" applyFont="1" applyAlignment="1">
      <alignment horizontal="center" vertical="top"/>
    </xf>
    <xf numFmtId="0" fontId="18" fillId="0" borderId="0" xfId="687" applyFont="1" applyAlignment="1">
      <alignment vertical="top" wrapText="1"/>
    </xf>
    <xf numFmtId="0" fontId="19" fillId="0" borderId="0" xfId="687" applyFont="1" applyAlignment="1">
      <alignment vertical="top" wrapText="1"/>
    </xf>
    <xf numFmtId="0" fontId="18" fillId="0" borderId="1" xfId="19" applyFont="1" applyBorder="1" applyAlignment="1">
      <alignment horizontal="justify" wrapText="1"/>
    </xf>
    <xf numFmtId="0" fontId="19" fillId="0" borderId="1" xfId="0" applyFont="1" applyBorder="1"/>
    <xf numFmtId="49" fontId="19" fillId="0" borderId="1" xfId="0" applyNumberFormat="1" applyFont="1" applyBorder="1" applyAlignment="1">
      <alignment horizontal="center" wrapText="1"/>
    </xf>
    <xf numFmtId="0" fontId="18" fillId="0" borderId="1" xfId="19" applyFont="1" applyBorder="1" applyAlignment="1">
      <alignment horizontal="left" wrapText="1"/>
    </xf>
    <xf numFmtId="0" fontId="19" fillId="0" borderId="1" xfId="0" applyFont="1" applyBorder="1" applyAlignment="1">
      <alignment horizontal="right"/>
    </xf>
    <xf numFmtId="0" fontId="18" fillId="0" borderId="0" xfId="19" applyFont="1" applyAlignment="1">
      <alignment horizontal="left" wrapText="1"/>
    </xf>
    <xf numFmtId="0" fontId="22" fillId="0" borderId="48" xfId="0" applyFont="1" applyBorder="1" applyAlignment="1">
      <alignment horizontal="center" vertical="top"/>
    </xf>
    <xf numFmtId="0" fontId="22" fillId="0" borderId="49" xfId="0" applyFont="1" applyBorder="1" applyAlignment="1">
      <alignment horizontal="left" vertical="top" wrapText="1"/>
    </xf>
    <xf numFmtId="0" fontId="22" fillId="0" borderId="49" xfId="0" applyFont="1" applyBorder="1" applyAlignment="1">
      <alignment horizontal="right" wrapText="1"/>
    </xf>
    <xf numFmtId="0" fontId="22" fillId="0" borderId="0" xfId="0" applyFont="1" applyAlignment="1">
      <alignment horizontal="center" vertical="top"/>
    </xf>
    <xf numFmtId="49" fontId="17" fillId="93" borderId="1" xfId="0" applyNumberFormat="1" applyFont="1" applyFill="1" applyBorder="1" applyAlignment="1">
      <alignment horizontal="center" wrapText="1"/>
    </xf>
    <xf numFmtId="0" fontId="17" fillId="93" borderId="1" xfId="19" applyFont="1" applyFill="1" applyBorder="1" applyAlignment="1">
      <alignment horizontal="left" wrapText="1"/>
    </xf>
    <xf numFmtId="0" fontId="17" fillId="93" borderId="1" xfId="0" applyFont="1" applyFill="1" applyBorder="1" applyAlignment="1">
      <alignment horizontal="right"/>
    </xf>
    <xf numFmtId="0" fontId="22" fillId="93" borderId="4" xfId="0" applyFont="1" applyFill="1" applyBorder="1" applyAlignment="1">
      <alignment horizontal="center" vertical="top"/>
    </xf>
    <xf numFmtId="0" fontId="22" fillId="93" borderId="3" xfId="0" applyFont="1" applyFill="1" applyBorder="1" applyAlignment="1">
      <alignment horizontal="left" vertical="top" wrapText="1"/>
    </xf>
    <xf numFmtId="0" fontId="22" fillId="93" borderId="3" xfId="0" applyFont="1" applyFill="1" applyBorder="1" applyAlignment="1">
      <alignment horizontal="right" wrapText="1"/>
    </xf>
    <xf numFmtId="49" fontId="17" fillId="94" borderId="1" xfId="0" applyNumberFormat="1" applyFont="1" applyFill="1" applyBorder="1" applyAlignment="1">
      <alignment horizontal="center" wrapText="1"/>
    </xf>
    <xf numFmtId="0" fontId="17" fillId="94" borderId="1" xfId="19" applyFont="1" applyFill="1" applyBorder="1" applyAlignment="1">
      <alignment horizontal="left" wrapText="1"/>
    </xf>
    <xf numFmtId="0" fontId="17" fillId="94" borderId="1" xfId="0" applyFont="1" applyFill="1" applyBorder="1" applyAlignment="1">
      <alignment horizontal="right"/>
    </xf>
    <xf numFmtId="0" fontId="22" fillId="94" borderId="4" xfId="0" applyFont="1" applyFill="1" applyBorder="1" applyAlignment="1">
      <alignment horizontal="center" vertical="top"/>
    </xf>
    <xf numFmtId="0" fontId="22" fillId="94" borderId="3" xfId="0" applyFont="1" applyFill="1" applyBorder="1" applyAlignment="1">
      <alignment horizontal="left" vertical="top" wrapText="1"/>
    </xf>
    <xf numFmtId="0" fontId="22" fillId="94" borderId="3" xfId="0" applyFont="1" applyFill="1" applyBorder="1" applyAlignment="1">
      <alignment horizontal="right" wrapText="1"/>
    </xf>
    <xf numFmtId="49" fontId="17" fillId="0" borderId="1" xfId="0" applyNumberFormat="1" applyFont="1" applyBorder="1" applyAlignment="1">
      <alignment horizontal="center" wrapText="1"/>
    </xf>
    <xf numFmtId="0" fontId="17" fillId="0" borderId="1" xfId="19" applyFont="1" applyBorder="1" applyAlignment="1">
      <alignment horizontal="left" wrapText="1"/>
    </xf>
    <xf numFmtId="0" fontId="17" fillId="0" borderId="1" xfId="0" applyFont="1" applyBorder="1" applyAlignment="1">
      <alignment horizontal="right"/>
    </xf>
    <xf numFmtId="0" fontId="22" fillId="0" borderId="4" xfId="0" applyFont="1" applyBorder="1" applyAlignment="1">
      <alignment horizontal="center" vertical="top"/>
    </xf>
    <xf numFmtId="0" fontId="22" fillId="0" borderId="3" xfId="0" applyFont="1" applyBorder="1" applyAlignment="1">
      <alignment horizontal="left" vertical="top" wrapText="1"/>
    </xf>
    <xf numFmtId="0" fontId="22" fillId="0" borderId="3" xfId="0" applyFont="1" applyBorder="1" applyAlignment="1">
      <alignment horizontal="right" wrapText="1"/>
    </xf>
    <xf numFmtId="0" fontId="19" fillId="0" borderId="2" xfId="598" applyFont="1" applyBorder="1">
      <alignment horizontal="justify" vertical="top" wrapText="1"/>
    </xf>
    <xf numFmtId="0" fontId="19" fillId="0" borderId="0" xfId="598" applyFont="1">
      <alignment horizontal="justify" vertical="top" wrapText="1"/>
    </xf>
    <xf numFmtId="187" fontId="19" fillId="0" borderId="0" xfId="598" applyNumberFormat="1" applyFont="1" applyAlignment="1">
      <alignment horizontal="right" wrapText="1"/>
    </xf>
    <xf numFmtId="193" fontId="19" fillId="0" borderId="0" xfId="0" applyNumberFormat="1" applyFont="1" applyAlignment="1">
      <alignment horizontal="right" wrapText="1"/>
    </xf>
    <xf numFmtId="193" fontId="18" fillId="0" borderId="0" xfId="691" applyNumberFormat="1" applyFont="1" applyAlignment="1">
      <alignment horizontal="right" vertical="center"/>
    </xf>
    <xf numFmtId="193" fontId="19" fillId="0" borderId="0" xfId="691" applyNumberFormat="1" applyFont="1" applyAlignment="1">
      <alignment horizontal="right" vertical="center"/>
    </xf>
    <xf numFmtId="193" fontId="19" fillId="0" borderId="0" xfId="691" applyNumberFormat="1" applyFont="1" applyAlignment="1">
      <alignment horizontal="right"/>
    </xf>
    <xf numFmtId="193" fontId="19" fillId="93" borderId="0" xfId="691" applyNumberFormat="1" applyFont="1" applyFill="1" applyAlignment="1">
      <alignment horizontal="right"/>
    </xf>
    <xf numFmtId="193" fontId="19" fillId="0" borderId="2" xfId="691" applyNumberFormat="1" applyFont="1" applyBorder="1" applyAlignment="1">
      <alignment horizontal="right"/>
    </xf>
    <xf numFmtId="193" fontId="19" fillId="0" borderId="35" xfId="0" applyNumberFormat="1" applyFont="1" applyBorder="1" applyAlignment="1">
      <alignment horizontal="right" wrapText="1"/>
    </xf>
    <xf numFmtId="193" fontId="19" fillId="0" borderId="0" xfId="0" applyNumberFormat="1" applyFont="1" applyAlignment="1">
      <alignment horizontal="right"/>
    </xf>
    <xf numFmtId="193" fontId="18" fillId="0" borderId="0" xfId="0" applyNumberFormat="1" applyFont="1"/>
    <xf numFmtId="193" fontId="19" fillId="0" borderId="0" xfId="598" applyNumberFormat="1" applyFont="1" applyAlignment="1">
      <alignment horizontal="right" wrapText="1"/>
    </xf>
    <xf numFmtId="0" fontId="19" fillId="0" borderId="0" xfId="28" applyFont="1">
      <alignment horizontal="justify" wrapText="1"/>
    </xf>
    <xf numFmtId="193" fontId="18" fillId="0" borderId="0" xfId="691" applyNumberFormat="1" applyFont="1" applyAlignment="1">
      <alignment horizontal="right"/>
    </xf>
    <xf numFmtId="193" fontId="19" fillId="94" borderId="0" xfId="691" applyNumberFormat="1" applyFont="1" applyFill="1" applyAlignment="1">
      <alignment horizontal="right"/>
    </xf>
    <xf numFmtId="193" fontId="19" fillId="0" borderId="0" xfId="691" applyNumberFormat="1" applyFont="1" applyAlignment="1">
      <alignment horizontal="justify"/>
    </xf>
    <xf numFmtId="193" fontId="19" fillId="0" borderId="0" xfId="0" applyNumberFormat="1" applyFont="1" applyAlignment="1">
      <alignment horizontal="justify" wrapText="1"/>
    </xf>
    <xf numFmtId="193" fontId="19" fillId="0" borderId="0" xfId="28" applyNumberFormat="1" applyFont="1" applyAlignment="1">
      <alignment horizontal="right" wrapText="1"/>
    </xf>
    <xf numFmtId="193" fontId="19" fillId="0" borderId="0" xfId="0" applyNumberFormat="1" applyFont="1" applyAlignment="1">
      <alignment horizontal="justify" vertical="top" wrapText="1"/>
    </xf>
    <xf numFmtId="0" fontId="19" fillId="0" borderId="0" xfId="28" applyFont="1" applyAlignment="1">
      <alignment horizontal="justify" vertical="top" wrapText="1"/>
    </xf>
    <xf numFmtId="193" fontId="19" fillId="0" borderId="2" xfId="0" applyNumberFormat="1" applyFont="1" applyBorder="1" applyAlignment="1">
      <alignment horizontal="right" wrapText="1"/>
    </xf>
    <xf numFmtId="193" fontId="18" fillId="0" borderId="0" xfId="0" applyNumberFormat="1" applyFont="1" applyAlignment="1">
      <alignment horizontal="justify" vertical="top" wrapText="1"/>
    </xf>
    <xf numFmtId="193" fontId="19" fillId="0" borderId="0" xfId="0" applyNumberFormat="1" applyFont="1" applyAlignment="1">
      <alignment horizontal="right" vertical="top" wrapText="1"/>
    </xf>
    <xf numFmtId="193" fontId="18" fillId="0" borderId="8" xfId="0" applyNumberFormat="1" applyFont="1" applyBorder="1" applyAlignment="1">
      <alignment horizontal="right" vertical="top" wrapText="1"/>
    </xf>
    <xf numFmtId="49" fontId="18" fillId="0" borderId="4" xfId="186" applyNumberFormat="1" applyFont="1" applyBorder="1" applyAlignment="1">
      <alignment horizontal="center" vertical="center" wrapText="1"/>
    </xf>
    <xf numFmtId="0" fontId="18" fillId="0" borderId="3" xfId="1152" applyFont="1" applyBorder="1" applyAlignment="1">
      <alignment horizontal="justify" vertical="top" wrapText="1"/>
    </xf>
    <xf numFmtId="0" fontId="19" fillId="0" borderId="3" xfId="598" applyFont="1" applyBorder="1" applyAlignment="1">
      <alignment horizontal="right" wrapText="1"/>
    </xf>
    <xf numFmtId="49" fontId="19" fillId="0" borderId="2" xfId="0" applyNumberFormat="1" applyFont="1" applyBorder="1" applyAlignment="1">
      <alignment horizontal="center" wrapText="1"/>
    </xf>
    <xf numFmtId="0" fontId="19" fillId="0" borderId="0" xfId="598" applyFont="1" applyAlignment="1">
      <alignment wrapText="1"/>
    </xf>
    <xf numFmtId="0" fontId="19" fillId="0" borderId="0" xfId="598" applyFont="1" applyAlignment="1">
      <alignment horizontal="right" wrapText="1"/>
    </xf>
    <xf numFmtId="0" fontId="19" fillId="0" borderId="0" xfId="690" applyAlignment="1">
      <alignment horizontal="justify" vertical="top" wrapText="1"/>
    </xf>
    <xf numFmtId="0" fontId="19" fillId="0" borderId="0" xfId="0" quotePrefix="1" applyFont="1" applyAlignment="1">
      <alignment horizontal="justify" vertical="top" wrapText="1"/>
    </xf>
    <xf numFmtId="188" fontId="18" fillId="0" borderId="0" xfId="0" applyNumberFormat="1" applyFont="1" applyAlignment="1">
      <alignment horizontal="left" vertical="top"/>
    </xf>
    <xf numFmtId="0" fontId="19" fillId="0" borderId="0" xfId="0" applyFont="1" applyAlignment="1">
      <alignment horizontal="left"/>
    </xf>
    <xf numFmtId="1" fontId="19" fillId="0" borderId="0" xfId="0" applyNumberFormat="1" applyFont="1" applyAlignment="1">
      <alignment horizontal="center"/>
    </xf>
    <xf numFmtId="49" fontId="18" fillId="0" borderId="0" xfId="0" applyNumberFormat="1" applyFont="1" applyAlignment="1">
      <alignment vertical="center"/>
    </xf>
    <xf numFmtId="188" fontId="19" fillId="0" borderId="0" xfId="0" applyNumberFormat="1" applyFont="1" applyAlignment="1">
      <alignment horizontal="left" vertical="top"/>
    </xf>
    <xf numFmtId="3" fontId="19" fillId="0" borderId="0" xfId="0" applyNumberFormat="1" applyFont="1" applyAlignment="1">
      <alignment horizontal="center"/>
    </xf>
    <xf numFmtId="49" fontId="19" fillId="0" borderId="0" xfId="0" applyNumberFormat="1" applyFont="1" applyAlignment="1">
      <alignment vertical="top"/>
    </xf>
    <xf numFmtId="0" fontId="144" fillId="0" borderId="0" xfId="0" applyFont="1" applyAlignment="1">
      <alignment horizontal="left" vertical="top"/>
    </xf>
    <xf numFmtId="0" fontId="19" fillId="0" borderId="36" xfId="0" applyFont="1" applyBorder="1" applyAlignment="1">
      <alignment horizontal="justify" vertical="top" wrapText="1"/>
    </xf>
    <xf numFmtId="0" fontId="19" fillId="0" borderId="36" xfId="0" applyFont="1" applyBorder="1" applyAlignment="1">
      <alignment horizontal="center"/>
    </xf>
    <xf numFmtId="1" fontId="19" fillId="0" borderId="36" xfId="0" applyNumberFormat="1" applyFont="1" applyBorder="1" applyAlignment="1">
      <alignment horizontal="center"/>
    </xf>
    <xf numFmtId="1" fontId="19" fillId="93" borderId="0" xfId="0" applyNumberFormat="1" applyFont="1" applyFill="1" applyAlignment="1">
      <alignment horizontal="center"/>
    </xf>
    <xf numFmtId="188" fontId="144" fillId="0" borderId="0" xfId="0" applyNumberFormat="1" applyFont="1" applyAlignment="1">
      <alignment horizontal="left" vertical="top"/>
    </xf>
    <xf numFmtId="0" fontId="19" fillId="0" borderId="36" xfId="0" applyFont="1" applyBorder="1" applyAlignment="1">
      <alignment horizontal="right"/>
    </xf>
    <xf numFmtId="3" fontId="19" fillId="0" borderId="36" xfId="0" applyNumberFormat="1" applyFont="1" applyBorder="1" applyAlignment="1">
      <alignment horizontal="center"/>
    </xf>
    <xf numFmtId="3" fontId="19" fillId="93" borderId="0" xfId="0" applyNumberFormat="1" applyFont="1" applyFill="1" applyAlignment="1">
      <alignment horizontal="center"/>
    </xf>
    <xf numFmtId="188" fontId="18" fillId="0" borderId="4" xfId="0" applyNumberFormat="1" applyFont="1" applyBorder="1" applyAlignment="1">
      <alignment horizontal="left" vertical="center"/>
    </xf>
    <xf numFmtId="0" fontId="19" fillId="0" borderId="3" xfId="0" applyFont="1" applyBorder="1" applyAlignment="1">
      <alignment horizontal="right" vertical="center"/>
    </xf>
    <xf numFmtId="1" fontId="19" fillId="0" borderId="3" xfId="0" applyNumberFormat="1" applyFont="1" applyBorder="1" applyAlignment="1">
      <alignment horizontal="center" vertical="center"/>
    </xf>
    <xf numFmtId="0" fontId="18" fillId="0" borderId="0" xfId="0" applyFont="1" applyAlignment="1">
      <alignment horizontal="justify" vertical="center" wrapText="1"/>
    </xf>
    <xf numFmtId="0" fontId="134" fillId="0" borderId="0" xfId="0" applyFont="1" applyAlignment="1">
      <alignment horizontal="justify" wrapText="1"/>
    </xf>
    <xf numFmtId="0" fontId="134" fillId="0" borderId="0" xfId="0" applyFont="1" applyAlignment="1">
      <alignment horizontal="justify" vertical="top" wrapText="1"/>
    </xf>
    <xf numFmtId="0" fontId="19" fillId="0" borderId="36" xfId="0" applyFont="1" applyBorder="1" applyAlignment="1">
      <alignment horizontal="right" vertical="top"/>
    </xf>
    <xf numFmtId="3" fontId="144" fillId="0" borderId="0" xfId="0" applyNumberFormat="1" applyFont="1" applyAlignment="1">
      <alignment horizontal="left" vertical="top"/>
    </xf>
    <xf numFmtId="0" fontId="19" fillId="0" borderId="6" xfId="0" applyFont="1" applyBorder="1" applyAlignment="1">
      <alignment horizontal="justify" vertical="top" wrapText="1"/>
    </xf>
    <xf numFmtId="0" fontId="19" fillId="0" borderId="6" xfId="0" applyFont="1" applyBorder="1" applyAlignment="1">
      <alignment horizontal="right"/>
    </xf>
    <xf numFmtId="1" fontId="19" fillId="93" borderId="6" xfId="0" applyNumberFormat="1" applyFont="1" applyFill="1" applyBorder="1" applyAlignment="1">
      <alignment horizontal="center"/>
    </xf>
    <xf numFmtId="0" fontId="18" fillId="0" borderId="0" xfId="0" applyFont="1" applyAlignment="1">
      <alignment horizontal="center" vertical="top" wrapText="1"/>
    </xf>
    <xf numFmtId="0" fontId="19" fillId="0" borderId="0" xfId="0" quotePrefix="1" applyFont="1" applyAlignment="1">
      <alignment vertical="center" wrapText="1"/>
    </xf>
    <xf numFmtId="188" fontId="18" fillId="0" borderId="3" xfId="0" applyNumberFormat="1" applyFont="1" applyBorder="1" applyAlignment="1">
      <alignment horizontal="left" vertical="center"/>
    </xf>
    <xf numFmtId="0" fontId="19" fillId="0" borderId="3" xfId="0" applyFont="1" applyBorder="1" applyAlignment="1">
      <alignment horizontal="left" vertical="center"/>
    </xf>
    <xf numFmtId="188" fontId="18" fillId="0" borderId="0" xfId="0" applyNumberFormat="1" applyFont="1" applyAlignment="1">
      <alignment horizontal="justify" vertical="top" wrapText="1"/>
    </xf>
    <xf numFmtId="49" fontId="18" fillId="0" borderId="4" xfId="0" applyNumberFormat="1" applyFont="1" applyBorder="1" applyAlignment="1">
      <alignment vertical="center"/>
    </xf>
    <xf numFmtId="0" fontId="18" fillId="0" borderId="0" xfId="620" quotePrefix="1" applyFont="1" applyAlignment="1">
      <alignment horizontal="justify" vertical="top"/>
    </xf>
    <xf numFmtId="0" fontId="18" fillId="0" borderId="0" xfId="620" applyFont="1" applyAlignment="1">
      <alignment horizontal="right" vertical="top"/>
    </xf>
    <xf numFmtId="0" fontId="18" fillId="0" borderId="0" xfId="620" applyFont="1" applyAlignment="1">
      <alignment vertical="top"/>
    </xf>
    <xf numFmtId="0" fontId="18" fillId="0" borderId="0" xfId="620" applyFont="1" applyAlignment="1">
      <alignment horizontal="justify" vertical="top"/>
    </xf>
    <xf numFmtId="0" fontId="19" fillId="0" borderId="0" xfId="595" applyFont="1" applyAlignment="1">
      <alignment horizontal="left" vertical="top"/>
    </xf>
    <xf numFmtId="0" fontId="19" fillId="0" borderId="0" xfId="691" applyFont="1" applyAlignment="1">
      <alignment horizontal="justify" vertical="top" wrapText="1"/>
    </xf>
    <xf numFmtId="0" fontId="19" fillId="0" borderId="0" xfId="691" applyFont="1" applyAlignment="1">
      <alignment horizontal="right" vertical="top"/>
    </xf>
    <xf numFmtId="4" fontId="19" fillId="0" borderId="0" xfId="691" applyNumberFormat="1" applyFont="1" applyAlignment="1">
      <alignment vertical="center"/>
    </xf>
    <xf numFmtId="0" fontId="144" fillId="0" borderId="0" xfId="595" applyFont="1" applyAlignment="1">
      <alignment horizontal="left" vertical="top"/>
    </xf>
    <xf numFmtId="0" fontId="19" fillId="0" borderId="0" xfId="597" applyFont="1" applyAlignment="1">
      <alignment horizontal="justify" vertical="top" wrapText="1"/>
    </xf>
    <xf numFmtId="0" fontId="19" fillId="0" borderId="0" xfId="0" quotePrefix="1" applyFont="1" applyAlignment="1">
      <alignment wrapText="1"/>
    </xf>
    <xf numFmtId="49" fontId="19" fillId="0" borderId="0" xfId="0" applyNumberFormat="1" applyFont="1" applyAlignment="1">
      <alignment wrapText="1"/>
    </xf>
    <xf numFmtId="49" fontId="19" fillId="0" borderId="0" xfId="0" quotePrefix="1" applyNumberFormat="1" applyFont="1" applyAlignment="1">
      <alignment wrapText="1"/>
    </xf>
    <xf numFmtId="49" fontId="134" fillId="0" borderId="0" xfId="0" quotePrefix="1" applyNumberFormat="1" applyFont="1" applyAlignment="1">
      <alignment wrapText="1"/>
    </xf>
    <xf numFmtId="0" fontId="19" fillId="94" borderId="0" xfId="0" applyFont="1" applyFill="1" applyAlignment="1">
      <alignment horizontal="right"/>
    </xf>
    <xf numFmtId="0" fontId="19" fillId="0" borderId="0" xfId="0" quotePrefix="1" applyFont="1" applyAlignment="1">
      <alignment horizontal="justify" vertical="center" wrapText="1"/>
    </xf>
    <xf numFmtId="0" fontId="19" fillId="0" borderId="0" xfId="0" quotePrefix="1" applyFont="1" applyAlignment="1">
      <alignment horizontal="justify" wrapText="1"/>
    </xf>
    <xf numFmtId="0" fontId="18" fillId="0" borderId="0" xfId="624" applyFont="1" applyAlignment="1">
      <alignment wrapText="1"/>
    </xf>
    <xf numFmtId="4" fontId="19" fillId="94" borderId="0" xfId="691" applyNumberFormat="1" applyFont="1" applyFill="1" applyAlignment="1">
      <alignment vertical="center"/>
    </xf>
    <xf numFmtId="0" fontId="19" fillId="0" borderId="0" xfId="691" applyFont="1" applyAlignment="1">
      <alignment horizontal="right"/>
    </xf>
    <xf numFmtId="0" fontId="19" fillId="0" borderId="0" xfId="691" applyFont="1" applyAlignment="1">
      <alignment horizontal="justify"/>
    </xf>
    <xf numFmtId="0" fontId="19" fillId="0" borderId="0" xfId="624" applyFont="1" applyAlignment="1">
      <alignment wrapText="1"/>
    </xf>
    <xf numFmtId="0" fontId="19" fillId="0" borderId="0" xfId="1152" applyFont="1" applyAlignment="1">
      <alignment horizontal="justify" vertical="top"/>
    </xf>
    <xf numFmtId="0" fontId="19" fillId="0" borderId="0" xfId="0" applyFont="1" applyAlignment="1">
      <alignment horizontal="right" vertical="center" wrapText="1"/>
    </xf>
    <xf numFmtId="49" fontId="19" fillId="0" borderId="0" xfId="1152" applyNumberFormat="1" applyFont="1"/>
    <xf numFmtId="0" fontId="19" fillId="0" borderId="0" xfId="701" applyFont="1"/>
    <xf numFmtId="0" fontId="19" fillId="0" borderId="0" xfId="1152" quotePrefix="1" applyFont="1" applyAlignment="1">
      <alignment wrapText="1"/>
    </xf>
    <xf numFmtId="0" fontId="19" fillId="0" borderId="0" xfId="1152" quotePrefix="1" applyFont="1"/>
    <xf numFmtId="0" fontId="19" fillId="0" borderId="0" xfId="1152" applyFont="1" applyAlignment="1">
      <alignment vertical="center"/>
    </xf>
    <xf numFmtId="0" fontId="18" fillId="0" borderId="0" xfId="675" applyFont="1" applyAlignment="1">
      <alignment horizontal="justify" vertical="top"/>
    </xf>
    <xf numFmtId="0" fontId="19" fillId="0" borderId="0" xfId="161" applyFont="1" applyAlignment="1">
      <alignment vertical="top" wrapText="1"/>
    </xf>
    <xf numFmtId="0" fontId="19" fillId="0" borderId="0" xfId="161" applyFont="1" applyAlignment="1">
      <alignment horizontal="right"/>
    </xf>
    <xf numFmtId="0" fontId="19" fillId="0" borderId="0" xfId="161" applyFont="1"/>
    <xf numFmtId="0" fontId="19" fillId="0" borderId="0" xfId="161" applyFont="1" applyAlignment="1">
      <alignment vertical="center" wrapText="1"/>
    </xf>
    <xf numFmtId="0" fontId="18" fillId="0" borderId="0" xfId="692" applyFont="1" applyAlignment="1">
      <alignment horizontal="justify" vertical="center" wrapText="1"/>
    </xf>
    <xf numFmtId="0" fontId="19" fillId="0" borderId="0" xfId="692" applyAlignment="1">
      <alignment horizontal="justify" vertical="center" wrapText="1"/>
    </xf>
    <xf numFmtId="49" fontId="19" fillId="0" borderId="0" xfId="401" applyNumberFormat="1" applyFont="1" applyAlignment="1">
      <alignment horizontal="left" wrapText="1"/>
    </xf>
    <xf numFmtId="49" fontId="19" fillId="0" borderId="0" xfId="401" quotePrefix="1" applyNumberFormat="1" applyFont="1" applyAlignment="1">
      <alignment horizontal="left" wrapText="1"/>
    </xf>
    <xf numFmtId="0" fontId="18" fillId="0" borderId="0" xfId="0" applyFont="1" applyAlignment="1">
      <alignment horizontal="left" wrapText="1"/>
    </xf>
    <xf numFmtId="0" fontId="19" fillId="0" borderId="0" xfId="693" applyFont="1" applyAlignment="1">
      <alignment horizontal="justify" vertical="top" wrapText="1"/>
    </xf>
    <xf numFmtId="0" fontId="19" fillId="0" borderId="0" xfId="693" quotePrefix="1" applyFont="1" applyAlignment="1">
      <alignment horizontal="justify" vertical="top" wrapText="1"/>
    </xf>
    <xf numFmtId="0" fontId="19" fillId="0" borderId="0" xfId="693" applyFont="1" applyAlignment="1">
      <alignment horizontal="left" vertical="top" wrapText="1"/>
    </xf>
    <xf numFmtId="0" fontId="19" fillId="0" borderId="0" xfId="695" applyFont="1" applyAlignment="1">
      <alignment horizontal="justify" vertical="top" wrapText="1"/>
    </xf>
    <xf numFmtId="0" fontId="19" fillId="0" borderId="0" xfId="620" applyFont="1" applyAlignment="1">
      <alignment horizontal="right" vertical="top"/>
    </xf>
    <xf numFmtId="0" fontId="19" fillId="0" borderId="0" xfId="620" applyFont="1" applyAlignment="1">
      <alignment vertical="top"/>
    </xf>
    <xf numFmtId="0" fontId="19" fillId="0" borderId="0" xfId="620" applyFont="1" applyAlignment="1">
      <alignment horizontal="right"/>
    </xf>
    <xf numFmtId="0" fontId="19" fillId="94" borderId="0" xfId="620" applyFont="1" applyFill="1" applyAlignment="1">
      <alignment vertical="top"/>
    </xf>
    <xf numFmtId="4" fontId="19" fillId="94" borderId="0" xfId="0" applyNumberFormat="1" applyFont="1" applyFill="1" applyAlignment="1">
      <alignment horizontal="right" vertical="top"/>
    </xf>
    <xf numFmtId="49" fontId="19" fillId="0" borderId="0" xfId="35" applyNumberFormat="1" applyFont="1" applyAlignment="1">
      <alignment horizontal="justify" vertical="top" wrapText="1"/>
    </xf>
    <xf numFmtId="0" fontId="144" fillId="0" borderId="0" xfId="620" applyFont="1" applyAlignment="1">
      <alignment horizontal="justify" vertical="top"/>
    </xf>
    <xf numFmtId="0" fontId="18" fillId="0" borderId="0" xfId="0" quotePrefix="1" applyFont="1" applyAlignment="1">
      <alignment vertical="top" wrapText="1"/>
    </xf>
    <xf numFmtId="0" fontId="19" fillId="0" borderId="0" xfId="620" applyFont="1" applyAlignment="1">
      <alignment horizontal="justify" vertical="top" wrapText="1"/>
    </xf>
    <xf numFmtId="0" fontId="19" fillId="0" borderId="0" xfId="620" applyFont="1" applyAlignment="1">
      <alignment horizontal="justify" vertical="top"/>
    </xf>
    <xf numFmtId="0" fontId="19" fillId="0" borderId="0" xfId="620" applyFont="1" applyAlignment="1">
      <alignment horizontal="center" vertical="top"/>
    </xf>
    <xf numFmtId="0" fontId="18" fillId="0" borderId="4" xfId="620" quotePrefix="1" applyFont="1" applyBorder="1" applyAlignment="1">
      <alignment horizontal="justify" vertical="center"/>
    </xf>
    <xf numFmtId="0" fontId="18" fillId="0" borderId="3" xfId="0" applyFont="1" applyBorder="1" applyAlignment="1">
      <alignment horizontal="justify" vertical="top"/>
    </xf>
    <xf numFmtId="0" fontId="19" fillId="0" borderId="3" xfId="620" applyFont="1" applyBorder="1" applyAlignment="1">
      <alignment horizontal="right" vertical="center"/>
    </xf>
    <xf numFmtId="0" fontId="19" fillId="0" borderId="3" xfId="620" applyFont="1" applyBorder="1" applyAlignment="1">
      <alignment horizontal="center" vertical="top"/>
    </xf>
    <xf numFmtId="0" fontId="19" fillId="0" borderId="0" xfId="675" applyFont="1" applyAlignment="1">
      <alignment horizontal="justify" vertical="top" wrapText="1"/>
    </xf>
    <xf numFmtId="0" fontId="19" fillId="0" borderId="0" xfId="0" quotePrefix="1" applyFont="1" applyAlignment="1">
      <alignment horizontal="left" vertical="top" wrapText="1"/>
    </xf>
    <xf numFmtId="49" fontId="144" fillId="0" borderId="0" xfId="0" applyNumberFormat="1" applyFont="1" applyAlignment="1">
      <alignment horizontal="left" vertical="top"/>
    </xf>
    <xf numFmtId="0" fontId="19" fillId="0" borderId="0" xfId="620" applyFont="1" applyAlignment="1">
      <alignment horizontal="right" wrapText="1"/>
    </xf>
    <xf numFmtId="0" fontId="19" fillId="0" borderId="0" xfId="620" applyFont="1" applyAlignment="1">
      <alignment vertical="top" wrapText="1"/>
    </xf>
    <xf numFmtId="0" fontId="19" fillId="94" borderId="0" xfId="620" applyFont="1" applyFill="1" applyAlignment="1">
      <alignment wrapText="1"/>
    </xf>
    <xf numFmtId="0" fontId="19" fillId="94" borderId="0" xfId="620" applyFont="1" applyFill="1" applyAlignment="1">
      <alignment vertical="top" wrapText="1"/>
    </xf>
    <xf numFmtId="0" fontId="144" fillId="0" borderId="0" xfId="0" quotePrefix="1" applyFont="1" applyAlignment="1">
      <alignment horizontal="left" vertical="top" wrapText="1"/>
    </xf>
    <xf numFmtId="0" fontId="144" fillId="0" borderId="0" xfId="0" applyFont="1" applyAlignment="1">
      <alignment horizontal="justify" vertical="top" wrapText="1"/>
    </xf>
    <xf numFmtId="0" fontId="19" fillId="94" borderId="0" xfId="620" applyFont="1" applyFill="1" applyAlignment="1">
      <alignment horizontal="right" wrapText="1"/>
    </xf>
    <xf numFmtId="0" fontId="144" fillId="0" borderId="0" xfId="0" quotePrefix="1" applyFont="1" applyAlignment="1">
      <alignment horizontal="justify" vertical="top" wrapText="1"/>
    </xf>
    <xf numFmtId="0" fontId="19" fillId="0" borderId="0" xfId="0" applyFont="1" applyAlignment="1">
      <alignment horizontal="left" vertical="top" wrapText="1" indent="1"/>
    </xf>
    <xf numFmtId="1" fontId="19" fillId="94" borderId="0" xfId="0" applyNumberFormat="1" applyFont="1" applyFill="1" applyAlignment="1">
      <alignment horizontal="right"/>
    </xf>
    <xf numFmtId="1" fontId="19" fillId="0" borderId="0" xfId="0" applyNumberFormat="1" applyFont="1" applyAlignment="1">
      <alignment horizontal="right" wrapText="1"/>
    </xf>
    <xf numFmtId="0" fontId="19" fillId="0" borderId="0" xfId="27" applyAlignment="1">
      <alignment horizontal="justify" vertical="top" wrapText="1"/>
    </xf>
    <xf numFmtId="4" fontId="19" fillId="94" borderId="0" xfId="0" applyNumberFormat="1" applyFont="1" applyFill="1" applyAlignment="1">
      <alignment horizontal="right" wrapText="1"/>
    </xf>
    <xf numFmtId="0" fontId="19" fillId="94" borderId="0" xfId="0" applyFont="1" applyFill="1" applyAlignment="1">
      <alignment horizontal="right" wrapText="1"/>
    </xf>
    <xf numFmtId="1" fontId="19" fillId="94" borderId="0" xfId="0" applyNumberFormat="1" applyFont="1" applyFill="1" applyAlignment="1">
      <alignment horizontal="right" wrapText="1"/>
    </xf>
    <xf numFmtId="1" fontId="19" fillId="93" borderId="0" xfId="0" applyNumberFormat="1" applyFont="1" applyFill="1" applyAlignment="1">
      <alignment horizontal="right" wrapText="1"/>
    </xf>
    <xf numFmtId="186" fontId="19" fillId="0" borderId="0" xfId="0" applyNumberFormat="1" applyFont="1" applyAlignment="1">
      <alignment horizontal="right" wrapText="1"/>
    </xf>
    <xf numFmtId="0" fontId="19" fillId="0" borderId="0" xfId="27" applyAlignment="1">
      <alignment horizontal="right" wrapText="1"/>
    </xf>
    <xf numFmtId="3" fontId="182" fillId="0" borderId="0" xfId="0" applyNumberFormat="1" applyFont="1" applyAlignment="1">
      <alignment horizontal="right" wrapText="1"/>
    </xf>
    <xf numFmtId="0" fontId="144" fillId="0" borderId="0" xfId="0" quotePrefix="1" applyFont="1" applyAlignment="1">
      <alignment horizontal="left" vertical="top"/>
    </xf>
    <xf numFmtId="3" fontId="19" fillId="0" borderId="0" xfId="0" applyNumberFormat="1" applyFont="1" applyAlignment="1">
      <alignment horizontal="right" wrapText="1"/>
    </xf>
    <xf numFmtId="0" fontId="144" fillId="0" borderId="0" xfId="0" applyFont="1" applyAlignment="1">
      <alignment horizontal="center" vertical="top" wrapText="1"/>
    </xf>
    <xf numFmtId="0" fontId="19" fillId="0" borderId="0" xfId="28" applyFont="1" applyAlignment="1">
      <alignment horizontal="right" wrapText="1"/>
    </xf>
    <xf numFmtId="49" fontId="111" fillId="0" borderId="0" xfId="0" applyNumberFormat="1" applyFont="1" applyAlignment="1">
      <alignment horizontal="left" vertical="top"/>
    </xf>
    <xf numFmtId="0" fontId="18" fillId="0" borderId="0" xfId="675" applyFont="1" applyAlignment="1">
      <alignment horizontal="justify" vertical="top" wrapText="1"/>
    </xf>
    <xf numFmtId="0" fontId="19" fillId="0" borderId="0" xfId="675" applyFont="1" applyAlignment="1">
      <alignment horizontal="right"/>
    </xf>
    <xf numFmtId="0" fontId="19" fillId="0" borderId="3" xfId="0" applyFont="1" applyBorder="1" applyAlignment="1">
      <alignment horizontal="right" vertical="center" wrapText="1"/>
    </xf>
    <xf numFmtId="0" fontId="19" fillId="0" borderId="3" xfId="0" applyFont="1" applyBorder="1" applyAlignment="1">
      <alignment horizontal="right" wrapText="1"/>
    </xf>
    <xf numFmtId="0" fontId="19" fillId="0" borderId="0" xfId="38" applyFont="1" applyAlignment="1">
      <alignment horizontal="justify" vertical="top" wrapText="1"/>
    </xf>
    <xf numFmtId="0" fontId="19" fillId="0" borderId="0" xfId="38" applyFont="1" applyAlignment="1">
      <alignment horizontal="right" wrapText="1"/>
    </xf>
    <xf numFmtId="49" fontId="18" fillId="0" borderId="0" xfId="0" applyNumberFormat="1" applyFont="1" applyAlignment="1">
      <alignment horizontal="left" vertical="top"/>
    </xf>
    <xf numFmtId="2" fontId="19" fillId="0" borderId="0" xfId="0" applyNumberFormat="1" applyFont="1" applyAlignment="1">
      <alignment horizontal="right" wrapText="1"/>
    </xf>
    <xf numFmtId="2" fontId="19" fillId="93" borderId="0" xfId="0" applyNumberFormat="1" applyFont="1" applyFill="1" applyAlignment="1">
      <alignment horizontal="right" wrapText="1"/>
    </xf>
    <xf numFmtId="0" fontId="19" fillId="0" borderId="0" xfId="697" applyFont="1" applyAlignment="1">
      <alignment vertical="top" wrapText="1"/>
    </xf>
    <xf numFmtId="49" fontId="18" fillId="0" borderId="4" xfId="0" applyNumberFormat="1" applyFont="1" applyBorder="1" applyAlignment="1">
      <alignment horizontal="left" vertical="top"/>
    </xf>
    <xf numFmtId="2" fontId="19" fillId="0" borderId="3" xfId="0" applyNumberFormat="1" applyFont="1" applyBorder="1" applyAlignment="1">
      <alignment horizontal="right" wrapText="1"/>
    </xf>
    <xf numFmtId="0" fontId="19" fillId="0" borderId="3" xfId="0" applyFont="1" applyBorder="1" applyAlignment="1">
      <alignment vertical="center" wrapText="1"/>
    </xf>
    <xf numFmtId="0" fontId="19" fillId="0" borderId="0" xfId="598" quotePrefix="1" applyFont="1" applyAlignment="1">
      <alignment wrapText="1"/>
    </xf>
    <xf numFmtId="0" fontId="19" fillId="0" borderId="0" xfId="598" quotePrefix="1" applyFont="1" applyAlignment="1"/>
    <xf numFmtId="0" fontId="19" fillId="0" borderId="0" xfId="598" applyFont="1" applyAlignment="1"/>
    <xf numFmtId="0" fontId="18" fillId="0" borderId="0" xfId="0" applyFont="1" applyAlignment="1">
      <alignment wrapText="1"/>
    </xf>
    <xf numFmtId="0" fontId="144" fillId="0" borderId="0" xfId="0" applyFont="1" applyAlignment="1">
      <alignment vertical="top" wrapText="1"/>
    </xf>
    <xf numFmtId="0" fontId="19" fillId="0" borderId="0" xfId="1152" applyFont="1" applyAlignment="1">
      <alignment horizontal="right" wrapText="1"/>
    </xf>
    <xf numFmtId="0" fontId="19" fillId="0" borderId="0" xfId="1152" applyFont="1" applyAlignment="1">
      <alignment wrapText="1"/>
    </xf>
    <xf numFmtId="0" fontId="19" fillId="0" borderId="0" xfId="698" quotePrefix="1" applyFont="1" applyAlignment="1">
      <alignment vertical="top" wrapText="1"/>
    </xf>
    <xf numFmtId="0" fontId="18" fillId="0" borderId="0" xfId="698" quotePrefix="1" applyFont="1" applyAlignment="1">
      <alignment vertical="top" wrapText="1"/>
    </xf>
    <xf numFmtId="0" fontId="19" fillId="94" borderId="0" xfId="0" applyFont="1" applyFill="1" applyAlignment="1">
      <alignment wrapText="1"/>
    </xf>
    <xf numFmtId="0" fontId="19" fillId="0" borderId="0" xfId="163" applyFont="1" applyAlignment="1">
      <alignment vertical="top" wrapText="1"/>
    </xf>
    <xf numFmtId="0" fontId="19" fillId="0" borderId="0" xfId="163" applyFont="1" applyAlignment="1">
      <alignment horizontal="right"/>
    </xf>
    <xf numFmtId="49" fontId="19" fillId="0" borderId="0" xfId="163" applyNumberFormat="1" applyFont="1" applyAlignment="1">
      <alignment wrapText="1"/>
    </xf>
    <xf numFmtId="0" fontId="19" fillId="0" borderId="0" xfId="36" applyFont="1" applyAlignment="1">
      <alignment horizontal="left" vertical="top" wrapText="1"/>
    </xf>
    <xf numFmtId="49" fontId="19" fillId="0" borderId="0" xfId="163" quotePrefix="1" applyNumberFormat="1" applyFont="1" applyAlignment="1">
      <alignment wrapText="1"/>
    </xf>
    <xf numFmtId="0" fontId="19" fillId="0" borderId="0" xfId="163" applyFont="1"/>
    <xf numFmtId="49" fontId="18" fillId="0" borderId="0" xfId="163" quotePrefix="1" applyNumberFormat="1" applyFont="1" applyAlignment="1">
      <alignment vertical="top" wrapText="1"/>
    </xf>
    <xf numFmtId="0" fontId="19" fillId="94" borderId="0" xfId="163" applyFont="1" applyFill="1"/>
    <xf numFmtId="0" fontId="19" fillId="0" borderId="0" xfId="163" applyFont="1" applyAlignment="1">
      <alignment vertical="center" wrapText="1"/>
    </xf>
    <xf numFmtId="0" fontId="18" fillId="0" borderId="0" xfId="163" applyFont="1" applyAlignment="1">
      <alignment horizontal="justify" vertical="center" wrapText="1"/>
    </xf>
    <xf numFmtId="0" fontId="19" fillId="0" borderId="0" xfId="163" applyFont="1" applyAlignment="1">
      <alignment horizontal="justify" vertical="center" wrapText="1"/>
    </xf>
    <xf numFmtId="0" fontId="19" fillId="0" borderId="0" xfId="163" quotePrefix="1" applyFont="1" applyAlignment="1">
      <alignment horizontal="justify" vertical="center" wrapText="1"/>
    </xf>
    <xf numFmtId="0" fontId="19" fillId="0" borderId="0" xfId="163" applyFont="1" applyAlignment="1">
      <alignment wrapText="1"/>
    </xf>
    <xf numFmtId="0" fontId="19" fillId="0" borderId="0" xfId="163" quotePrefix="1" applyFont="1" applyAlignment="1">
      <alignment wrapText="1"/>
    </xf>
    <xf numFmtId="0" fontId="18" fillId="0" borderId="0" xfId="163" applyFont="1" applyAlignment="1">
      <alignment horizontal="left" wrapText="1"/>
    </xf>
    <xf numFmtId="0" fontId="19" fillId="94" borderId="0" xfId="163" applyFont="1" applyFill="1" applyAlignment="1">
      <alignment horizontal="right"/>
    </xf>
    <xf numFmtId="49" fontId="144" fillId="0" borderId="0" xfId="0" applyNumberFormat="1" applyFont="1" applyAlignment="1">
      <alignment horizontal="justify" vertical="top"/>
    </xf>
    <xf numFmtId="0" fontId="19" fillId="0" borderId="0" xfId="667" applyFont="1" applyAlignment="1">
      <alignment wrapText="1"/>
    </xf>
    <xf numFmtId="0" fontId="19" fillId="0" borderId="0" xfId="31" applyFont="1" applyAlignment="1">
      <alignment horizontal="right" vertical="top"/>
    </xf>
    <xf numFmtId="0" fontId="19" fillId="0" borderId="0" xfId="667" quotePrefix="1" applyFont="1" applyAlignment="1">
      <alignment wrapText="1"/>
    </xf>
    <xf numFmtId="0" fontId="19" fillId="0" borderId="0" xfId="691" applyFont="1" applyAlignment="1">
      <alignment horizontal="right" wrapText="1"/>
    </xf>
    <xf numFmtId="0" fontId="19" fillId="0" borderId="0" xfId="25" applyAlignment="1">
      <alignment wrapText="1"/>
    </xf>
    <xf numFmtId="0" fontId="19" fillId="0" borderId="0" xfId="25" quotePrefix="1" applyAlignment="1">
      <alignment wrapText="1"/>
    </xf>
    <xf numFmtId="49" fontId="19" fillId="0" borderId="0" xfId="25" quotePrefix="1" applyNumberFormat="1" applyAlignment="1">
      <alignment wrapText="1"/>
    </xf>
    <xf numFmtId="0" fontId="19" fillId="0" borderId="0" xfId="691" applyFont="1" applyAlignment="1">
      <alignment horizontal="justify" wrapText="1"/>
    </xf>
    <xf numFmtId="0" fontId="19" fillId="0" borderId="0" xfId="33" applyFont="1" applyAlignment="1">
      <alignment horizontal="right" vertical="center"/>
    </xf>
    <xf numFmtId="1" fontId="19" fillId="0" borderId="0" xfId="33" applyNumberFormat="1" applyFont="1" applyAlignment="1">
      <alignment horizontal="right" vertical="center"/>
    </xf>
    <xf numFmtId="4" fontId="19" fillId="0" borderId="0" xfId="0" applyNumberFormat="1" applyFont="1" applyAlignment="1">
      <alignment vertical="top" wrapText="1"/>
    </xf>
    <xf numFmtId="0" fontId="19" fillId="94" borderId="0" xfId="0" applyFont="1" applyFill="1" applyAlignment="1">
      <alignment horizontal="right" vertical="center"/>
    </xf>
    <xf numFmtId="49" fontId="18" fillId="0" borderId="0" xfId="0" applyNumberFormat="1" applyFont="1" applyAlignment="1">
      <alignment vertical="center" wrapText="1"/>
    </xf>
    <xf numFmtId="0" fontId="19" fillId="0" borderId="0" xfId="0" quotePrefix="1" applyFont="1" applyAlignment="1">
      <alignment horizontal="left" wrapText="1"/>
    </xf>
    <xf numFmtId="0" fontId="19" fillId="0" borderId="0" xfId="0" applyFont="1" applyAlignment="1">
      <alignment horizontal="left" wrapText="1"/>
    </xf>
    <xf numFmtId="0" fontId="19" fillId="0" borderId="0" xfId="31" applyFont="1" applyAlignment="1">
      <alignment horizontal="justify" vertical="top" wrapText="1"/>
    </xf>
    <xf numFmtId="0" fontId="19" fillId="0" borderId="0" xfId="31" applyFont="1" applyAlignment="1">
      <alignment horizontal="left" vertical="top" wrapText="1"/>
    </xf>
    <xf numFmtId="0" fontId="19" fillId="0" borderId="0" xfId="34" applyFont="1" applyAlignment="1">
      <alignment horizontal="justify" vertical="top" wrapText="1"/>
    </xf>
    <xf numFmtId="0" fontId="19" fillId="0" borderId="0" xfId="33" applyFont="1" applyAlignment="1">
      <alignment horizontal="right" vertical="center" wrapText="1"/>
    </xf>
    <xf numFmtId="1" fontId="19" fillId="94" borderId="0" xfId="0" applyNumberFormat="1" applyFont="1" applyFill="1" applyAlignment="1">
      <alignment horizontal="right" vertical="center" wrapText="1"/>
    </xf>
    <xf numFmtId="0" fontId="19" fillId="0" borderId="0" xfId="31" applyFont="1" applyAlignment="1">
      <alignment horizontal="right" vertical="top" wrapText="1"/>
    </xf>
    <xf numFmtId="49" fontId="144" fillId="0" borderId="0" xfId="0" applyNumberFormat="1" applyFont="1" applyAlignment="1">
      <alignment horizontal="justify" vertical="top" wrapText="1"/>
    </xf>
    <xf numFmtId="0" fontId="19" fillId="0" borderId="0" xfId="697" applyFont="1" applyAlignment="1">
      <alignment horizontal="justify" vertical="top" wrapText="1"/>
    </xf>
    <xf numFmtId="0" fontId="19" fillId="0" borderId="0" xfId="697" applyFont="1" applyAlignment="1">
      <alignment wrapText="1"/>
    </xf>
    <xf numFmtId="0" fontId="19" fillId="0" borderId="0" xfId="697" applyFont="1" applyAlignment="1">
      <alignment horizontal="right" vertical="center" wrapText="1"/>
    </xf>
    <xf numFmtId="1" fontId="19" fillId="94" borderId="0" xfId="697" applyNumberFormat="1" applyFont="1" applyFill="1" applyAlignment="1">
      <alignment horizontal="right" vertical="center" wrapText="1"/>
    </xf>
    <xf numFmtId="0" fontId="19" fillId="0" borderId="0" xfId="33" applyFont="1" applyAlignment="1">
      <alignment horizontal="justify" vertical="top" wrapText="1"/>
    </xf>
    <xf numFmtId="0" fontId="19" fillId="0" borderId="0" xfId="697" applyFont="1" applyAlignment="1">
      <alignment horizontal="right" wrapText="1"/>
    </xf>
    <xf numFmtId="0" fontId="19" fillId="94" borderId="0" xfId="697" applyFont="1" applyFill="1" applyAlignment="1">
      <alignment wrapText="1"/>
    </xf>
    <xf numFmtId="1" fontId="19" fillId="0" borderId="0" xfId="697" applyNumberFormat="1" applyFont="1" applyAlignment="1">
      <alignment horizontal="right" vertical="center" wrapText="1"/>
    </xf>
    <xf numFmtId="0" fontId="19" fillId="0" borderId="0" xfId="697" applyFont="1" applyAlignment="1">
      <alignment horizontal="justify" wrapText="1"/>
    </xf>
    <xf numFmtId="0" fontId="19" fillId="0" borderId="0" xfId="697" quotePrefix="1" applyFont="1" applyAlignment="1">
      <alignment horizontal="justify" wrapText="1"/>
    </xf>
    <xf numFmtId="0" fontId="19" fillId="0" borderId="0" xfId="697" quotePrefix="1" applyFont="1" applyAlignment="1">
      <alignment horizontal="justify" vertical="top" wrapText="1"/>
    </xf>
    <xf numFmtId="49" fontId="144" fillId="0" borderId="0" xfId="0" applyNumberFormat="1" applyFont="1" applyAlignment="1">
      <alignment horizontal="left" vertical="top" wrapText="1"/>
    </xf>
    <xf numFmtId="1" fontId="19" fillId="0" borderId="0" xfId="33" applyNumberFormat="1" applyFont="1" applyAlignment="1">
      <alignment horizontal="right" vertical="center" wrapText="1"/>
    </xf>
    <xf numFmtId="0" fontId="19" fillId="94" borderId="0" xfId="0" applyFont="1" applyFill="1" applyAlignment="1">
      <alignment horizontal="right" vertical="center" wrapText="1"/>
    </xf>
    <xf numFmtId="49" fontId="18" fillId="0" borderId="4" xfId="0" applyNumberFormat="1" applyFont="1" applyBorder="1" applyAlignment="1">
      <alignment vertical="center" wrapText="1"/>
    </xf>
    <xf numFmtId="49" fontId="18" fillId="0" borderId="0" xfId="28" applyNumberFormat="1" applyFont="1" applyAlignment="1">
      <alignment vertical="center"/>
    </xf>
    <xf numFmtId="0" fontId="18" fillId="0" borderId="0" xfId="28" applyFont="1" applyAlignment="1">
      <alignment horizontal="left" vertical="top"/>
    </xf>
    <xf numFmtId="0" fontId="18" fillId="0" borderId="0" xfId="28" applyFont="1" applyAlignment="1">
      <alignment horizontal="right" vertical="center"/>
    </xf>
    <xf numFmtId="0" fontId="18" fillId="0" borderId="0" xfId="28" applyFont="1" applyAlignment="1">
      <alignment horizontal="center" vertical="center"/>
    </xf>
    <xf numFmtId="0" fontId="19" fillId="0" borderId="0" xfId="28" applyFont="1" applyAlignment="1">
      <alignment horizontal="right" vertical="center"/>
    </xf>
    <xf numFmtId="0" fontId="19" fillId="0" borderId="0" xfId="28" applyFont="1" applyAlignment="1">
      <alignment horizontal="center" vertical="center"/>
    </xf>
    <xf numFmtId="2" fontId="18" fillId="0" borderId="0" xfId="161" applyNumberFormat="1" applyFont="1" applyAlignment="1">
      <alignment horizontal="left" vertical="top"/>
    </xf>
    <xf numFmtId="0" fontId="18" fillId="0" borderId="0" xfId="161" applyFont="1" applyAlignment="1">
      <alignment vertical="top" wrapText="1"/>
    </xf>
    <xf numFmtId="0" fontId="18" fillId="0" borderId="0" xfId="161" applyFont="1" applyAlignment="1">
      <alignment horizontal="right" vertical="top" wrapText="1"/>
    </xf>
    <xf numFmtId="2" fontId="19" fillId="0" borderId="0" xfId="161" applyNumberFormat="1" applyFont="1" applyAlignment="1">
      <alignment vertical="top"/>
    </xf>
    <xf numFmtId="0" fontId="19" fillId="0" borderId="0" xfId="161" applyFont="1" applyAlignment="1">
      <alignment horizontal="justify" vertical="top" wrapText="1"/>
    </xf>
    <xf numFmtId="0" fontId="19" fillId="0" borderId="0" xfId="161" applyFont="1" applyAlignment="1">
      <alignment horizontal="right" vertical="top" wrapText="1"/>
    </xf>
    <xf numFmtId="0" fontId="144" fillId="0" borderId="0" xfId="436" applyFont="1" applyAlignment="1">
      <alignment vertical="top"/>
    </xf>
    <xf numFmtId="0" fontId="19" fillId="0" borderId="0" xfId="436" applyFont="1" applyAlignment="1">
      <alignment horizontal="justify" vertical="top" wrapText="1"/>
    </xf>
    <xf numFmtId="0" fontId="19" fillId="0" borderId="0" xfId="436" applyFont="1" applyAlignment="1">
      <alignment horizontal="right" vertical="top" wrapText="1"/>
    </xf>
    <xf numFmtId="0" fontId="19" fillId="0" borderId="0" xfId="436" applyFont="1" applyAlignment="1">
      <alignment horizontal="right"/>
    </xf>
    <xf numFmtId="2" fontId="144" fillId="0" borderId="0" xfId="161" applyNumberFormat="1" applyFont="1" applyAlignment="1">
      <alignment vertical="top"/>
    </xf>
    <xf numFmtId="0" fontId="18" fillId="0" borderId="0" xfId="436" applyFont="1" applyAlignment="1">
      <alignment horizontal="justify" vertical="top" wrapText="1"/>
    </xf>
    <xf numFmtId="0" fontId="18" fillId="0" borderId="0" xfId="436" applyFont="1" applyAlignment="1">
      <alignment horizontal="right" vertical="top" wrapText="1"/>
    </xf>
    <xf numFmtId="49" fontId="19" fillId="0" borderId="0" xfId="436" applyNumberFormat="1" applyFont="1" applyAlignment="1">
      <alignment horizontal="justify" vertical="top" wrapText="1"/>
    </xf>
    <xf numFmtId="0" fontId="19" fillId="94" borderId="0" xfId="436" applyFont="1" applyFill="1" applyAlignment="1">
      <alignment horizontal="right"/>
    </xf>
    <xf numFmtId="0" fontId="19" fillId="0" borderId="0" xfId="161" applyFont="1" applyAlignment="1">
      <alignment horizontal="left" vertical="top" wrapText="1"/>
    </xf>
    <xf numFmtId="0" fontId="19" fillId="94" borderId="0" xfId="161" applyFont="1" applyFill="1"/>
    <xf numFmtId="0" fontId="144" fillId="0" borderId="0" xfId="28" applyFont="1" applyAlignment="1">
      <alignment horizontal="justify" vertical="top" wrapText="1"/>
    </xf>
    <xf numFmtId="194" fontId="144" fillId="0" borderId="0" xfId="703" quotePrefix="1" applyNumberFormat="1" applyFont="1" applyAlignment="1">
      <alignment horizontal="center" vertical="top"/>
    </xf>
    <xf numFmtId="0" fontId="19" fillId="0" borderId="0" xfId="703" applyFont="1" applyAlignment="1">
      <alignment horizontal="left" vertical="top"/>
    </xf>
    <xf numFmtId="0" fontId="19" fillId="0" borderId="0" xfId="703" applyFont="1" applyAlignment="1">
      <alignment horizontal="right"/>
    </xf>
    <xf numFmtId="4" fontId="19" fillId="0" borderId="0" xfId="703" applyNumberFormat="1" applyFont="1" applyAlignment="1">
      <alignment horizontal="center"/>
    </xf>
    <xf numFmtId="0" fontId="19" fillId="0" borderId="0" xfId="703" applyFont="1" applyAlignment="1">
      <alignment horizontal="left" vertical="top" wrapText="1"/>
    </xf>
    <xf numFmtId="49" fontId="144" fillId="0" borderId="0" xfId="0" applyNumberFormat="1" applyFont="1" applyAlignment="1">
      <alignment horizontal="center" vertical="top"/>
    </xf>
    <xf numFmtId="0" fontId="144" fillId="0" borderId="0" xfId="0" applyFont="1" applyAlignment="1">
      <alignment horizontal="center" vertical="top"/>
    </xf>
    <xf numFmtId="4" fontId="19" fillId="0" borderId="0" xfId="704" applyNumberFormat="1" applyFont="1" applyAlignment="1">
      <alignment horizontal="center"/>
    </xf>
    <xf numFmtId="0" fontId="144" fillId="0" borderId="0" xfId="705" applyFont="1" applyAlignment="1">
      <alignment horizontal="center" vertical="top" wrapText="1"/>
    </xf>
    <xf numFmtId="4" fontId="19" fillId="0" borderId="0" xfId="705" applyNumberFormat="1" applyFont="1" applyAlignment="1">
      <alignment horizontal="center" wrapText="1"/>
    </xf>
    <xf numFmtId="4" fontId="19" fillId="0" borderId="0" xfId="0" quotePrefix="1" applyNumberFormat="1" applyFont="1" applyAlignment="1">
      <alignment horizontal="left" vertical="top" wrapText="1"/>
    </xf>
    <xf numFmtId="4" fontId="19" fillId="0" borderId="0" xfId="0" applyNumberFormat="1" applyFont="1" applyAlignment="1">
      <alignment horizontal="center"/>
    </xf>
    <xf numFmtId="4" fontId="19" fillId="0" borderId="0" xfId="704" applyNumberFormat="1" applyFont="1" applyAlignment="1">
      <alignment horizontal="left" vertical="top" wrapText="1"/>
    </xf>
    <xf numFmtId="4" fontId="19" fillId="94" borderId="0" xfId="704" applyNumberFormat="1" applyFont="1" applyFill="1" applyAlignment="1">
      <alignment horizontal="center"/>
    </xf>
    <xf numFmtId="0" fontId="19" fillId="0" borderId="0" xfId="703" quotePrefix="1" applyFont="1" applyAlignment="1">
      <alignment horizontal="left" vertical="top" wrapText="1"/>
    </xf>
    <xf numFmtId="0" fontId="19" fillId="0" borderId="0" xfId="0" quotePrefix="1" applyFont="1" applyAlignment="1">
      <alignment horizontal="right" wrapText="1"/>
    </xf>
    <xf numFmtId="4" fontId="19" fillId="0" borderId="0" xfId="0" quotePrefix="1" applyNumberFormat="1" applyFont="1" applyAlignment="1">
      <alignment horizontal="center" wrapText="1"/>
    </xf>
    <xf numFmtId="4" fontId="144" fillId="0" borderId="0" xfId="704" applyNumberFormat="1" applyFont="1" applyAlignment="1">
      <alignment horizontal="center" vertical="top"/>
    </xf>
    <xf numFmtId="49" fontId="19" fillId="0" borderId="0" xfId="0" quotePrefix="1" applyNumberFormat="1" applyFont="1" applyAlignment="1">
      <alignment vertical="top" wrapText="1" shrinkToFit="1"/>
    </xf>
    <xf numFmtId="49" fontId="19" fillId="0" borderId="0" xfId="0" applyNumberFormat="1" applyFont="1" applyAlignment="1">
      <alignment horizontal="right" wrapText="1" shrinkToFit="1"/>
    </xf>
    <xf numFmtId="0" fontId="19" fillId="0" borderId="0" xfId="703" applyFont="1" applyAlignment="1">
      <alignment horizontal="justify" vertical="top"/>
    </xf>
    <xf numFmtId="4" fontId="19" fillId="94" borderId="0" xfId="703" applyNumberFormat="1" applyFont="1" applyFill="1" applyAlignment="1">
      <alignment horizontal="center"/>
    </xf>
    <xf numFmtId="4" fontId="19" fillId="0" borderId="0" xfId="704" applyNumberFormat="1" applyFont="1" applyAlignment="1">
      <alignment horizontal="right"/>
    </xf>
    <xf numFmtId="194" fontId="144" fillId="0" borderId="0" xfId="0" quotePrefix="1" applyNumberFormat="1" applyFont="1" applyAlignment="1">
      <alignment horizontal="center" vertical="top"/>
    </xf>
    <xf numFmtId="194" fontId="144" fillId="0" borderId="0" xfId="0" applyNumberFormat="1" applyFont="1" applyAlignment="1">
      <alignment horizontal="center" vertical="top"/>
    </xf>
    <xf numFmtId="4" fontId="19" fillId="0" borderId="0" xfId="704" quotePrefix="1" applyNumberFormat="1" applyFont="1" applyAlignment="1">
      <alignment horizontal="left" vertical="top" wrapText="1"/>
    </xf>
    <xf numFmtId="17" fontId="144" fillId="0" borderId="0" xfId="0" quotePrefix="1" applyNumberFormat="1" applyFont="1" applyAlignment="1">
      <alignment horizontal="center" vertical="center" wrapText="1"/>
    </xf>
    <xf numFmtId="4" fontId="19" fillId="94" borderId="0" xfId="0" applyNumberFormat="1" applyFont="1" applyFill="1" applyAlignment="1">
      <alignment horizontal="center" wrapText="1"/>
    </xf>
    <xf numFmtId="194" fontId="144" fillId="0" borderId="0" xfId="703" quotePrefix="1" applyNumberFormat="1" applyFont="1" applyAlignment="1">
      <alignment horizontal="center" vertical="top" wrapText="1"/>
    </xf>
    <xf numFmtId="49" fontId="144" fillId="0" borderId="0" xfId="0" applyNumberFormat="1" applyFont="1" applyAlignment="1">
      <alignment horizontal="center" vertical="top" wrapText="1"/>
    </xf>
    <xf numFmtId="49" fontId="19" fillId="0" borderId="0" xfId="0" quotePrefix="1" applyNumberFormat="1" applyFont="1" applyAlignment="1">
      <alignment horizontal="left" vertical="top" wrapText="1"/>
    </xf>
    <xf numFmtId="0" fontId="144" fillId="0" borderId="0" xfId="41" applyFont="1" applyAlignment="1">
      <alignment vertical="top"/>
    </xf>
    <xf numFmtId="0" fontId="144" fillId="0" borderId="0" xfId="0" quotePrefix="1" applyFont="1" applyAlignment="1">
      <alignment horizontal="center" vertical="top" wrapText="1"/>
    </xf>
    <xf numFmtId="0" fontId="144" fillId="0" borderId="0" xfId="706" quotePrefix="1" applyFont="1" applyAlignment="1">
      <alignment horizontal="center" vertical="top"/>
    </xf>
    <xf numFmtId="0" fontId="144" fillId="0" borderId="0" xfId="41" applyFont="1"/>
    <xf numFmtId="0" fontId="19" fillId="0" borderId="0" xfId="707" applyFont="1" applyAlignment="1">
      <alignment horizontal="left" vertical="top" wrapText="1"/>
    </xf>
    <xf numFmtId="0" fontId="19" fillId="0" borderId="0" xfId="707" applyFont="1" applyAlignment="1">
      <alignment horizontal="right"/>
    </xf>
    <xf numFmtId="4" fontId="19" fillId="0" borderId="0" xfId="707" applyNumberFormat="1" applyFont="1" applyAlignment="1">
      <alignment horizontal="center"/>
    </xf>
    <xf numFmtId="0" fontId="144" fillId="0" borderId="0" xfId="707" applyFont="1" applyAlignment="1">
      <alignment horizontal="center" vertical="center"/>
    </xf>
    <xf numFmtId="0" fontId="19" fillId="0" borderId="0" xfId="707" quotePrefix="1" applyFont="1" applyAlignment="1">
      <alignment horizontal="left" vertical="top" wrapText="1"/>
    </xf>
    <xf numFmtId="0" fontId="19" fillId="0" borderId="0" xfId="28" applyFont="1" applyAlignment="1">
      <alignment horizontal="center" wrapText="1"/>
    </xf>
    <xf numFmtId="49" fontId="18" fillId="0" borderId="4" xfId="28" applyNumberFormat="1" applyFont="1" applyBorder="1" applyAlignment="1">
      <alignment vertical="center"/>
    </xf>
    <xf numFmtId="0" fontId="18" fillId="0" borderId="3" xfId="28" applyFont="1" applyBorder="1" applyAlignment="1">
      <alignment horizontal="left" vertical="top"/>
    </xf>
    <xf numFmtId="0" fontId="19" fillId="0" borderId="3" xfId="28" applyFont="1" applyBorder="1" applyAlignment="1">
      <alignment horizontal="right" wrapText="1"/>
    </xf>
    <xf numFmtId="0" fontId="19" fillId="0" borderId="3" xfId="28" applyFont="1" applyBorder="1" applyAlignment="1">
      <alignment horizontal="center" wrapText="1"/>
    </xf>
    <xf numFmtId="0" fontId="144" fillId="0" borderId="0" xfId="38" applyFont="1" applyAlignment="1">
      <alignment horizontal="justify" vertical="top" wrapText="1"/>
    </xf>
    <xf numFmtId="0" fontId="19" fillId="94" borderId="0" xfId="38" applyFont="1" applyFill="1" applyAlignment="1">
      <alignment horizontal="right" wrapText="1"/>
    </xf>
    <xf numFmtId="0" fontId="19" fillId="0" borderId="0" xfId="38" quotePrefix="1" applyFont="1" applyAlignment="1">
      <alignment horizontal="left" wrapText="1"/>
    </xf>
    <xf numFmtId="0" fontId="18" fillId="0" borderId="0" xfId="0" applyFont="1" applyAlignment="1">
      <alignment horizontal="center" vertical="center"/>
    </xf>
    <xf numFmtId="0" fontId="18" fillId="0" borderId="0" xfId="0" quotePrefix="1" applyFont="1" applyAlignment="1">
      <alignment horizontal="justify" vertical="top" wrapText="1"/>
    </xf>
    <xf numFmtId="0" fontId="18" fillId="0" borderId="4" xfId="0" applyFont="1" applyBorder="1" applyAlignment="1">
      <alignment horizontal="center" vertical="top" wrapText="1"/>
    </xf>
    <xf numFmtId="0" fontId="18" fillId="0" borderId="8" xfId="0" applyFont="1" applyBorder="1" applyAlignment="1">
      <alignment horizontal="center" vertical="center"/>
    </xf>
    <xf numFmtId="0" fontId="19" fillId="0" borderId="0" xfId="598" applyFont="1" applyAlignment="1">
      <alignment horizontal="left" vertical="top" wrapText="1"/>
    </xf>
    <xf numFmtId="4" fontId="19" fillId="0" borderId="2" xfId="686" applyNumberFormat="1" applyFont="1" applyBorder="1" applyAlignment="1">
      <alignment horizontal="right" vertical="top"/>
    </xf>
    <xf numFmtId="0" fontId="19" fillId="0" borderId="0" xfId="686" applyFont="1">
      <alignment vertical="top"/>
    </xf>
    <xf numFmtId="187" fontId="19" fillId="0" borderId="0" xfId="686" applyNumberFormat="1" applyFont="1" applyAlignment="1">
      <alignment horizontal="right" vertical="top"/>
    </xf>
    <xf numFmtId="193" fontId="19" fillId="0" borderId="0" xfId="686" applyNumberFormat="1" applyFont="1" applyAlignment="1">
      <alignment horizontal="right" vertical="top"/>
    </xf>
    <xf numFmtId="193" fontId="19" fillId="0" borderId="2" xfId="0" applyNumberFormat="1" applyFont="1" applyBorder="1"/>
    <xf numFmtId="193" fontId="18" fillId="0" borderId="0" xfId="688" applyNumberFormat="1" applyFont="1" applyFill="1" applyBorder="1" applyAlignment="1" applyProtection="1">
      <alignment horizontal="right"/>
    </xf>
    <xf numFmtId="193" fontId="18" fillId="0" borderId="0" xfId="688" applyNumberFormat="1" applyFont="1" applyFill="1" applyBorder="1" applyProtection="1">
      <alignment horizontal="left" vertical="top"/>
    </xf>
    <xf numFmtId="193" fontId="19" fillId="0" borderId="0" xfId="686" applyNumberFormat="1" applyFont="1">
      <alignment vertical="top"/>
    </xf>
    <xf numFmtId="193" fontId="18" fillId="0" borderId="0" xfId="688" applyNumberFormat="1" applyFont="1" applyFill="1" applyBorder="1" applyAlignment="1" applyProtection="1">
      <alignment horizontal="right" wrapText="1"/>
    </xf>
    <xf numFmtId="193" fontId="19" fillId="0" borderId="0" xfId="686" applyNumberFormat="1" applyFont="1" applyAlignment="1">
      <alignment horizontal="right" vertical="top" wrapText="1"/>
    </xf>
    <xf numFmtId="193" fontId="18" fillId="0" borderId="2" xfId="688" applyNumberFormat="1" applyFont="1" applyFill="1" applyBorder="1" applyAlignment="1" applyProtection="1">
      <alignment horizontal="right" vertical="top" wrapText="1"/>
    </xf>
    <xf numFmtId="4" fontId="19" fillId="0" borderId="0" xfId="686" applyNumberFormat="1" applyFont="1" applyAlignment="1">
      <alignment horizontal="right" vertical="top"/>
    </xf>
    <xf numFmtId="0" fontId="18" fillId="0" borderId="3" xfId="29" applyFont="1" applyBorder="1" applyAlignment="1">
      <alignment horizontal="justify" vertical="top" wrapText="1"/>
    </xf>
    <xf numFmtId="2" fontId="19" fillId="0" borderId="3" xfId="686" applyNumberFormat="1" applyFont="1" applyBorder="1" applyAlignment="1">
      <alignment horizontal="right" vertical="top" wrapText="1"/>
    </xf>
    <xf numFmtId="4" fontId="19" fillId="0" borderId="3" xfId="686" applyNumberFormat="1" applyFont="1" applyBorder="1" applyAlignment="1">
      <alignment horizontal="right" vertical="top" wrapText="1"/>
    </xf>
    <xf numFmtId="3" fontId="19" fillId="0" borderId="0" xfId="686" applyNumberFormat="1" applyFont="1" applyAlignment="1">
      <alignment horizontal="left" vertical="top" wrapText="1"/>
    </xf>
    <xf numFmtId="49" fontId="19" fillId="0" borderId="0" xfId="686" applyNumberFormat="1" applyFont="1" applyAlignment="1">
      <alignment horizontal="left" vertical="top" wrapText="1"/>
    </xf>
    <xf numFmtId="2" fontId="19" fillId="0" borderId="0" xfId="686" applyNumberFormat="1" applyFont="1" applyAlignment="1">
      <alignment horizontal="right" vertical="top" wrapText="1"/>
    </xf>
    <xf numFmtId="4" fontId="19" fillId="0" borderId="0" xfId="686" applyNumberFormat="1" applyFont="1" applyAlignment="1">
      <alignment horizontal="right" vertical="top" wrapText="1"/>
    </xf>
    <xf numFmtId="0" fontId="19" fillId="0" borderId="4" xfId="0" applyFont="1" applyBorder="1" applyAlignment="1">
      <alignment horizontal="center" vertical="top"/>
    </xf>
    <xf numFmtId="0" fontId="19" fillId="0" borderId="3" xfId="687" applyFont="1" applyBorder="1" applyAlignment="1">
      <alignment vertical="top" wrapText="1"/>
    </xf>
    <xf numFmtId="0" fontId="188" fillId="0" borderId="0" xfId="0" applyFont="1" applyAlignment="1">
      <alignment horizontal="center" vertical="top"/>
    </xf>
    <xf numFmtId="16" fontId="19" fillId="0" borderId="0" xfId="0" applyNumberFormat="1" applyFont="1" applyAlignment="1">
      <alignment horizontal="center" vertical="top"/>
    </xf>
    <xf numFmtId="4" fontId="18" fillId="0" borderId="0" xfId="688" applyFont="1" applyFill="1" applyBorder="1" applyAlignment="1" applyProtection="1">
      <alignment horizontal="right" vertical="top"/>
    </xf>
    <xf numFmtId="4" fontId="18" fillId="0" borderId="0" xfId="688" applyFont="1" applyFill="1" applyBorder="1" applyProtection="1">
      <alignment horizontal="left" vertical="top"/>
    </xf>
    <xf numFmtId="0" fontId="19" fillId="0" borderId="0" xfId="687" applyFont="1" applyAlignment="1">
      <alignment horizontal="left" vertical="top" wrapText="1"/>
    </xf>
    <xf numFmtId="4" fontId="18" fillId="0" borderId="0" xfId="688" applyFont="1" applyFill="1" applyBorder="1" applyAlignment="1" applyProtection="1">
      <alignment horizontal="left" vertical="top" wrapText="1"/>
    </xf>
    <xf numFmtId="1" fontId="19" fillId="0" borderId="0" xfId="686" applyNumberFormat="1" applyFont="1" applyAlignment="1">
      <alignment horizontal="right" vertical="top" wrapText="1"/>
    </xf>
    <xf numFmtId="1" fontId="19" fillId="0" borderId="0" xfId="686" applyNumberFormat="1" applyFont="1" applyAlignment="1">
      <alignment horizontal="left" vertical="center" wrapText="1"/>
    </xf>
    <xf numFmtId="4" fontId="18" fillId="0" borderId="4" xfId="688" applyFont="1" applyFill="1" applyBorder="1" applyAlignment="1" applyProtection="1">
      <alignment horizontal="center" vertical="top" wrapText="1"/>
    </xf>
    <xf numFmtId="4" fontId="18" fillId="0" borderId="3" xfId="688" applyFont="1" applyFill="1" applyBorder="1" applyAlignment="1" applyProtection="1">
      <alignment horizontal="left" vertical="top" wrapText="1"/>
    </xf>
    <xf numFmtId="4" fontId="136" fillId="0" borderId="2" xfId="686" applyNumberFormat="1" applyFont="1" applyBorder="1" applyAlignment="1">
      <alignment horizontal="right" vertical="top"/>
    </xf>
    <xf numFmtId="0" fontId="135" fillId="0" borderId="0" xfId="686" applyFont="1">
      <alignment vertical="top"/>
    </xf>
    <xf numFmtId="0" fontId="140" fillId="0" borderId="0" xfId="686" applyFont="1">
      <alignment vertical="top"/>
    </xf>
    <xf numFmtId="187" fontId="136" fillId="0" borderId="0" xfId="686" applyNumberFormat="1" applyFont="1" applyAlignment="1">
      <alignment horizontal="right" vertical="top"/>
    </xf>
    <xf numFmtId="0" fontId="136" fillId="0" borderId="0" xfId="686" applyFont="1">
      <alignment vertical="top"/>
    </xf>
    <xf numFmtId="0" fontId="137" fillId="0" borderId="0" xfId="686" applyFont="1">
      <alignment vertical="top"/>
    </xf>
    <xf numFmtId="187" fontId="17" fillId="0" borderId="2" xfId="0" applyNumberFormat="1" applyFont="1" applyBorder="1"/>
    <xf numFmtId="191" fontId="17" fillId="0" borderId="0" xfId="0" applyNumberFormat="1" applyFont="1"/>
    <xf numFmtId="191" fontId="18" fillId="85" borderId="0" xfId="0" applyNumberFormat="1" applyFont="1" applyFill="1"/>
    <xf numFmtId="3" fontId="17" fillId="0" borderId="0" xfId="686" applyNumberFormat="1" applyFont="1" applyAlignment="1">
      <alignment horizontal="right" wrapText="1"/>
    </xf>
    <xf numFmtId="187" fontId="17" fillId="0" borderId="0" xfId="686" applyNumberFormat="1" applyFont="1" applyAlignment="1">
      <alignment horizontal="right" vertical="top" wrapText="1"/>
    </xf>
    <xf numFmtId="191" fontId="22" fillId="0" borderId="2" xfId="688" applyNumberFormat="1" applyFont="1" applyFill="1" applyBorder="1" applyAlignment="1" applyProtection="1">
      <alignment horizontal="right" vertical="top" wrapText="1"/>
    </xf>
    <xf numFmtId="4" fontId="136" fillId="0" borderId="0" xfId="686" applyNumberFormat="1" applyFont="1" applyAlignment="1">
      <alignment horizontal="right" vertical="top"/>
    </xf>
    <xf numFmtId="0" fontId="22" fillId="0" borderId="3" xfId="700" applyFont="1" applyBorder="1" applyAlignment="1">
      <alignment horizontal="justify" vertical="top" wrapText="1"/>
    </xf>
    <xf numFmtId="2" fontId="135" fillId="0" borderId="3" xfId="686" applyNumberFormat="1" applyFont="1" applyBorder="1" applyAlignment="1">
      <alignment horizontal="right" vertical="top" wrapText="1"/>
    </xf>
    <xf numFmtId="4" fontId="135" fillId="0" borderId="3" xfId="686" applyNumberFormat="1" applyFont="1" applyBorder="1" applyAlignment="1">
      <alignment horizontal="right" vertical="top" wrapText="1"/>
    </xf>
    <xf numFmtId="3" fontId="136" fillId="0" borderId="0" xfId="686" applyNumberFormat="1" applyFont="1" applyAlignment="1">
      <alignment horizontal="left" vertical="top" wrapText="1"/>
    </xf>
    <xf numFmtId="49" fontId="136" fillId="0" borderId="0" xfId="686" applyNumberFormat="1" applyFont="1" applyAlignment="1">
      <alignment horizontal="left" vertical="top" wrapText="1"/>
    </xf>
    <xf numFmtId="2" fontId="136" fillId="0" borderId="0" xfId="686" applyNumberFormat="1" applyFont="1" applyAlignment="1">
      <alignment horizontal="right" vertical="top" wrapText="1"/>
    </xf>
    <xf numFmtId="4" fontId="136" fillId="0" borderId="0" xfId="686" applyNumberFormat="1" applyFont="1" applyAlignment="1">
      <alignment horizontal="right" vertical="top" wrapText="1"/>
    </xf>
    <xf numFmtId="2" fontId="17" fillId="0" borderId="0" xfId="686" applyNumberFormat="1" applyFont="1" applyAlignment="1">
      <alignment horizontal="right" vertical="top" wrapText="1"/>
    </xf>
    <xf numFmtId="3" fontId="17" fillId="0" borderId="0" xfId="686" applyNumberFormat="1" applyFont="1" applyAlignment="1">
      <alignment horizontal="center" vertical="top" wrapText="1"/>
    </xf>
    <xf numFmtId="0" fontId="17" fillId="0" borderId="3" xfId="0" applyFont="1" applyBorder="1"/>
    <xf numFmtId="4" fontId="17" fillId="0" borderId="3" xfId="0" applyNumberFormat="1" applyFont="1" applyBorder="1"/>
    <xf numFmtId="16" fontId="17" fillId="0" borderId="0" xfId="0" applyNumberFormat="1" applyFont="1" applyAlignment="1">
      <alignment horizontal="center" vertical="top"/>
    </xf>
    <xf numFmtId="1" fontId="17" fillId="0" borderId="0" xfId="686" applyNumberFormat="1" applyFont="1" applyAlignment="1">
      <alignment horizontal="right" wrapText="1"/>
    </xf>
    <xf numFmtId="49" fontId="17" fillId="0" borderId="0" xfId="686" applyNumberFormat="1" applyFont="1" applyAlignment="1">
      <alignment horizontal="left" vertical="center" wrapText="1"/>
    </xf>
    <xf numFmtId="16" fontId="17" fillId="85" borderId="0" xfId="0" applyNumberFormat="1" applyFont="1" applyFill="1" applyAlignment="1">
      <alignment horizontal="center" vertical="top"/>
    </xf>
    <xf numFmtId="49" fontId="18" fillId="85" borderId="0" xfId="686" applyNumberFormat="1" applyFont="1" applyFill="1" applyAlignment="1">
      <alignment horizontal="left" vertical="top" wrapText="1"/>
    </xf>
    <xf numFmtId="2" fontId="17" fillId="85" borderId="0" xfId="686" applyNumberFormat="1" applyFont="1" applyFill="1" applyAlignment="1">
      <alignment horizontal="right" wrapText="1"/>
    </xf>
    <xf numFmtId="4" fontId="17" fillId="85" borderId="0" xfId="686" applyNumberFormat="1" applyFont="1" applyFill="1" applyAlignment="1">
      <alignment horizontal="right" wrapText="1"/>
    </xf>
    <xf numFmtId="4" fontId="17" fillId="0" borderId="0" xfId="686" applyNumberFormat="1" applyFont="1" applyAlignment="1">
      <alignment horizontal="right" wrapText="1"/>
    </xf>
    <xf numFmtId="16" fontId="18" fillId="0" borderId="4" xfId="0" applyNumberFormat="1" applyFont="1" applyBorder="1" applyAlignment="1">
      <alignment horizontal="center" vertical="top"/>
    </xf>
    <xf numFmtId="49" fontId="18" fillId="0" borderId="3" xfId="686" applyNumberFormat="1" applyFont="1" applyBorder="1" applyAlignment="1">
      <alignment horizontal="left" vertical="top" wrapText="1"/>
    </xf>
    <xf numFmtId="2" fontId="17" fillId="0" borderId="3" xfId="686" applyNumberFormat="1" applyFont="1" applyBorder="1" applyAlignment="1">
      <alignment horizontal="right" wrapText="1"/>
    </xf>
    <xf numFmtId="4" fontId="17" fillId="0" borderId="3" xfId="686" applyNumberFormat="1" applyFont="1" applyBorder="1" applyAlignment="1">
      <alignment horizontal="right" wrapText="1"/>
    </xf>
    <xf numFmtId="1" fontId="17" fillId="0" borderId="0" xfId="686" applyNumberFormat="1" applyFont="1" applyAlignment="1">
      <alignment horizontal="right" vertical="top" wrapText="1"/>
    </xf>
    <xf numFmtId="1" fontId="17" fillId="0" borderId="0" xfId="686" applyNumberFormat="1" applyFont="1" applyAlignment="1">
      <alignment horizontal="left" vertical="center" wrapText="1"/>
    </xf>
    <xf numFmtId="4" fontId="22" fillId="0" borderId="4" xfId="688" applyFont="1" applyFill="1" applyBorder="1" applyAlignment="1" applyProtection="1">
      <alignment horizontal="center" vertical="top" wrapText="1"/>
    </xf>
    <xf numFmtId="4" fontId="22" fillId="0" borderId="3" xfId="688" applyFont="1" applyFill="1" applyBorder="1" applyAlignment="1" applyProtection="1">
      <alignment horizontal="left" vertical="top" wrapText="1"/>
    </xf>
    <xf numFmtId="3" fontId="135" fillId="0" borderId="0" xfId="686" applyNumberFormat="1" applyFont="1" applyAlignment="1">
      <alignment horizontal="left" vertical="top" wrapText="1"/>
    </xf>
    <xf numFmtId="49" fontId="135" fillId="0" borderId="0" xfId="686" applyNumberFormat="1" applyFont="1" applyAlignment="1">
      <alignment horizontal="left" vertical="top" wrapText="1"/>
    </xf>
    <xf numFmtId="2" fontId="135" fillId="0" borderId="0" xfId="686" applyNumberFormat="1" applyFont="1" applyAlignment="1">
      <alignment horizontal="right" vertical="top" wrapText="1"/>
    </xf>
    <xf numFmtId="4" fontId="135" fillId="0" borderId="0" xfId="686" applyNumberFormat="1" applyFont="1" applyAlignment="1">
      <alignment horizontal="right" vertical="top" wrapText="1"/>
    </xf>
    <xf numFmtId="0" fontId="180" fillId="0" borderId="0" xfId="0" applyFont="1"/>
    <xf numFmtId="0" fontId="70" fillId="0" borderId="1" xfId="0" applyFont="1" applyBorder="1"/>
    <xf numFmtId="0" fontId="70" fillId="0" borderId="2" xfId="0" applyFont="1" applyBorder="1"/>
    <xf numFmtId="193" fontId="21" fillId="0" borderId="1" xfId="0" applyNumberFormat="1" applyFont="1" applyBorder="1" applyAlignment="1">
      <alignment horizontal="right"/>
    </xf>
    <xf numFmtId="193" fontId="21" fillId="93" borderId="1" xfId="0" applyNumberFormat="1" applyFont="1" applyFill="1" applyBorder="1" applyAlignment="1">
      <alignment horizontal="right"/>
    </xf>
    <xf numFmtId="193" fontId="21" fillId="94" borderId="1" xfId="0" applyNumberFormat="1" applyFont="1" applyFill="1" applyBorder="1" applyAlignment="1">
      <alignment horizontal="right"/>
    </xf>
    <xf numFmtId="193" fontId="19" fillId="0" borderId="1" xfId="0" applyNumberFormat="1" applyFont="1" applyBorder="1" applyAlignment="1">
      <alignment horizontal="right"/>
    </xf>
    <xf numFmtId="193" fontId="19" fillId="93" borderId="1" xfId="0" applyNumberFormat="1" applyFont="1" applyFill="1" applyBorder="1" applyAlignment="1">
      <alignment horizontal="right"/>
    </xf>
    <xf numFmtId="193" fontId="19" fillId="94" borderId="1" xfId="0" applyNumberFormat="1" applyFont="1" applyFill="1" applyBorder="1" applyAlignment="1">
      <alignment horizontal="right"/>
    </xf>
    <xf numFmtId="0" fontId="70" fillId="0" borderId="5" xfId="0" applyFont="1" applyBorder="1"/>
    <xf numFmtId="0" fontId="70" fillId="0" borderId="28" xfId="0" applyFont="1" applyBorder="1"/>
    <xf numFmtId="193" fontId="19" fillId="0" borderId="5" xfId="0" applyNumberFormat="1" applyFont="1" applyBorder="1" applyAlignment="1">
      <alignment horizontal="right"/>
    </xf>
    <xf numFmtId="193" fontId="19" fillId="93" borderId="5" xfId="0" applyNumberFormat="1" applyFont="1" applyFill="1" applyBorder="1" applyAlignment="1">
      <alignment horizontal="right"/>
    </xf>
    <xf numFmtId="193" fontId="19" fillId="94" borderId="5" xfId="0" applyNumberFormat="1" applyFont="1" applyFill="1" applyBorder="1" applyAlignment="1">
      <alignment horizontal="right"/>
    </xf>
    <xf numFmtId="0" fontId="21" fillId="0" borderId="46" xfId="0" applyFont="1" applyBorder="1"/>
    <xf numFmtId="0" fontId="180" fillId="0" borderId="47" xfId="0" applyFont="1" applyBorder="1"/>
    <xf numFmtId="193" fontId="18" fillId="0" borderId="29" xfId="0" applyNumberFormat="1" applyFont="1" applyBorder="1" applyAlignment="1">
      <alignment horizontal="right"/>
    </xf>
    <xf numFmtId="193" fontId="18" fillId="93" borderId="29" xfId="0" applyNumberFormat="1" applyFont="1" applyFill="1" applyBorder="1" applyAlignment="1">
      <alignment horizontal="right"/>
    </xf>
    <xf numFmtId="193" fontId="18" fillId="94" borderId="29" xfId="0" applyNumberFormat="1" applyFont="1" applyFill="1" applyBorder="1" applyAlignment="1">
      <alignment horizontal="right"/>
    </xf>
    <xf numFmtId="0" fontId="113" fillId="0" borderId="0" xfId="0" applyFont="1"/>
    <xf numFmtId="0" fontId="17" fillId="0" borderId="0" xfId="0" applyFont="1" applyAlignment="1">
      <alignment horizontal="left"/>
    </xf>
    <xf numFmtId="0" fontId="18" fillId="0" borderId="0" xfId="0" applyFont="1" applyAlignment="1">
      <alignment horizontal="left" vertical="top" wrapText="1"/>
    </xf>
  </cellXfs>
  <cellStyles count="1154">
    <cellStyle name="_HOTEL LONE" xfId="518" xr:uid="{00000000-0005-0000-0000-000000000000}"/>
    <cellStyle name="_HOTEL LONE 2" xfId="519" xr:uid="{00000000-0005-0000-0000-000001000000}"/>
    <cellStyle name="_Procjena opremanja Busevec - Lekenik" xfId="188" xr:uid="{00000000-0005-0000-0000-000002000000}"/>
    <cellStyle name="_Procjena opremanja Busevec - Lekenik 2" xfId="40" xr:uid="{00000000-0005-0000-0000-000003000000}"/>
    <cellStyle name="20% - Accent1 2" xfId="42" xr:uid="{00000000-0005-0000-0000-000004000000}"/>
    <cellStyle name="20% - Accent1 2 2" xfId="189" xr:uid="{00000000-0005-0000-0000-000005000000}"/>
    <cellStyle name="20% - Accent1 2 2 2" xfId="709" xr:uid="{FE3746E0-D6BE-4550-98C8-F2E836A66C17}"/>
    <cellStyle name="20% - Accent1 2 3" xfId="190" xr:uid="{00000000-0005-0000-0000-000006000000}"/>
    <cellStyle name="20% - Accent1 2 3 2" xfId="710" xr:uid="{0F2B50C6-06CC-4979-9160-17E1ACD1D763}"/>
    <cellStyle name="20% - Accent1 2 4" xfId="191" xr:uid="{00000000-0005-0000-0000-000007000000}"/>
    <cellStyle name="20% - Accent1 2 4 2" xfId="711" xr:uid="{9C2348DC-15B0-4DBA-8E72-EF390DA79A36}"/>
    <cellStyle name="20% - Accent1 2 5" xfId="520" xr:uid="{00000000-0005-0000-0000-000008000000}"/>
    <cellStyle name="20% - Accent1 2_11.9.2014._prometnice_GP VINJANI GORNJI_TENDER TROŠKOVNIK_REV 0" xfId="192" xr:uid="{00000000-0005-0000-0000-000009000000}"/>
    <cellStyle name="20% - Accent1 3" xfId="712" xr:uid="{6DB4BB79-1AC6-4D9A-B2AA-D23227F9F42A}"/>
    <cellStyle name="20% - Accent2 2" xfId="43" xr:uid="{00000000-0005-0000-0000-00000A000000}"/>
    <cellStyle name="20% - Accent2 2 2" xfId="193" xr:uid="{00000000-0005-0000-0000-00000B000000}"/>
    <cellStyle name="20% - Accent2 2 2 2" xfId="713" xr:uid="{3876C810-F34A-40D4-9E28-EB83F320CAA0}"/>
    <cellStyle name="20% - Accent2 2 3" xfId="194" xr:uid="{00000000-0005-0000-0000-00000C000000}"/>
    <cellStyle name="20% - Accent2 2 3 2" xfId="714" xr:uid="{3AE5B409-9508-4A48-BB73-99AEA6FA049E}"/>
    <cellStyle name="20% - Accent2 2 4" xfId="195" xr:uid="{00000000-0005-0000-0000-00000D000000}"/>
    <cellStyle name="20% - Accent2 2 4 2" xfId="715" xr:uid="{6925EBC2-E62D-4366-A292-326DF08A9DC0}"/>
    <cellStyle name="20% - Accent2 2 5" xfId="521" xr:uid="{00000000-0005-0000-0000-00000E000000}"/>
    <cellStyle name="20% - Accent2 2_11.9.2014._prometnice_GP VINJANI GORNJI_TENDER TROŠKOVNIK_REV 0" xfId="196" xr:uid="{00000000-0005-0000-0000-00000F000000}"/>
    <cellStyle name="20% - Accent2 3" xfId="716" xr:uid="{308891BC-35AA-4212-9A68-CB12072C2557}"/>
    <cellStyle name="20% - Accent3 2" xfId="44" xr:uid="{00000000-0005-0000-0000-000010000000}"/>
    <cellStyle name="20% - Accent3 2 2" xfId="197" xr:uid="{00000000-0005-0000-0000-000011000000}"/>
    <cellStyle name="20% - Accent3 2 2 2" xfId="717" xr:uid="{0F59E482-13CD-46EB-9EF4-3F71B45F7E27}"/>
    <cellStyle name="20% - Accent3 2 3" xfId="198" xr:uid="{00000000-0005-0000-0000-000012000000}"/>
    <cellStyle name="20% - Accent3 2 3 2" xfId="718" xr:uid="{02C51E93-0830-4CBC-96EF-29FE6EEC0BC5}"/>
    <cellStyle name="20% - Accent3 2 4" xfId="199" xr:uid="{00000000-0005-0000-0000-000013000000}"/>
    <cellStyle name="20% - Accent3 2 4 2" xfId="719" xr:uid="{9A23C716-27C3-4E85-BDE0-807FFBD0F8D9}"/>
    <cellStyle name="20% - Accent3 2 5" xfId="522" xr:uid="{00000000-0005-0000-0000-000014000000}"/>
    <cellStyle name="20% - Accent3 2_11.9.2014._prometnice_GP VINJANI GORNJI_TENDER TROŠKOVNIK_REV 0" xfId="200" xr:uid="{00000000-0005-0000-0000-000015000000}"/>
    <cellStyle name="20% - Accent4 2" xfId="45" xr:uid="{00000000-0005-0000-0000-000016000000}"/>
    <cellStyle name="20% - Accent4 2 2" xfId="201" xr:uid="{00000000-0005-0000-0000-000017000000}"/>
    <cellStyle name="20% - Accent4 2 2 2" xfId="720" xr:uid="{4B5DADD8-0151-4D4A-8B2B-2419DE400E63}"/>
    <cellStyle name="20% - Accent4 2 3" xfId="202" xr:uid="{00000000-0005-0000-0000-000018000000}"/>
    <cellStyle name="20% - Accent4 2 3 2" xfId="721" xr:uid="{B0C6FBBC-FD73-423B-89EF-83751D1E8964}"/>
    <cellStyle name="20% - Accent4 2 4" xfId="203" xr:uid="{00000000-0005-0000-0000-000019000000}"/>
    <cellStyle name="20% - Accent4 2 4 2" xfId="722" xr:uid="{8FEA30E4-D6BF-4C39-AC4E-55E1D7C078B0}"/>
    <cellStyle name="20% - Accent4 2 5" xfId="523" xr:uid="{00000000-0005-0000-0000-00001A000000}"/>
    <cellStyle name="20% - Accent4 2_11.9.2014._prometnice_GP VINJANI GORNJI_TENDER TROŠKOVNIK_REV 0" xfId="204" xr:uid="{00000000-0005-0000-0000-00001B000000}"/>
    <cellStyle name="20% - Accent4 3" xfId="723" xr:uid="{49414B0E-E3EA-4730-843A-EF3309952BB8}"/>
    <cellStyle name="20% - Accent5 2" xfId="46" xr:uid="{00000000-0005-0000-0000-00001C000000}"/>
    <cellStyle name="20% - Accent5 2 2" xfId="205" xr:uid="{00000000-0005-0000-0000-00001D000000}"/>
    <cellStyle name="20% - Accent5 2 2 2" xfId="724" xr:uid="{13665FE8-93BF-49CA-B655-1A27814B922B}"/>
    <cellStyle name="20% - Accent5 2 3" xfId="206" xr:uid="{00000000-0005-0000-0000-00001E000000}"/>
    <cellStyle name="20% - Accent5 2 4" xfId="207" xr:uid="{00000000-0005-0000-0000-00001F000000}"/>
    <cellStyle name="20% - Accent5 2 4 2" xfId="725" xr:uid="{6ECDCD37-707F-484C-B868-D860FF7A180E}"/>
    <cellStyle name="20% - Accent5 2 5" xfId="524" xr:uid="{00000000-0005-0000-0000-000020000000}"/>
    <cellStyle name="20% - Accent5 2_11.9.2014._prometnice_GP VINJANI GORNJI_TENDER TROŠKOVNIK_REV 0" xfId="208" xr:uid="{00000000-0005-0000-0000-000021000000}"/>
    <cellStyle name="20% - Accent6 2" xfId="47" xr:uid="{00000000-0005-0000-0000-000022000000}"/>
    <cellStyle name="20% - Accent6 2 2" xfId="209" xr:uid="{00000000-0005-0000-0000-000023000000}"/>
    <cellStyle name="20% - Accent6 2 2 2" xfId="726" xr:uid="{1F6EADCD-5D2A-4518-B035-A0449FBE8EB4}"/>
    <cellStyle name="20% - Accent6 2 3" xfId="210" xr:uid="{00000000-0005-0000-0000-000024000000}"/>
    <cellStyle name="20% - Accent6 2 4" xfId="211" xr:uid="{00000000-0005-0000-0000-000025000000}"/>
    <cellStyle name="20% - Accent6 2 4 2" xfId="727" xr:uid="{EC636C09-4480-4328-837B-44C3E3E9CB28}"/>
    <cellStyle name="20% - Accent6 2 5" xfId="525" xr:uid="{00000000-0005-0000-0000-000026000000}"/>
    <cellStyle name="20% - Accent6 2_11.9.2014._prometnice_GP VINJANI GORNJI_TENDER TROŠKOVNIK_REV 0" xfId="212" xr:uid="{00000000-0005-0000-0000-000027000000}"/>
    <cellStyle name="20% - Accent6 3" xfId="728" xr:uid="{E8AD96B5-0571-45CE-927D-73FCA710D7D7}"/>
    <cellStyle name="20% - Colore 1" xfId="48" xr:uid="{00000000-0005-0000-0000-000028000000}"/>
    <cellStyle name="20% - Colore 2" xfId="49" xr:uid="{00000000-0005-0000-0000-000029000000}"/>
    <cellStyle name="20% - Colore 3" xfId="50" xr:uid="{00000000-0005-0000-0000-00002A000000}"/>
    <cellStyle name="20% - Colore 4" xfId="51" xr:uid="{00000000-0005-0000-0000-00002B000000}"/>
    <cellStyle name="20% - Colore 5" xfId="52" xr:uid="{00000000-0005-0000-0000-00002C000000}"/>
    <cellStyle name="20% - Colore 6" xfId="53" xr:uid="{00000000-0005-0000-0000-00002D000000}"/>
    <cellStyle name="20% - Isticanje1" xfId="213" xr:uid="{00000000-0005-0000-0000-00002E000000}"/>
    <cellStyle name="20% - Isticanje1 2" xfId="214" xr:uid="{00000000-0005-0000-0000-00002F000000}"/>
    <cellStyle name="20% - Isticanje2" xfId="215" xr:uid="{00000000-0005-0000-0000-000030000000}"/>
    <cellStyle name="20% - Isticanje2 2" xfId="216" xr:uid="{00000000-0005-0000-0000-000031000000}"/>
    <cellStyle name="20% - Isticanje3" xfId="217" xr:uid="{00000000-0005-0000-0000-000032000000}"/>
    <cellStyle name="20% - Isticanje3 2" xfId="218" xr:uid="{00000000-0005-0000-0000-000033000000}"/>
    <cellStyle name="20% - Isticanje4" xfId="219" xr:uid="{00000000-0005-0000-0000-000034000000}"/>
    <cellStyle name="20% - Isticanje4 2" xfId="220" xr:uid="{00000000-0005-0000-0000-000035000000}"/>
    <cellStyle name="20% - Isticanje5" xfId="221" xr:uid="{00000000-0005-0000-0000-000036000000}"/>
    <cellStyle name="20% - Isticanje5 2" xfId="222" xr:uid="{00000000-0005-0000-0000-000037000000}"/>
    <cellStyle name="20% - Isticanje6" xfId="223" xr:uid="{00000000-0005-0000-0000-000038000000}"/>
    <cellStyle name="20% - Isticanje6 2" xfId="224" xr:uid="{00000000-0005-0000-0000-000039000000}"/>
    <cellStyle name="40% - Accent1 2" xfId="54" xr:uid="{00000000-0005-0000-0000-00003A000000}"/>
    <cellStyle name="40% - Accent1 2 2" xfId="225" xr:uid="{00000000-0005-0000-0000-00003B000000}"/>
    <cellStyle name="40% - Accent1 2 2 2" xfId="729" xr:uid="{B636CDFE-D4E3-4638-8E5D-C1569B6D4503}"/>
    <cellStyle name="40% - Accent1 2 3" xfId="226" xr:uid="{00000000-0005-0000-0000-00003C000000}"/>
    <cellStyle name="40% - Accent1 2 3 2" xfId="730" xr:uid="{E4315125-6207-4955-81D3-CB321565F258}"/>
    <cellStyle name="40% - Accent1 2 4" xfId="227" xr:uid="{00000000-0005-0000-0000-00003D000000}"/>
    <cellStyle name="40% - Accent1 2 4 2" xfId="731" xr:uid="{A87D018B-FA2B-4989-B6CA-A106FA85162C}"/>
    <cellStyle name="40% - Accent1 2 5" xfId="526" xr:uid="{00000000-0005-0000-0000-00003E000000}"/>
    <cellStyle name="40% - Accent1 2_11.9.2014._prometnice_GP VINJANI GORNJI_TENDER TROŠKOVNIK_REV 0" xfId="228" xr:uid="{00000000-0005-0000-0000-00003F000000}"/>
    <cellStyle name="40% - Accent1 3" xfId="732" xr:uid="{C3A6660C-A2AE-4452-846F-3887D3A63AE8}"/>
    <cellStyle name="40% - Accent2 2" xfId="55" xr:uid="{00000000-0005-0000-0000-000040000000}"/>
    <cellStyle name="40% - Accent2 2 2" xfId="229" xr:uid="{00000000-0005-0000-0000-000041000000}"/>
    <cellStyle name="40% - Accent2 2 2 2" xfId="733" xr:uid="{5CF55D9C-D2F4-437E-AA50-823BEABD204B}"/>
    <cellStyle name="40% - Accent2 2 3" xfId="230" xr:uid="{00000000-0005-0000-0000-000042000000}"/>
    <cellStyle name="40% - Accent2 2 4" xfId="231" xr:uid="{00000000-0005-0000-0000-000043000000}"/>
    <cellStyle name="40% - Accent2 2 4 2" xfId="734" xr:uid="{AEA50F10-FEAF-422B-A533-615EB7955823}"/>
    <cellStyle name="40% - Accent2 2 5" xfId="527" xr:uid="{00000000-0005-0000-0000-000044000000}"/>
    <cellStyle name="40% - Accent2 2_11.9.2014._prometnice_GP VINJANI GORNJI_TENDER TROŠKOVNIK_REV 0" xfId="232" xr:uid="{00000000-0005-0000-0000-000045000000}"/>
    <cellStyle name="40% - Accent3 2" xfId="56" xr:uid="{00000000-0005-0000-0000-000046000000}"/>
    <cellStyle name="40% - Accent3 2 2" xfId="233" xr:uid="{00000000-0005-0000-0000-000047000000}"/>
    <cellStyle name="40% - Accent3 2 2 2" xfId="736" xr:uid="{1F0BE9A4-F972-43F6-8DD0-5A91320582A4}"/>
    <cellStyle name="40% - Accent3 2 3" xfId="234" xr:uid="{00000000-0005-0000-0000-000048000000}"/>
    <cellStyle name="40% - Accent3 2 3 2" xfId="737" xr:uid="{9BF31493-E261-4376-984E-67D0077D53F7}"/>
    <cellStyle name="40% - Accent3 2 4" xfId="235" xr:uid="{00000000-0005-0000-0000-000049000000}"/>
    <cellStyle name="40% - Accent3 2 4 2" xfId="738" xr:uid="{4290D92C-0E94-4B4E-93B4-AA22DA12D03A}"/>
    <cellStyle name="40% - Accent3 2 5" xfId="528" xr:uid="{00000000-0005-0000-0000-00004A000000}"/>
    <cellStyle name="40% - Accent3 2_11.9.2014._prometnice_GP VINJANI GORNJI_TENDER TROŠKOVNIK_REV 0" xfId="236" xr:uid="{00000000-0005-0000-0000-00004B000000}"/>
    <cellStyle name="40% - Accent3 3" xfId="735" xr:uid="{95DC2B61-5835-4D1E-9EAD-B86109298966}"/>
    <cellStyle name="40% - Accent3 4" xfId="1034" xr:uid="{17863670-5DD0-4962-ABE1-88D84EA00C1F}"/>
    <cellStyle name="40% - Accent3 5" xfId="1149" xr:uid="{F19B2345-9E6B-4F89-B301-0D452279262C}"/>
    <cellStyle name="40% - Accent4 2" xfId="57" xr:uid="{00000000-0005-0000-0000-00004C000000}"/>
    <cellStyle name="40% - Accent4 2 2" xfId="237" xr:uid="{00000000-0005-0000-0000-00004D000000}"/>
    <cellStyle name="40% - Accent4 2 2 2" xfId="739" xr:uid="{F8836073-6741-4B1B-8FE9-2C74852BA8D2}"/>
    <cellStyle name="40% - Accent4 2 3" xfId="238" xr:uid="{00000000-0005-0000-0000-00004E000000}"/>
    <cellStyle name="40% - Accent4 2 3 2" xfId="740" xr:uid="{B2EBB1B8-DC89-4975-98F5-688CE9A14F91}"/>
    <cellStyle name="40% - Accent4 2 4" xfId="239" xr:uid="{00000000-0005-0000-0000-00004F000000}"/>
    <cellStyle name="40% - Accent4 2 4 2" xfId="741" xr:uid="{D6F908D2-09A3-4B19-8384-E5C70FFEDB34}"/>
    <cellStyle name="40% - Accent4 2 5" xfId="529" xr:uid="{00000000-0005-0000-0000-000050000000}"/>
    <cellStyle name="40% - Accent4 2_11.9.2014._prometnice_GP VINJANI GORNJI_TENDER TROŠKOVNIK_REV 0" xfId="240" xr:uid="{00000000-0005-0000-0000-000051000000}"/>
    <cellStyle name="40% - Accent4 3" xfId="742" xr:uid="{9C6C7F05-EE25-4C07-BFF1-9DFF6DD13E3F}"/>
    <cellStyle name="40% - Accent5 2" xfId="58" xr:uid="{00000000-0005-0000-0000-000052000000}"/>
    <cellStyle name="40% - Accent5 2 2" xfId="241" xr:uid="{00000000-0005-0000-0000-000053000000}"/>
    <cellStyle name="40% - Accent5 2 2 2" xfId="743" xr:uid="{D9ED36E0-9F05-4141-957C-3A33E196A4E3}"/>
    <cellStyle name="40% - Accent5 2 3" xfId="242" xr:uid="{00000000-0005-0000-0000-000054000000}"/>
    <cellStyle name="40% - Accent5 2 4" xfId="243" xr:uid="{00000000-0005-0000-0000-000055000000}"/>
    <cellStyle name="40% - Accent5 2 4 2" xfId="744" xr:uid="{2FE1C186-5A80-4812-83D3-94C8B94D2EAA}"/>
    <cellStyle name="40% - Accent5 2 5" xfId="530" xr:uid="{00000000-0005-0000-0000-000056000000}"/>
    <cellStyle name="40% - Accent5 2_11.9.2014._prometnice_GP VINJANI GORNJI_TENDER TROŠKOVNIK_REV 0" xfId="244" xr:uid="{00000000-0005-0000-0000-000057000000}"/>
    <cellStyle name="40% - Accent5 3" xfId="245" xr:uid="{00000000-0005-0000-0000-000058000000}"/>
    <cellStyle name="40% - Accent5 3 2" xfId="469" xr:uid="{00000000-0005-0000-0000-000059000000}"/>
    <cellStyle name="40% - Accent5 3 2 2" xfId="746" xr:uid="{ACD2FA6D-9718-4819-8D0D-E740E9CD0948}"/>
    <cellStyle name="40% - Accent5 3 3" xfId="500" xr:uid="{00000000-0005-0000-0000-00005A000000}"/>
    <cellStyle name="40% - Accent5 3 4" xfId="745" xr:uid="{7323A4C5-10E5-40FA-BE69-F0089EACC764}"/>
    <cellStyle name="40% - Accent6 2" xfId="59" xr:uid="{00000000-0005-0000-0000-00005B000000}"/>
    <cellStyle name="40% - Accent6 2 2" xfId="246" xr:uid="{00000000-0005-0000-0000-00005C000000}"/>
    <cellStyle name="40% - Accent6 2 2 2" xfId="747" xr:uid="{43E77E5D-7C3E-4B05-AB7D-AED3E778A5B2}"/>
    <cellStyle name="40% - Accent6 2 3" xfId="247" xr:uid="{00000000-0005-0000-0000-00005D000000}"/>
    <cellStyle name="40% - Accent6 2 3 2" xfId="748" xr:uid="{8611EE36-EA89-42FB-8356-4AAAD6E4A8EA}"/>
    <cellStyle name="40% - Accent6 2 4" xfId="248" xr:uid="{00000000-0005-0000-0000-00005E000000}"/>
    <cellStyle name="40% - Accent6 2 4 2" xfId="749" xr:uid="{1EE0AABD-BD5C-486B-9BD6-5B2593AC5709}"/>
    <cellStyle name="40% - Accent6 2 5" xfId="531" xr:uid="{00000000-0005-0000-0000-00005F000000}"/>
    <cellStyle name="40% - Accent6 2_11.9.2014._prometnice_GP VINJANI GORNJI_TENDER TROŠKOVNIK_REV 0" xfId="249" xr:uid="{00000000-0005-0000-0000-000060000000}"/>
    <cellStyle name="40% - Accent6 3" xfId="750" xr:uid="{740423DE-4032-4BE1-97D5-30CC2E0DC30D}"/>
    <cellStyle name="40% - Colore 1" xfId="60" xr:uid="{00000000-0005-0000-0000-000061000000}"/>
    <cellStyle name="40% - Colore 2" xfId="61" xr:uid="{00000000-0005-0000-0000-000062000000}"/>
    <cellStyle name="40% - Colore 3" xfId="62" xr:uid="{00000000-0005-0000-0000-000063000000}"/>
    <cellStyle name="40% - Colore 4" xfId="63" xr:uid="{00000000-0005-0000-0000-000064000000}"/>
    <cellStyle name="40% - Colore 5" xfId="64" xr:uid="{00000000-0005-0000-0000-000065000000}"/>
    <cellStyle name="40% - Colore 6" xfId="65" xr:uid="{00000000-0005-0000-0000-000066000000}"/>
    <cellStyle name="40% - Isticanje1 2" xfId="532" xr:uid="{00000000-0005-0000-0000-000067000000}"/>
    <cellStyle name="40% - Isticanje1 2 2" xfId="533" xr:uid="{00000000-0005-0000-0000-000068000000}"/>
    <cellStyle name="40% - Isticanje2" xfId="250" xr:uid="{00000000-0005-0000-0000-000069000000}"/>
    <cellStyle name="40% - Isticanje2 2" xfId="251" xr:uid="{00000000-0005-0000-0000-00006A000000}"/>
    <cellStyle name="40% - Isticanje3" xfId="252" xr:uid="{00000000-0005-0000-0000-00006B000000}"/>
    <cellStyle name="40% - Isticanje3 2" xfId="253" xr:uid="{00000000-0005-0000-0000-00006C000000}"/>
    <cellStyle name="40% - Isticanje4" xfId="254" xr:uid="{00000000-0005-0000-0000-00006D000000}"/>
    <cellStyle name="40% - Isticanje4 2" xfId="255" xr:uid="{00000000-0005-0000-0000-00006E000000}"/>
    <cellStyle name="40% - Isticanje5" xfId="256" xr:uid="{00000000-0005-0000-0000-00006F000000}"/>
    <cellStyle name="40% - Isticanje5 2" xfId="257" xr:uid="{00000000-0005-0000-0000-000070000000}"/>
    <cellStyle name="40% - Isticanje5 3" xfId="258" xr:uid="{00000000-0005-0000-0000-000071000000}"/>
    <cellStyle name="40% - Isticanje5 3 2" xfId="470" xr:uid="{00000000-0005-0000-0000-000072000000}"/>
    <cellStyle name="40% - Isticanje5 3 3" xfId="501" xr:uid="{00000000-0005-0000-0000-000073000000}"/>
    <cellStyle name="40% - Isticanje5 3 4" xfId="751" xr:uid="{D54AC245-7FB9-4955-982F-56596691E9FD}"/>
    <cellStyle name="40% - Isticanje5 5" xfId="259" xr:uid="{00000000-0005-0000-0000-000074000000}"/>
    <cellStyle name="40% - Isticanje5 5 2" xfId="471" xr:uid="{00000000-0005-0000-0000-000075000000}"/>
    <cellStyle name="40% - Isticanje5 5 3" xfId="502" xr:uid="{00000000-0005-0000-0000-000076000000}"/>
    <cellStyle name="40% - Isticanje5 5 4" xfId="752" xr:uid="{1F0BA4BC-6EFB-4082-B591-9FC9EE44FCA6}"/>
    <cellStyle name="40% - Isticanje5_11.9.2014._prometnice_GP VINJANI GORNJI_TENDER TROŠKOVNIK_REV 0" xfId="260" xr:uid="{00000000-0005-0000-0000-000077000000}"/>
    <cellStyle name="40% - Isticanje6" xfId="261" xr:uid="{00000000-0005-0000-0000-000078000000}"/>
    <cellStyle name="40% - Isticanje6 2" xfId="262" xr:uid="{00000000-0005-0000-0000-000079000000}"/>
    <cellStyle name="40% - Naglasak1" xfId="263" xr:uid="{00000000-0005-0000-0000-00007A000000}"/>
    <cellStyle name="40% - Naglasak1 2" xfId="264" xr:uid="{00000000-0005-0000-0000-00007B000000}"/>
    <cellStyle name="40% - Naglasak1 3" xfId="534" xr:uid="{00000000-0005-0000-0000-00007C000000}"/>
    <cellStyle name="40% - Naglasak1 4" xfId="753" xr:uid="{FB3715CB-6EAA-46C2-BD84-1C42AE2BB74E}"/>
    <cellStyle name="60% - Accent1 2" xfId="66" xr:uid="{00000000-0005-0000-0000-00007D000000}"/>
    <cellStyle name="60% - Accent1 2 2" xfId="265" xr:uid="{00000000-0005-0000-0000-00007E000000}"/>
    <cellStyle name="60% - Accent1 2 2 2" xfId="754" xr:uid="{BEC9C2BA-6390-4794-85A5-FD56E8F1CD61}"/>
    <cellStyle name="60% - Accent1 2 3" xfId="266" xr:uid="{00000000-0005-0000-0000-00007F000000}"/>
    <cellStyle name="60% - Accent1 2 3 2" xfId="755" xr:uid="{87C0B850-3EE3-464C-B106-D763A3109C22}"/>
    <cellStyle name="60% - Accent1 2 4" xfId="535" xr:uid="{00000000-0005-0000-0000-000080000000}"/>
    <cellStyle name="60% - Accent1 3" xfId="756" xr:uid="{863B29F1-F575-4F21-9C40-74F040F55DE6}"/>
    <cellStyle name="60% - Accent2 2" xfId="67" xr:uid="{00000000-0005-0000-0000-000081000000}"/>
    <cellStyle name="60% - Accent2 2 2" xfId="267" xr:uid="{00000000-0005-0000-0000-000082000000}"/>
    <cellStyle name="60% - Accent2 2 2 2" xfId="757" xr:uid="{13A05251-B654-4A83-955F-BCFD76216B9C}"/>
    <cellStyle name="60% - Accent2 2 3" xfId="268" xr:uid="{00000000-0005-0000-0000-000083000000}"/>
    <cellStyle name="60% - Accent2 2 3 2" xfId="758" xr:uid="{A83A1636-0F73-46A1-A61D-54CF423003C0}"/>
    <cellStyle name="60% - Accent2 2 4" xfId="536" xr:uid="{00000000-0005-0000-0000-000084000000}"/>
    <cellStyle name="60% - Accent2 3" xfId="759" xr:uid="{4809BFEF-B7DC-458B-88B0-6FCEB058C419}"/>
    <cellStyle name="60% - Accent3 2" xfId="68" xr:uid="{00000000-0005-0000-0000-000085000000}"/>
    <cellStyle name="60% - Accent3 2 2" xfId="269" xr:uid="{00000000-0005-0000-0000-000086000000}"/>
    <cellStyle name="60% - Accent3 2 2 2" xfId="760" xr:uid="{06644AEE-C5E3-4450-9ADD-29F0A6262257}"/>
    <cellStyle name="60% - Accent3 2 3" xfId="270" xr:uid="{00000000-0005-0000-0000-000087000000}"/>
    <cellStyle name="60% - Accent3 2 3 2" xfId="761" xr:uid="{68AB64DF-E6BA-4E8B-8766-80E99E0B407D}"/>
    <cellStyle name="60% - Accent3 2 4" xfId="537" xr:uid="{00000000-0005-0000-0000-000088000000}"/>
    <cellStyle name="60% - Accent3 3" xfId="762" xr:uid="{B0021E45-6ACB-4956-9867-7B536DC3CE9F}"/>
    <cellStyle name="60% - Accent4 2" xfId="69" xr:uid="{00000000-0005-0000-0000-000089000000}"/>
    <cellStyle name="60% - Accent4 2 2" xfId="271" xr:uid="{00000000-0005-0000-0000-00008A000000}"/>
    <cellStyle name="60% - Accent4 2 2 2" xfId="763" xr:uid="{7829322C-2C19-46E7-8881-7B213F83E427}"/>
    <cellStyle name="60% - Accent4 2 3" xfId="272" xr:uid="{00000000-0005-0000-0000-00008B000000}"/>
    <cellStyle name="60% - Accent4 2 3 2" xfId="764" xr:uid="{D4D58C05-5B19-4171-9D67-3891F3BE38F4}"/>
    <cellStyle name="60% - Accent4 2 4" xfId="538" xr:uid="{00000000-0005-0000-0000-00008C000000}"/>
    <cellStyle name="60% - Accent4 3" xfId="765" xr:uid="{341E1A07-6F50-4AE0-87D1-58165211A256}"/>
    <cellStyle name="60% - Accent5 2" xfId="70" xr:uid="{00000000-0005-0000-0000-00008D000000}"/>
    <cellStyle name="60% - Accent5 2 2" xfId="273" xr:uid="{00000000-0005-0000-0000-00008E000000}"/>
    <cellStyle name="60% - Accent5 2 2 2" xfId="766" xr:uid="{4F7783E4-2A0E-4332-87C1-1C4CE90CD9A0}"/>
    <cellStyle name="60% - Accent5 2 3" xfId="274" xr:uid="{00000000-0005-0000-0000-00008F000000}"/>
    <cellStyle name="60% - Accent5 2 3 2" xfId="767" xr:uid="{2C9198E8-B327-4BA8-BDB1-E0247914FD3D}"/>
    <cellStyle name="60% - Accent5 2 4" xfId="539" xr:uid="{00000000-0005-0000-0000-000090000000}"/>
    <cellStyle name="60% - Accent5 3" xfId="768" xr:uid="{BB5DDF11-C090-4230-9DE3-8CA921F61911}"/>
    <cellStyle name="60% - Accent6 2" xfId="71" xr:uid="{00000000-0005-0000-0000-000091000000}"/>
    <cellStyle name="60% - Accent6 2 2" xfId="275" xr:uid="{00000000-0005-0000-0000-000092000000}"/>
    <cellStyle name="60% - Accent6 2 2 2" xfId="769" xr:uid="{94857869-E015-49E2-9C17-F8CA8AB8AAEF}"/>
    <cellStyle name="60% - Accent6 2 3" xfId="276" xr:uid="{00000000-0005-0000-0000-000093000000}"/>
    <cellStyle name="60% - Accent6 2 3 2" xfId="770" xr:uid="{45C7410D-7367-4F7A-9C87-46D4FD28413C}"/>
    <cellStyle name="60% - Accent6 2 4" xfId="540" xr:uid="{00000000-0005-0000-0000-000094000000}"/>
    <cellStyle name="60% - Accent6 3" xfId="771" xr:uid="{CE2939DA-4DBF-4480-9B22-AD255C65DB99}"/>
    <cellStyle name="60% - Colore 1" xfId="72" xr:uid="{00000000-0005-0000-0000-000095000000}"/>
    <cellStyle name="60% - Colore 2" xfId="73" xr:uid="{00000000-0005-0000-0000-000096000000}"/>
    <cellStyle name="60% - Colore 3" xfId="74" xr:uid="{00000000-0005-0000-0000-000097000000}"/>
    <cellStyle name="60% - Colore 4" xfId="75" xr:uid="{00000000-0005-0000-0000-000098000000}"/>
    <cellStyle name="60% - Colore 5" xfId="76" xr:uid="{00000000-0005-0000-0000-000099000000}"/>
    <cellStyle name="60% - Colore 6" xfId="77" xr:uid="{00000000-0005-0000-0000-00009A000000}"/>
    <cellStyle name="60% - Isticanje1" xfId="277" xr:uid="{00000000-0005-0000-0000-00009B000000}"/>
    <cellStyle name="60% - Isticanje2" xfId="278" xr:uid="{00000000-0005-0000-0000-00009C000000}"/>
    <cellStyle name="60% - Isticanje3" xfId="279" xr:uid="{00000000-0005-0000-0000-00009D000000}"/>
    <cellStyle name="60% - Isticanje4" xfId="280" xr:uid="{00000000-0005-0000-0000-00009E000000}"/>
    <cellStyle name="60% - Isticanje5" xfId="281" xr:uid="{00000000-0005-0000-0000-00009F000000}"/>
    <cellStyle name="60% - Isticanje6" xfId="282" xr:uid="{00000000-0005-0000-0000-0000A0000000}"/>
    <cellStyle name="A4 Small 210 x 297 mm" xfId="699" xr:uid="{D993C490-26C6-4991-8B31-B1A329362BE5}"/>
    <cellStyle name="Accent1 2" xfId="78" xr:uid="{00000000-0005-0000-0000-0000A1000000}"/>
    <cellStyle name="Accent1 2 2" xfId="283" xr:uid="{00000000-0005-0000-0000-0000A2000000}"/>
    <cellStyle name="Accent1 2 2 2" xfId="772" xr:uid="{C757C4BE-281E-49B7-AB81-6ED503E46D05}"/>
    <cellStyle name="Accent1 2 3" xfId="284" xr:uid="{00000000-0005-0000-0000-0000A3000000}"/>
    <cellStyle name="Accent1 2 3 2" xfId="773" xr:uid="{0C3A30DE-1A8A-4F1A-8E21-669CBB828201}"/>
    <cellStyle name="Accent1 2 4" xfId="541" xr:uid="{00000000-0005-0000-0000-0000A4000000}"/>
    <cellStyle name="Accent1 3" xfId="774" xr:uid="{F27E62D7-26DB-4AF8-BDCE-1A7FBAF71143}"/>
    <cellStyle name="Accent2 2" xfId="79" xr:uid="{00000000-0005-0000-0000-0000A5000000}"/>
    <cellStyle name="Accent2 2 2" xfId="285" xr:uid="{00000000-0005-0000-0000-0000A6000000}"/>
    <cellStyle name="Accent2 2 2 2" xfId="775" xr:uid="{C3D2D3EF-1D0C-47C4-A591-9202A6405F8E}"/>
    <cellStyle name="Accent2 2 3" xfId="286" xr:uid="{00000000-0005-0000-0000-0000A7000000}"/>
    <cellStyle name="Accent2 2 3 2" xfId="776" xr:uid="{C0248467-E7A9-4840-9A88-040EF6E66A3F}"/>
    <cellStyle name="Accent2 2 4" xfId="542" xr:uid="{00000000-0005-0000-0000-0000A8000000}"/>
    <cellStyle name="Accent2 3" xfId="777" xr:uid="{4A323BFE-257C-4B0F-B5C7-E9D22A228F9F}"/>
    <cellStyle name="Accent3 2" xfId="80" xr:uid="{00000000-0005-0000-0000-0000A9000000}"/>
    <cellStyle name="Accent3 2 2" xfId="287" xr:uid="{00000000-0005-0000-0000-0000AA000000}"/>
    <cellStyle name="Accent3 2 2 2" xfId="778" xr:uid="{22717CC3-1535-4B46-9D00-864A15F19100}"/>
    <cellStyle name="Accent3 2 3" xfId="288" xr:uid="{00000000-0005-0000-0000-0000AB000000}"/>
    <cellStyle name="Accent3 2 3 2" xfId="779" xr:uid="{3A8CDFD4-47EB-464E-810C-C1B3B8A89EFF}"/>
    <cellStyle name="Accent3 2 4" xfId="543" xr:uid="{00000000-0005-0000-0000-0000AC000000}"/>
    <cellStyle name="Accent3 3" xfId="780" xr:uid="{C2009C02-3CA2-4CC9-9AA8-44CF67A42B79}"/>
    <cellStyle name="Accent4 2" xfId="81" xr:uid="{00000000-0005-0000-0000-0000AD000000}"/>
    <cellStyle name="Accent4 2 2" xfId="289" xr:uid="{00000000-0005-0000-0000-0000AE000000}"/>
    <cellStyle name="Accent4 2 2 2" xfId="781" xr:uid="{F13E1230-E280-4716-A36E-427D48F8BF69}"/>
    <cellStyle name="Accent4 2 3" xfId="290" xr:uid="{00000000-0005-0000-0000-0000AF000000}"/>
    <cellStyle name="Accent4 2 3 2" xfId="782" xr:uid="{9BD40E2F-A54B-44CA-A3BA-2979CF53C849}"/>
    <cellStyle name="Accent4 2 4" xfId="544" xr:uid="{00000000-0005-0000-0000-0000B0000000}"/>
    <cellStyle name="Accent5 2" xfId="82" xr:uid="{00000000-0005-0000-0000-0000B1000000}"/>
    <cellStyle name="Accent5 2 2" xfId="291" xr:uid="{00000000-0005-0000-0000-0000B2000000}"/>
    <cellStyle name="Accent5 2 2 2" xfId="783" xr:uid="{2CEE8F0D-4D55-40CB-A42B-EC4E99F023E6}"/>
    <cellStyle name="Accent5 2 3" xfId="292" xr:uid="{00000000-0005-0000-0000-0000B3000000}"/>
    <cellStyle name="Accent5 2 3 2" xfId="784" xr:uid="{2CDCF4A9-6992-4863-B653-D1A1503C5530}"/>
    <cellStyle name="Accent5 2 4" xfId="545" xr:uid="{00000000-0005-0000-0000-0000B4000000}"/>
    <cellStyle name="Accent6 2" xfId="83" xr:uid="{00000000-0005-0000-0000-0000B5000000}"/>
    <cellStyle name="Accent6 2 2" xfId="293" xr:uid="{00000000-0005-0000-0000-0000B6000000}"/>
    <cellStyle name="Accent6 2 2 2" xfId="785" xr:uid="{4AF364AD-F640-41B6-AC77-BD8BB75E4A24}"/>
    <cellStyle name="Accent6 2 3" xfId="294" xr:uid="{00000000-0005-0000-0000-0000B7000000}"/>
    <cellStyle name="Accent6 2 3 2" xfId="786" xr:uid="{609A8847-2AF0-4C8F-B707-F8C0C47C223A}"/>
    <cellStyle name="Accent6 2 4" xfId="546" xr:uid="{00000000-0005-0000-0000-0000B8000000}"/>
    <cellStyle name="Accent6 3" xfId="787" xr:uid="{36F3157D-0F5E-4F25-9D0E-50DAF4BB1D20}"/>
    <cellStyle name="Bad 2" xfId="84" xr:uid="{00000000-0005-0000-0000-0000B9000000}"/>
    <cellStyle name="Bad 2 2" xfId="295" xr:uid="{00000000-0005-0000-0000-0000BA000000}"/>
    <cellStyle name="Bad 2 2 2" xfId="788" xr:uid="{33833AE3-5BE7-468B-93E6-E0F326FD2E92}"/>
    <cellStyle name="Bad 2 3" xfId="296" xr:uid="{00000000-0005-0000-0000-0000BB000000}"/>
    <cellStyle name="Bad 2 3 2" xfId="789" xr:uid="{6CD79BA8-CBBF-4EA0-841F-5B937B7FFBEE}"/>
    <cellStyle name="Bad 2 4" xfId="547" xr:uid="{00000000-0005-0000-0000-0000BC000000}"/>
    <cellStyle name="Bad 3" xfId="790" xr:uid="{21FFD297-6311-4697-BAD3-346C871BFF79}"/>
    <cellStyle name="Besuchter Hyperlink" xfId="791" xr:uid="{6DED6ECB-7E17-4E23-A2B4-5B19399C1B1B}"/>
    <cellStyle name="Bilješka" xfId="297" xr:uid="{00000000-0005-0000-0000-0000BD000000}"/>
    <cellStyle name="Bilješka 2" xfId="548" xr:uid="{00000000-0005-0000-0000-0000BE000000}"/>
    <cellStyle name="Bilješka 2 2" xfId="549" xr:uid="{00000000-0005-0000-0000-0000BF000000}"/>
    <cellStyle name="Bilješka 2 2 2" xfId="794" xr:uid="{4A6A9988-7392-4DAD-8D20-D484E652A0DF}"/>
    <cellStyle name="Bilješka 2 2 3" xfId="795" xr:uid="{0797ADAA-CBD0-4E41-9C8A-A693292AA99A}"/>
    <cellStyle name="Bilješka 2 2 4" xfId="793" xr:uid="{9C076058-8C2D-4A99-9A82-1CA5823AEFA5}"/>
    <cellStyle name="Bilješka 2 3" xfId="796" xr:uid="{F7219B9F-BD7E-40B5-9FAB-7777B1703BCA}"/>
    <cellStyle name="Bilješka 2 4" xfId="797" xr:uid="{AA221F5B-6E85-4F37-9F46-AF473BB13930}"/>
    <cellStyle name="Bilješka 2 5" xfId="798" xr:uid="{BE686879-8E67-491A-956E-923712988BD9}"/>
    <cellStyle name="Bilješka 2 6" xfId="799" xr:uid="{24D7FB46-21BF-45B6-BF85-491FF7693A76}"/>
    <cellStyle name="Bilješka 2 7" xfId="792" xr:uid="{876AFD46-0DD3-4736-B541-30A68C762C91}"/>
    <cellStyle name="Bilješka 3" xfId="550" xr:uid="{00000000-0005-0000-0000-0000C0000000}"/>
    <cellStyle name="Bilješka 3 2" xfId="801" xr:uid="{2352EA41-1706-46FC-91EA-4415A2562080}"/>
    <cellStyle name="Bilješka 3 3" xfId="800" xr:uid="{600D2C9D-A81B-4555-B7BC-3232419E2ACB}"/>
    <cellStyle name="Bilješka 4" xfId="551" xr:uid="{00000000-0005-0000-0000-0000C1000000}"/>
    <cellStyle name="Bilješka 5" xfId="552" xr:uid="{00000000-0005-0000-0000-0000C2000000}"/>
    <cellStyle name="Bold" xfId="802" xr:uid="{3E083E51-E499-4664-8512-956836DAA72D}"/>
    <cellStyle name="Calcolo" xfId="85" xr:uid="{00000000-0005-0000-0000-0000C3000000}"/>
    <cellStyle name="Calculation 2" xfId="86" xr:uid="{00000000-0005-0000-0000-0000C4000000}"/>
    <cellStyle name="Calculation 2 2" xfId="298" xr:uid="{00000000-0005-0000-0000-0000C5000000}"/>
    <cellStyle name="Calculation 2 2 2" xfId="803" xr:uid="{B7056C95-65A1-4878-B32D-C83790C19145}"/>
    <cellStyle name="Calculation 2 3" xfId="299" xr:uid="{00000000-0005-0000-0000-0000C6000000}"/>
    <cellStyle name="Calculation 2 3 2" xfId="804" xr:uid="{5B4CEDC9-3785-498F-881C-C92068A86871}"/>
    <cellStyle name="Calculation 2 4" xfId="553" xr:uid="{00000000-0005-0000-0000-0000C7000000}"/>
    <cellStyle name="Calculation 3" xfId="805" xr:uid="{D1F8DFAA-C65F-4807-8E6B-741AE3C63451}"/>
    <cellStyle name="Cella collegata" xfId="87" xr:uid="{00000000-0005-0000-0000-0000C8000000}"/>
    <cellStyle name="Cella da controllare" xfId="88" xr:uid="{00000000-0005-0000-0000-0000C9000000}"/>
    <cellStyle name="Check Cell 2" xfId="89" xr:uid="{00000000-0005-0000-0000-0000CA000000}"/>
    <cellStyle name="Check Cell 2 2" xfId="300" xr:uid="{00000000-0005-0000-0000-0000CB000000}"/>
    <cellStyle name="Check Cell 2 2 2" xfId="806" xr:uid="{912043BF-5CFC-413C-B75E-9D36AC586BF3}"/>
    <cellStyle name="Check Cell 2 3" xfId="301" xr:uid="{00000000-0005-0000-0000-0000CC000000}"/>
    <cellStyle name="Check Cell 2 3 2" xfId="807" xr:uid="{1CBF1DA4-881D-4DAC-A240-CE95ED29CAE4}"/>
    <cellStyle name="Check Cell 2 4" xfId="554" xr:uid="{00000000-0005-0000-0000-0000CD000000}"/>
    <cellStyle name="Colore 1" xfId="90" xr:uid="{00000000-0005-0000-0000-0000CE000000}"/>
    <cellStyle name="Colore 2" xfId="91" xr:uid="{00000000-0005-0000-0000-0000CF000000}"/>
    <cellStyle name="Colore 3" xfId="92" xr:uid="{00000000-0005-0000-0000-0000D0000000}"/>
    <cellStyle name="Colore 4" xfId="93" xr:uid="{00000000-0005-0000-0000-0000D1000000}"/>
    <cellStyle name="Colore 5" xfId="94" xr:uid="{00000000-0005-0000-0000-0000D2000000}"/>
    <cellStyle name="Colore 6" xfId="95" xr:uid="{00000000-0005-0000-0000-0000D3000000}"/>
    <cellStyle name="ColStyle2" xfId="808" xr:uid="{C52C1D2B-6CFB-466E-AD2F-FD6A86DC7218}"/>
    <cellStyle name="Comma" xfId="1" builtinId="3"/>
    <cellStyle name="Comma 10" xfId="809" xr:uid="{1E7A2D3B-9490-4B20-BA37-A70112C71303}"/>
    <cellStyle name="Comma 10 2" xfId="810" xr:uid="{02C02434-7923-400B-9330-EC51E8F4F52A}"/>
    <cellStyle name="Comma 11" xfId="811" xr:uid="{06EE1303-8689-4BAD-ABDA-AE72AB1C997C}"/>
    <cellStyle name="Comma 11 2" xfId="812" xr:uid="{7A42A257-1D1F-4BD1-980F-57B70C5344BC}"/>
    <cellStyle name="Comma 12" xfId="813" xr:uid="{6A8E5BF5-4BF0-47A0-8046-6DA4C6C5A99F}"/>
    <cellStyle name="Comma 2" xfId="96" xr:uid="{00000000-0005-0000-0000-0000D5000000}"/>
    <cellStyle name="Comma 2 2" xfId="97" xr:uid="{00000000-0005-0000-0000-0000D6000000}"/>
    <cellStyle name="Comma 2 2 2" xfId="15" xr:uid="{00000000-0005-0000-0000-0000D7000000}"/>
    <cellStyle name="Comma 2 2 2 2" xfId="555" xr:uid="{00000000-0005-0000-0000-0000D8000000}"/>
    <cellStyle name="Comma 2 2 2 3" xfId="816" xr:uid="{4E74DFF2-B3F8-4A9A-9527-4BE7CAEF54B2}"/>
    <cellStyle name="Comma 2 2 3" xfId="302" xr:uid="{00000000-0005-0000-0000-0000D9000000}"/>
    <cellStyle name="Comma 2 2 3 2" xfId="556" xr:uid="{00000000-0005-0000-0000-0000DA000000}"/>
    <cellStyle name="Comma 2 2 4" xfId="557" xr:uid="{00000000-0005-0000-0000-0000DB000000}"/>
    <cellStyle name="Comma 2 2 4 2" xfId="817" xr:uid="{2F563A93-B3CC-49D7-A21B-D70D4F25FCB1}"/>
    <cellStyle name="Comma 2 2 5" xfId="818" xr:uid="{F3D6B3D8-8077-4E4A-A347-F62EC8BBCD28}"/>
    <cellStyle name="Comma 2 2 6" xfId="815" xr:uid="{2743B197-F4E9-4490-8F9D-73B254A8A068}"/>
    <cellStyle name="Comma 2 3" xfId="98" xr:uid="{00000000-0005-0000-0000-0000DC000000}"/>
    <cellStyle name="Comma 2 3 2" xfId="303" xr:uid="{00000000-0005-0000-0000-0000DD000000}"/>
    <cellStyle name="Comma 2 3 3" xfId="820" xr:uid="{535F684B-03E5-434C-8E90-3D42CD4F458E}"/>
    <cellStyle name="Comma 2 3 4" xfId="821" xr:uid="{DEBE7F58-973B-41D5-B017-256C93381B67}"/>
    <cellStyle name="Comma 2 3 5" xfId="819" xr:uid="{EF3C3BB0-C163-4C8E-96C4-7388B61A52E5}"/>
    <cellStyle name="Comma 2 4" xfId="558" xr:uid="{00000000-0005-0000-0000-0000DE000000}"/>
    <cellStyle name="Comma 2 4 2" xfId="822" xr:uid="{3BF6EA79-4E2A-4835-9D20-7E409BB64D5A}"/>
    <cellStyle name="Comma 2 5" xfId="657" xr:uid="{00000000-0005-0000-0000-0000DF000000}"/>
    <cellStyle name="Comma 2 5 2" xfId="823" xr:uid="{A50B5058-59DF-402A-972F-44D1855C2254}"/>
    <cellStyle name="Comma 2 6" xfId="824" xr:uid="{DCC58AF8-4565-41AD-AC60-5549C012A607}"/>
    <cellStyle name="Comma 2 7" xfId="814" xr:uid="{37E2008C-DD44-49C3-8EA3-7F38E5E94802}"/>
    <cellStyle name="Comma 3" xfId="99" xr:uid="{00000000-0005-0000-0000-0000E0000000}"/>
    <cellStyle name="Comma 3 2" xfId="304" xr:uid="{00000000-0005-0000-0000-0000E1000000}"/>
    <cellStyle name="Comma 3 2 2" xfId="305" xr:uid="{00000000-0005-0000-0000-0000E2000000}"/>
    <cellStyle name="Comma 3 2 2 2" xfId="828" xr:uid="{775A017C-3A3D-404F-99E3-8F6403063E38}"/>
    <cellStyle name="Comma 3 2 2 3" xfId="829" xr:uid="{98D5077C-EEFC-4876-A1E7-9493451D76AF}"/>
    <cellStyle name="Comma 3 2 2 4" xfId="827" xr:uid="{B14A70CD-4DFD-4466-80AF-C7EBBBEDECF3}"/>
    <cellStyle name="Comma 3 2 3" xfId="559" xr:uid="{00000000-0005-0000-0000-0000E3000000}"/>
    <cellStyle name="Comma 3 2 3 2" xfId="830" xr:uid="{605C6A4F-F101-49C9-92C9-CA009147B558}"/>
    <cellStyle name="Comma 3 2 4" xfId="831" xr:uid="{C38CE338-FBC9-40B2-8528-819337DFEE48}"/>
    <cellStyle name="Comma 3 2 5" xfId="832" xr:uid="{E6B77F19-CDC7-4116-97D9-8DC099799422}"/>
    <cellStyle name="Comma 3 2 6" xfId="826" xr:uid="{44B789CE-17BB-4872-909E-B425B85A0A92}"/>
    <cellStyle name="Comma 3 3" xfId="306" xr:uid="{00000000-0005-0000-0000-0000E4000000}"/>
    <cellStyle name="Comma 3 3 2" xfId="834" xr:uid="{E8456E22-DEC5-4592-9775-1B88AE76B7E3}"/>
    <cellStyle name="Comma 3 3 3" xfId="833" xr:uid="{18E6EBE6-A804-4F2C-A185-142F494823A2}"/>
    <cellStyle name="Comma 3 4" xfId="307" xr:uid="{00000000-0005-0000-0000-0000E5000000}"/>
    <cellStyle name="Comma 3 4 2" xfId="835" xr:uid="{7C1A207F-D964-4A68-96C7-1EBA5133D153}"/>
    <cellStyle name="Comma 3 5" xfId="560" xr:uid="{00000000-0005-0000-0000-0000E6000000}"/>
    <cellStyle name="Comma 3 6" xfId="825" xr:uid="{EB25759D-DEBC-492A-A2EB-98C39F15EF65}"/>
    <cellStyle name="Comma 4" xfId="21" xr:uid="{00000000-0005-0000-0000-0000E7000000}"/>
    <cellStyle name="Comma 4 2" xfId="100" xr:uid="{00000000-0005-0000-0000-0000E8000000}"/>
    <cellStyle name="Comma 4 2 2" xfId="101" xr:uid="{00000000-0005-0000-0000-0000E9000000}"/>
    <cellStyle name="Comma 4 2 2 2" xfId="837" xr:uid="{185DBFE8-4490-47E6-B589-928088A34E24}"/>
    <cellStyle name="Comma 4 2 3" xfId="308" xr:uid="{00000000-0005-0000-0000-0000EA000000}"/>
    <cellStyle name="Comma 4 2 3 2" xfId="838" xr:uid="{397BB9F9-5239-416C-ABCC-D4CDBCFDDF70}"/>
    <cellStyle name="Comma 4 2 4" xfId="561" xr:uid="{00000000-0005-0000-0000-0000EB000000}"/>
    <cellStyle name="Comma 4 2 5" xfId="836" xr:uid="{DB35AE37-DBB2-463A-8093-5280F322F2DA}"/>
    <cellStyle name="Comma 4 3" xfId="102" xr:uid="{00000000-0005-0000-0000-0000EC000000}"/>
    <cellStyle name="Comma 4 3 2" xfId="839" xr:uid="{F1044C67-5373-4AF9-AFEA-F4DCF4A4C16E}"/>
    <cellStyle name="Comma 4 4" xfId="103" xr:uid="{00000000-0005-0000-0000-0000ED000000}"/>
    <cellStyle name="Comma 4 4 2" xfId="840" xr:uid="{14FE76C0-24EB-4931-A3E9-0B6D98D27B75}"/>
    <cellStyle name="Comma 4 5" xfId="309" xr:uid="{00000000-0005-0000-0000-0000EE000000}"/>
    <cellStyle name="Comma 4 6" xfId="562" xr:uid="{00000000-0005-0000-0000-0000EF000000}"/>
    <cellStyle name="Comma 4 7" xfId="674" xr:uid="{00000000-0005-0000-0000-0000F0000000}"/>
    <cellStyle name="Comma 5" xfId="104" xr:uid="{00000000-0005-0000-0000-0000F1000000}"/>
    <cellStyle name="Comma 5 2" xfId="105" xr:uid="{00000000-0005-0000-0000-0000F2000000}"/>
    <cellStyle name="Comma 5 2 2" xfId="106" xr:uid="{00000000-0005-0000-0000-0000F3000000}"/>
    <cellStyle name="Comma 5 2 2 2" xfId="843" xr:uid="{089096E3-23A7-4165-8471-29CE9077AF05}"/>
    <cellStyle name="Comma 5 2 3" xfId="107" xr:uid="{00000000-0005-0000-0000-0000F4000000}"/>
    <cellStyle name="Comma 5 2 4" xfId="563" xr:uid="{00000000-0005-0000-0000-0000F5000000}"/>
    <cellStyle name="Comma 5 2 5" xfId="842" xr:uid="{A87D3E65-9D8D-4776-B3BB-A61B8AE890D9}"/>
    <cellStyle name="Comma 5 3" xfId="108" xr:uid="{00000000-0005-0000-0000-0000F6000000}"/>
    <cellStyle name="Comma 5 3 2" xfId="564" xr:uid="{00000000-0005-0000-0000-0000F7000000}"/>
    <cellStyle name="Comma 5 4" xfId="109" xr:uid="{00000000-0005-0000-0000-0000F8000000}"/>
    <cellStyle name="Comma 5 4 2" xfId="565" xr:uid="{00000000-0005-0000-0000-0000F9000000}"/>
    <cellStyle name="Comma 5 4 3" xfId="566" xr:uid="{00000000-0005-0000-0000-0000FA000000}"/>
    <cellStyle name="Comma 5 5" xfId="310" xr:uid="{00000000-0005-0000-0000-0000FB000000}"/>
    <cellStyle name="Comma 5 5 2" xfId="844" xr:uid="{41C76217-BDA1-4291-AFE8-C6DEBEB7E314}"/>
    <cellStyle name="Comma 5 6" xfId="567" xr:uid="{00000000-0005-0000-0000-0000FC000000}"/>
    <cellStyle name="Comma 5 7" xfId="841" xr:uid="{261477F4-B2BC-4D46-B116-A5104407A3FD}"/>
    <cellStyle name="Comma 6" xfId="568" xr:uid="{00000000-0005-0000-0000-0000FD000000}"/>
    <cellStyle name="Comma 6 2" xfId="569" xr:uid="{00000000-0005-0000-0000-0000FE000000}"/>
    <cellStyle name="Comma 6 3" xfId="845" xr:uid="{28A8971B-994D-45F8-A0E6-7841BD1A4CBF}"/>
    <cellStyle name="Comma 7" xfId="570" xr:uid="{00000000-0005-0000-0000-0000FF000000}"/>
    <cellStyle name="Comma 7 2" xfId="846" xr:uid="{E6F561AA-07FC-4071-B452-C55520E3B72D}"/>
    <cellStyle name="Comma 8" xfId="571" xr:uid="{00000000-0005-0000-0000-000000010000}"/>
    <cellStyle name="Comma 8 2" xfId="848" xr:uid="{37B13F22-313C-44CA-BA9B-302DEF75FC6A}"/>
    <cellStyle name="Comma 8 3" xfId="847" xr:uid="{7F8CBA1F-8694-4F54-B374-2A1540F50181}"/>
    <cellStyle name="Comma 9" xfId="849" xr:uid="{357EA82E-59A0-445F-8D3F-3F1F3E5B6D3C}"/>
    <cellStyle name="Comma 9 2" xfId="850" xr:uid="{5DA33679-6562-4898-B2C6-E1C24287468A}"/>
    <cellStyle name="Currency 2" xfId="110" xr:uid="{00000000-0005-0000-0000-000001010000}"/>
    <cellStyle name="Currency 2 2" xfId="311" xr:uid="{00000000-0005-0000-0000-000002010000}"/>
    <cellStyle name="Currency 2 2 2" xfId="854" xr:uid="{0FD8B2A6-9EAE-4AAE-A371-D1B09AC34F0E}"/>
    <cellStyle name="Currency 2 2 3" xfId="853" xr:uid="{5EC8DB32-0F08-469D-8B77-A633713E82D1}"/>
    <cellStyle name="Currency 2 3" xfId="312" xr:uid="{00000000-0005-0000-0000-000003010000}"/>
    <cellStyle name="Currency 2 3 2" xfId="855" xr:uid="{A2F70A31-C414-411C-B8F3-37FF7F265B06}"/>
    <cellStyle name="Currency 2 4" xfId="472" xr:uid="{00000000-0005-0000-0000-000004010000}"/>
    <cellStyle name="Currency 2 4 2" xfId="856" xr:uid="{D82A37C9-302C-42BC-8FB0-558C4F91CBDA}"/>
    <cellStyle name="Currency 2 5" xfId="503" xr:uid="{00000000-0005-0000-0000-000005010000}"/>
    <cellStyle name="Currency 2 6" xfId="852" xr:uid="{E4991F87-1AD8-4D3A-965C-87E98B020795}"/>
    <cellStyle name="Currency 3" xfId="111" xr:uid="{00000000-0005-0000-0000-000006010000}"/>
    <cellStyle name="Currency 3 2" xfId="857" xr:uid="{D42517AD-F73D-4D13-990A-C3A6E252944E}"/>
    <cellStyle name="Currency 4" xfId="112" xr:uid="{00000000-0005-0000-0000-000007010000}"/>
    <cellStyle name="Currency 4 2" xfId="113" xr:uid="{00000000-0005-0000-0000-000008010000}"/>
    <cellStyle name="Currency 4 2 2" xfId="114" xr:uid="{00000000-0005-0000-0000-000009010000}"/>
    <cellStyle name="Currency 4 2 3" xfId="115" xr:uid="{00000000-0005-0000-0000-00000A010000}"/>
    <cellStyle name="Currency 4 2 4" xfId="859" xr:uid="{E3FA57AF-47F6-4F0F-946B-DBF42CCB77B1}"/>
    <cellStyle name="Currency 4 3" xfId="116" xr:uid="{00000000-0005-0000-0000-00000B010000}"/>
    <cellStyle name="Currency 4 4" xfId="117" xr:uid="{00000000-0005-0000-0000-00000C010000}"/>
    <cellStyle name="Currency 4 5" xfId="858" xr:uid="{8A525A8A-48B9-4D97-A4AA-1CB173F51E4A}"/>
    <cellStyle name="Currency 5" xfId="851" xr:uid="{5680D9A0-9C3F-4544-A99D-8C2D547A9EE5}"/>
    <cellStyle name="Default_Uvuceni" xfId="26" xr:uid="{00000000-0005-0000-0000-00000D010000}"/>
    <cellStyle name="Default_Uvuceni 3" xfId="694" xr:uid="{B3EBB200-B57B-4AA5-A22A-226A2E5F3E8E}"/>
    <cellStyle name="Dobro" xfId="313" xr:uid="{00000000-0005-0000-0000-00000E010000}"/>
    <cellStyle name="Dobro 2" xfId="572" xr:uid="{00000000-0005-0000-0000-00000F010000}"/>
    <cellStyle name="Dobro 2 2" xfId="573" xr:uid="{00000000-0005-0000-0000-000010010000}"/>
    <cellStyle name="Dobro 2 2 2" xfId="862" xr:uid="{FD103B3C-0590-410B-98A7-373452DBDEF6}"/>
    <cellStyle name="Dobro 2 2 3" xfId="861" xr:uid="{73D5DC2F-9E7D-4CF7-B2B2-CAE003F9B9C4}"/>
    <cellStyle name="Dobro 2 3" xfId="863" xr:uid="{72663C43-6085-4A77-A74A-2057353BC530}"/>
    <cellStyle name="Dobro 2 4" xfId="860" xr:uid="{8F8FC844-52EE-48F5-A0F2-847E798126FB}"/>
    <cellStyle name="Dobro 3" xfId="574" xr:uid="{00000000-0005-0000-0000-000011010000}"/>
    <cellStyle name="Dobro 4" xfId="575" xr:uid="{00000000-0005-0000-0000-000012010000}"/>
    <cellStyle name="Dobro 5" xfId="576" xr:uid="{00000000-0005-0000-0000-000013010000}"/>
    <cellStyle name="Euro" xfId="314" xr:uid="{00000000-0005-0000-0000-000014010000}"/>
    <cellStyle name="Euro 2" xfId="315" xr:uid="{00000000-0005-0000-0000-000015010000}"/>
    <cellStyle name="Euro 2 2" xfId="865" xr:uid="{7F1DE962-03C9-4A46-9BFB-29F8EC16CEA4}"/>
    <cellStyle name="Euro 3" xfId="864" xr:uid="{A73FF843-FEAA-43EB-824A-8E80D4E5B0DD}"/>
    <cellStyle name="Excel Built-in Default_Uvuceni" xfId="577" xr:uid="{00000000-0005-0000-0000-000016010000}"/>
    <cellStyle name="Excel Built-in Normal" xfId="3" xr:uid="{00000000-0005-0000-0000-000017010000}"/>
    <cellStyle name="Excel Built-in Normal 1" xfId="4" xr:uid="{00000000-0005-0000-0000-000018010000}"/>
    <cellStyle name="Excel Built-in Normal 2" xfId="658" xr:uid="{00000000-0005-0000-0000-000019010000}"/>
    <cellStyle name="Excel Built-in Normal 2 2" xfId="867" xr:uid="{5709B521-760D-47F5-9119-D308B4D4A1F5}"/>
    <cellStyle name="Excel Built-in Normal 3" xfId="866" xr:uid="{A639E0EA-6A5D-40FC-99F2-48E833598BB4}"/>
    <cellStyle name="Explanatory Text 2" xfId="118" xr:uid="{00000000-0005-0000-0000-00001A010000}"/>
    <cellStyle name="Explanatory Text 2 2" xfId="316" xr:uid="{00000000-0005-0000-0000-00001B010000}"/>
    <cellStyle name="Explanatory Text 2 3" xfId="317" xr:uid="{00000000-0005-0000-0000-00001C010000}"/>
    <cellStyle name="Good 2" xfId="119" xr:uid="{00000000-0005-0000-0000-00001D010000}"/>
    <cellStyle name="Good 2 2" xfId="318" xr:uid="{00000000-0005-0000-0000-00001E010000}"/>
    <cellStyle name="Good 2 2 2" xfId="869" xr:uid="{D88E08DB-5F1D-4E7F-B022-C4A41E105C50}"/>
    <cellStyle name="Good 2 3" xfId="319" xr:uid="{00000000-0005-0000-0000-00001F010000}"/>
    <cellStyle name="Good 2 3 2" xfId="870" xr:uid="{7CBE0548-77E4-4172-90A8-D40DC891A6BE}"/>
    <cellStyle name="Good 2 4" xfId="578" xr:uid="{00000000-0005-0000-0000-000020010000}"/>
    <cellStyle name="Good 3" xfId="579" xr:uid="{00000000-0005-0000-0000-000021010000}"/>
    <cellStyle name="Good 3 2" xfId="871" xr:uid="{ACA7A099-5C5C-41E5-9832-C89654704556}"/>
    <cellStyle name="Good 4" xfId="580" xr:uid="{00000000-0005-0000-0000-000022010000}"/>
    <cellStyle name="Good 5" xfId="868" xr:uid="{0286B193-E58D-4871-AD13-DFD313210170}"/>
    <cellStyle name="Heading" xfId="320" xr:uid="{00000000-0005-0000-0000-000023010000}"/>
    <cellStyle name="Heading 1 2" xfId="120" xr:uid="{00000000-0005-0000-0000-000024010000}"/>
    <cellStyle name="Heading 1 2 2" xfId="321" xr:uid="{00000000-0005-0000-0000-000025010000}"/>
    <cellStyle name="Heading 1 2 2 2" xfId="872" xr:uid="{937BE17F-38BB-4F75-903F-B5ED4FFA696F}"/>
    <cellStyle name="Heading 1 2 3" xfId="322" xr:uid="{00000000-0005-0000-0000-000026010000}"/>
    <cellStyle name="Heading 1 3" xfId="873" xr:uid="{4ECDBF41-021D-46E2-A02E-88F28EDE741C}"/>
    <cellStyle name="Heading 2 2" xfId="121" xr:uid="{00000000-0005-0000-0000-000027010000}"/>
    <cellStyle name="Heading 2 2 2" xfId="323" xr:uid="{00000000-0005-0000-0000-000028010000}"/>
    <cellStyle name="Heading 2 2 2 2" xfId="874" xr:uid="{F00D5EA0-832F-48B9-928B-51777052D514}"/>
    <cellStyle name="Heading 2 2 3" xfId="324" xr:uid="{00000000-0005-0000-0000-000029010000}"/>
    <cellStyle name="Heading 2 3" xfId="875" xr:uid="{F4357481-AD97-4E9C-8EE4-6C2732AD7CD9}"/>
    <cellStyle name="Heading 3 2" xfId="122" xr:uid="{00000000-0005-0000-0000-00002A010000}"/>
    <cellStyle name="Heading 3 2 2" xfId="325" xr:uid="{00000000-0005-0000-0000-00002B010000}"/>
    <cellStyle name="Heading 3 2 2 2" xfId="876" xr:uid="{E248F09E-40BD-445F-9FF7-87B4B20AC7B5}"/>
    <cellStyle name="Heading 3 2 3" xfId="326" xr:uid="{00000000-0005-0000-0000-00002C010000}"/>
    <cellStyle name="Heading 3 2 4" xfId="688" xr:uid="{C27344C2-41DF-427B-AC8A-DACFF3C42BF1}"/>
    <cellStyle name="Heading 3 3" xfId="877" xr:uid="{DC173D4B-90C6-4014-A90B-DD74D812F0E9}"/>
    <cellStyle name="Heading 4 2" xfId="123" xr:uid="{00000000-0005-0000-0000-00002D010000}"/>
    <cellStyle name="Heading 4 2 2" xfId="327" xr:uid="{00000000-0005-0000-0000-00002E010000}"/>
    <cellStyle name="Heading 4 2 2 2" xfId="878" xr:uid="{0C62710F-F9FB-4E5C-BE82-4F739AE76DC8}"/>
    <cellStyle name="Heading 4 2 3" xfId="328" xr:uid="{00000000-0005-0000-0000-00002F010000}"/>
    <cellStyle name="Heading1" xfId="329" xr:uid="{00000000-0005-0000-0000-000030010000}"/>
    <cellStyle name="Hyperlink 2" xfId="879" xr:uid="{739CB248-5D5B-48D8-B256-C9E31E4FCB4F}"/>
    <cellStyle name="Input 2" xfId="124" xr:uid="{00000000-0005-0000-0000-000031010000}"/>
    <cellStyle name="Input 2 2" xfId="330" xr:uid="{00000000-0005-0000-0000-000032010000}"/>
    <cellStyle name="Input 2 2 2" xfId="880" xr:uid="{B45110A0-B528-48B1-9A1A-89DABC338D01}"/>
    <cellStyle name="Input 2 3" xfId="331" xr:uid="{00000000-0005-0000-0000-000033010000}"/>
    <cellStyle name="Input 2 3 2" xfId="881" xr:uid="{861CA8FF-2568-4CE9-8E38-BB18C377EEF3}"/>
    <cellStyle name="Input 2 4" xfId="581" xr:uid="{00000000-0005-0000-0000-000034010000}"/>
    <cellStyle name="Input 3" xfId="882" xr:uid="{A37EFAE7-1009-4C20-A290-4B2B0319C034}"/>
    <cellStyle name="Isticanje1" xfId="332" xr:uid="{00000000-0005-0000-0000-000035010000}"/>
    <cellStyle name="Isticanje2" xfId="333" xr:uid="{00000000-0005-0000-0000-000036010000}"/>
    <cellStyle name="Isticanje3" xfId="334" xr:uid="{00000000-0005-0000-0000-000037010000}"/>
    <cellStyle name="Isticanje4" xfId="335" xr:uid="{00000000-0005-0000-0000-000038010000}"/>
    <cellStyle name="Isticanje5" xfId="336" xr:uid="{00000000-0005-0000-0000-000039010000}"/>
    <cellStyle name="Isticanje6" xfId="337" xr:uid="{00000000-0005-0000-0000-00003A010000}"/>
    <cellStyle name="Izlaz" xfId="338" xr:uid="{00000000-0005-0000-0000-00003B010000}"/>
    <cellStyle name="Izlaz 2" xfId="582" xr:uid="{00000000-0005-0000-0000-00003C010000}"/>
    <cellStyle name="Izlaz 2 2" xfId="583" xr:uid="{00000000-0005-0000-0000-00003D010000}"/>
    <cellStyle name="Izlaz 2 2 2" xfId="885" xr:uid="{174B866A-C237-46B4-A2A3-AC6D91C7E2BD}"/>
    <cellStyle name="Izlaz 2 2 3" xfId="884" xr:uid="{9437353B-AA74-4A7E-AE9F-4C4347BE9932}"/>
    <cellStyle name="Izlaz 2 3" xfId="886" xr:uid="{F6237016-118B-4170-8179-FD171F54EB3D}"/>
    <cellStyle name="Izlaz 2 4" xfId="883" xr:uid="{B0AEBE49-BE5E-479D-906A-B637D51FBC5B}"/>
    <cellStyle name="Izlaz 3" xfId="584" xr:uid="{00000000-0005-0000-0000-00003E010000}"/>
    <cellStyle name="Izlaz 4" xfId="585" xr:uid="{00000000-0005-0000-0000-00003F010000}"/>
    <cellStyle name="Izlaz 5" xfId="586" xr:uid="{00000000-0005-0000-0000-000040010000}"/>
    <cellStyle name="Izračun" xfId="339" xr:uid="{00000000-0005-0000-0000-000041010000}"/>
    <cellStyle name="kolona A" xfId="125" xr:uid="{00000000-0005-0000-0000-000042010000}"/>
    <cellStyle name="kolona A 2" xfId="340" xr:uid="{00000000-0005-0000-0000-000043010000}"/>
    <cellStyle name="kolona A 3" xfId="887" xr:uid="{17FDE294-7AB6-4775-B617-7A04A8744FCA}"/>
    <cellStyle name="kolona B" xfId="126" xr:uid="{00000000-0005-0000-0000-000044010000}"/>
    <cellStyle name="kolona B 2" xfId="341" xr:uid="{00000000-0005-0000-0000-000045010000}"/>
    <cellStyle name="kolona B 3" xfId="888" xr:uid="{C29CF791-DF5D-4CA9-A0E1-7C751603CEC8}"/>
    <cellStyle name="kolona C" xfId="127" xr:uid="{00000000-0005-0000-0000-000046010000}"/>
    <cellStyle name="kolona C 2" xfId="342" xr:uid="{00000000-0005-0000-0000-000047010000}"/>
    <cellStyle name="kolona C 3" xfId="889" xr:uid="{9C3CA6C0-FF0E-48F8-9646-4F4886A39AAF}"/>
    <cellStyle name="kolona D" xfId="343" xr:uid="{00000000-0005-0000-0000-000048010000}"/>
    <cellStyle name="kolona D 2" xfId="891" xr:uid="{59AC4660-D70E-46FA-B40C-1492D48B4208}"/>
    <cellStyle name="kolona D 3" xfId="890" xr:uid="{14FA0181-885D-4DD4-B479-4B9F593DFFF6}"/>
    <cellStyle name="kolona E" xfId="128" xr:uid="{00000000-0005-0000-0000-000049010000}"/>
    <cellStyle name="kolona E 2" xfId="344" xr:uid="{00000000-0005-0000-0000-00004A010000}"/>
    <cellStyle name="kolona E 3" xfId="892" xr:uid="{9659B149-04E4-46A8-ADDF-DC190FE536AF}"/>
    <cellStyle name="kolona F" xfId="129" xr:uid="{00000000-0005-0000-0000-00004B010000}"/>
    <cellStyle name="kolona F 2" xfId="345" xr:uid="{00000000-0005-0000-0000-00004C010000}"/>
    <cellStyle name="kolona F 3" xfId="893" xr:uid="{24472298-425C-4E98-BE44-5A36297D612C}"/>
    <cellStyle name="kolona G" xfId="130" xr:uid="{00000000-0005-0000-0000-00004D010000}"/>
    <cellStyle name="kolona G 2" xfId="346" xr:uid="{00000000-0005-0000-0000-00004E010000}"/>
    <cellStyle name="kolona G 3" xfId="894" xr:uid="{7B703359-A0EA-4712-BA77-A45BA8C2F065}"/>
    <cellStyle name="kolona H" xfId="131" xr:uid="{00000000-0005-0000-0000-00004F010000}"/>
    <cellStyle name="kolona H 2" xfId="347" xr:uid="{00000000-0005-0000-0000-000050010000}"/>
    <cellStyle name="komadi" xfId="348" xr:uid="{00000000-0005-0000-0000-000051010000}"/>
    <cellStyle name="Linked Cell 2" xfId="132" xr:uid="{00000000-0005-0000-0000-000052010000}"/>
    <cellStyle name="Linked Cell 2 2" xfId="349" xr:uid="{00000000-0005-0000-0000-000053010000}"/>
    <cellStyle name="Linked Cell 2 3" xfId="350" xr:uid="{00000000-0005-0000-0000-000054010000}"/>
    <cellStyle name="Linked Cell 3" xfId="895" xr:uid="{3F1DB7BC-C087-4E1D-8970-A526708638B1}"/>
    <cellStyle name="Loše" xfId="504" xr:uid="{00000000-0005-0000-0000-000055010000}"/>
    <cellStyle name="merge" xfId="587" xr:uid="{00000000-0005-0000-0000-000056010000}"/>
    <cellStyle name="nabrajanje" xfId="351" xr:uid="{00000000-0005-0000-0000-000057010000}"/>
    <cellStyle name="napomene" xfId="352" xr:uid="{00000000-0005-0000-0000-000058010000}"/>
    <cellStyle name="Naslov" xfId="353" xr:uid="{00000000-0005-0000-0000-000059010000}"/>
    <cellStyle name="Naslov 1" xfId="354" xr:uid="{00000000-0005-0000-0000-00005A010000}"/>
    <cellStyle name="Naslov 1 2" xfId="588" xr:uid="{00000000-0005-0000-0000-00005B010000}"/>
    <cellStyle name="Naslov 2" xfId="355" xr:uid="{00000000-0005-0000-0000-00005C010000}"/>
    <cellStyle name="Naslov 3" xfId="356" xr:uid="{00000000-0005-0000-0000-00005D010000}"/>
    <cellStyle name="Naslov 4" xfId="357" xr:uid="{00000000-0005-0000-0000-00005E010000}"/>
    <cellStyle name="Naslov 5" xfId="589" xr:uid="{00000000-0005-0000-0000-00005F010000}"/>
    <cellStyle name="Naslov 5 2" xfId="897" xr:uid="{EDD97C2B-7D5F-4765-A3F3-8AB366BC0CE7}"/>
    <cellStyle name="Naslov 5 3" xfId="898" xr:uid="{EDAD2FCC-0107-48D9-8734-A15E8B0F6E0B}"/>
    <cellStyle name="Naslov 5 4" xfId="899" xr:uid="{C9174945-2AA9-4D6C-AEDD-6BA0E6B854EE}"/>
    <cellStyle name="Naslov 5 5" xfId="896" xr:uid="{3D942B4B-7E27-4DE0-9B12-54DD75666F16}"/>
    <cellStyle name="Naslov 6" xfId="590" xr:uid="{00000000-0005-0000-0000-000060010000}"/>
    <cellStyle name="Naslov 7" xfId="591" xr:uid="{00000000-0005-0000-0000-000061010000}"/>
    <cellStyle name="Navadno_Varnost ICIT" xfId="592" xr:uid="{00000000-0005-0000-0000-000062010000}"/>
    <cellStyle name="Neutral 2" xfId="133" xr:uid="{00000000-0005-0000-0000-000063010000}"/>
    <cellStyle name="Neutral 2 2" xfId="358" xr:uid="{00000000-0005-0000-0000-000064010000}"/>
    <cellStyle name="Neutral 2 2 2" xfId="900" xr:uid="{BFE7565F-262F-415A-9E7B-1DF1E324E5F3}"/>
    <cellStyle name="Neutral 2 3" xfId="359" xr:uid="{00000000-0005-0000-0000-000065010000}"/>
    <cellStyle name="Neutral 2 3 2" xfId="901" xr:uid="{EED2AAE5-FCA4-404B-B6DC-6C16538F399E}"/>
    <cellStyle name="Neutral 2 4" xfId="593" xr:uid="{00000000-0005-0000-0000-000066010000}"/>
    <cellStyle name="Neutral 3" xfId="902" xr:uid="{9C171110-E1F2-4D62-A42C-50D2526E07CB}"/>
    <cellStyle name="Neutrale" xfId="134" xr:uid="{00000000-0005-0000-0000-000067010000}"/>
    <cellStyle name="Neutralno" xfId="360" xr:uid="{00000000-0005-0000-0000-000068010000}"/>
    <cellStyle name="Normal" xfId="0" builtinId="0"/>
    <cellStyle name="Normal 10" xfId="5" xr:uid="{00000000-0005-0000-0000-00006A010000}"/>
    <cellStyle name="Normal 10 10" xfId="707" xr:uid="{A75E06FC-349E-4AB8-9436-0C0634F372F8}"/>
    <cellStyle name="Normal 10 2" xfId="14" xr:uid="{00000000-0005-0000-0000-00006B010000}"/>
    <cellStyle name="Normal 10 2 2" xfId="41" xr:uid="{00000000-0005-0000-0000-00006C010000}"/>
    <cellStyle name="Normal 10 3" xfId="361" xr:uid="{00000000-0005-0000-0000-00006D010000}"/>
    <cellStyle name="Normal 10 3 2" xfId="904" xr:uid="{40BC8F36-B137-4AEF-8990-422C061AD4FE}"/>
    <cellStyle name="Normal 10 4" xfId="594" xr:uid="{00000000-0005-0000-0000-00006E010000}"/>
    <cellStyle name="Normal 10 5" xfId="903" xr:uid="{1CFFCA9D-AC57-45E2-84F9-F966082EDE00}"/>
    <cellStyle name="Normal 11" xfId="135" xr:uid="{00000000-0005-0000-0000-00006F010000}"/>
    <cellStyle name="Normal 11 2" xfId="31" xr:uid="{00000000-0005-0000-0000-000070010000}"/>
    <cellStyle name="Normal 11 3" xfId="186" xr:uid="{00000000-0005-0000-0000-000071010000}"/>
    <cellStyle name="Normal 11 3 2" xfId="906" xr:uid="{A5A7DC54-26CA-4AE2-BE30-DCDA158AA27B}"/>
    <cellStyle name="Normal 11 4" xfId="362" xr:uid="{00000000-0005-0000-0000-000072010000}"/>
    <cellStyle name="Normal 11 5" xfId="473" xr:uid="{00000000-0005-0000-0000-000073010000}"/>
    <cellStyle name="Normal 11 6" xfId="505" xr:uid="{00000000-0005-0000-0000-000074010000}"/>
    <cellStyle name="Normal 11 7" xfId="905" xr:uid="{16667B4E-AF3A-4E24-A7D6-05143425C308}"/>
    <cellStyle name="Normal 114" xfId="672" xr:uid="{00000000-0005-0000-0000-000075010000}"/>
    <cellStyle name="Normal 12" xfId="136" xr:uid="{00000000-0005-0000-0000-000076010000}"/>
    <cellStyle name="Normal 12 2" xfId="595" xr:uid="{00000000-0005-0000-0000-000077010000}"/>
    <cellStyle name="Normal 12 3" xfId="596" xr:uid="{00000000-0005-0000-0000-000078010000}"/>
    <cellStyle name="Normal 12 3 2" xfId="908" xr:uid="{A5B090FF-23AC-4B14-B8AC-4B7DDED0D529}"/>
    <cellStyle name="Normal 12 4" xfId="909" xr:uid="{A5DD57B8-9A3F-4543-A19D-9C6057F8FCD8}"/>
    <cellStyle name="Normal 12 5" xfId="907" xr:uid="{0B2AB1A2-7351-44E0-A368-35F4703ED564}"/>
    <cellStyle name="Normal 120" xfId="910" xr:uid="{B45F817E-1EA8-4531-AD20-3C994329A895}"/>
    <cellStyle name="Normal 13" xfId="363" xr:uid="{00000000-0005-0000-0000-000079010000}"/>
    <cellStyle name="Normal 13 2" xfId="29" xr:uid="{00000000-0005-0000-0000-00007A010000}"/>
    <cellStyle name="Normal 13 2 2" xfId="671" xr:uid="{00000000-0005-0000-0000-00007B010000}"/>
    <cellStyle name="Normal 13 2 3" xfId="700" xr:uid="{28DBC2A8-307A-4772-AAA1-EA1AF60D0625}"/>
    <cellStyle name="Normal 13 2 4" xfId="1152" xr:uid="{6A2EC434-B2A2-4582-A4C1-FEFB303E8D1B}"/>
    <cellStyle name="Normal 13 2 5" xfId="1153" xr:uid="{380206D6-55D2-4163-995D-3B4A69E13A12}"/>
    <cellStyle name="Normal 13 3" xfId="597" xr:uid="{00000000-0005-0000-0000-00007C010000}"/>
    <cellStyle name="Normal 14" xfId="364" xr:uid="{00000000-0005-0000-0000-00007D010000}"/>
    <cellStyle name="Normal 14 2" xfId="598" xr:uid="{00000000-0005-0000-0000-00007E010000}"/>
    <cellStyle name="Normal 14 2 3" xfId="703" xr:uid="{0115BB64-FC10-4788-949B-144D73783664}"/>
    <cellStyle name="Normal 15" xfId="365" xr:uid="{00000000-0005-0000-0000-00007F010000}"/>
    <cellStyle name="Normal 15 2" xfId="599" xr:uid="{00000000-0005-0000-0000-000080010000}"/>
    <cellStyle name="Normal 15 2 2" xfId="911" xr:uid="{62E5FAE0-04A4-45CF-88B1-21A5F0DC6A18}"/>
    <cellStyle name="Normal 15 3" xfId="600" xr:uid="{00000000-0005-0000-0000-000081010000}"/>
    <cellStyle name="Normal 15 3 2" xfId="912" xr:uid="{AF917925-BCE2-47E4-AD91-B19DA6BB5E6D}"/>
    <cellStyle name="Normal 157" xfId="492" xr:uid="{00000000-0005-0000-0000-000082010000}"/>
    <cellStyle name="Normal 16" xfId="601" xr:uid="{00000000-0005-0000-0000-000083010000}"/>
    <cellStyle name="Normal 16 2" xfId="913" xr:uid="{C790BA0B-5E3D-4589-B225-AABD31860633}"/>
    <cellStyle name="Normal 17" xfId="602" xr:uid="{00000000-0005-0000-0000-000084010000}"/>
    <cellStyle name="Normal 17 2" xfId="603" xr:uid="{00000000-0005-0000-0000-000085010000}"/>
    <cellStyle name="Normal 17 2 2" xfId="915" xr:uid="{340189F1-3629-4EC6-A399-BEFFC04B34D1}"/>
    <cellStyle name="Normal 17 3" xfId="916" xr:uid="{A163462F-D9AA-4161-A13C-500053B0815B}"/>
    <cellStyle name="Normal 17 4" xfId="914" xr:uid="{4344D602-AC05-4054-8C6F-346447D6FAED}"/>
    <cellStyle name="Normal 18" xfId="33" xr:uid="{00000000-0005-0000-0000-000086010000}"/>
    <cellStyle name="Normal 18 2" xfId="25" xr:uid="{00000000-0005-0000-0000-000087010000}"/>
    <cellStyle name="Normal 18 2 2" xfId="917" xr:uid="{03EC89EC-B745-4505-9795-7F51E93315BE}"/>
    <cellStyle name="Normal 19" xfId="28" xr:uid="{00000000-0005-0000-0000-000088010000}"/>
    <cellStyle name="Normal 19 2" xfId="919" xr:uid="{853A2D1C-B69A-4676-A610-3ED7E0D76F37}"/>
    <cellStyle name="Normal 19 2 2" xfId="498" xr:uid="{00000000-0005-0000-0000-000089010000}"/>
    <cellStyle name="Normal 19 2 2 2" xfId="920" xr:uid="{86BF2386-038A-4D9E-8F93-47D0CE4EE88E}"/>
    <cellStyle name="Normal 19 3" xfId="918" xr:uid="{0955D17D-684B-4F98-9CA6-AB2B2DC3F863}"/>
    <cellStyle name="Normal 2" xfId="2" xr:uid="{00000000-0005-0000-0000-00008A010000}"/>
    <cellStyle name="Normal 2 10" xfId="506" xr:uid="{00000000-0005-0000-0000-00008B010000}"/>
    <cellStyle name="Normal 2 10 2" xfId="922" xr:uid="{C541AD1A-41A1-4D4B-83DC-174FBF962314}"/>
    <cellStyle name="Normal 2 10 2 2" xfId="695" xr:uid="{2A9B8B5F-18F2-4CB2-84C1-0F24A380FBFA}"/>
    <cellStyle name="Normal 2 10 2 3" xfId="923" xr:uid="{BC3AE8B2-FC0A-4700-95C7-F176858DDF7B}"/>
    <cellStyle name="Normal 2 11" xfId="921" xr:uid="{A592B08E-4E8C-41C9-96D5-6EFB1B964F9F}"/>
    <cellStyle name="Normal 2 12" xfId="686" xr:uid="{374C3412-D74E-4501-B46E-1FDC07B483D3}"/>
    <cellStyle name="Normal 2 2" xfId="6" xr:uid="{00000000-0005-0000-0000-00008C010000}"/>
    <cellStyle name="Normal 2 2 2" xfId="20" xr:uid="{00000000-0005-0000-0000-00008D010000}"/>
    <cellStyle name="Normal 2 2 2 2" xfId="39" xr:uid="{00000000-0005-0000-0000-00008E010000}"/>
    <cellStyle name="Normal 2 2 2 2 2" xfId="925" xr:uid="{1B991791-3884-4AD0-A0B2-F80DAD1FF545}"/>
    <cellStyle name="Normal 2 2 3" xfId="366" xr:uid="{00000000-0005-0000-0000-00008F010000}"/>
    <cellStyle name="Normal 2 2 3 2" xfId="604" xr:uid="{00000000-0005-0000-0000-000090010000}"/>
    <cellStyle name="Normal 2 2 3 2 2" xfId="926" xr:uid="{E7D46C7A-5564-4610-90E2-828271D01826}"/>
    <cellStyle name="Normal 2 2 4" xfId="475" xr:uid="{00000000-0005-0000-0000-000091010000}"/>
    <cellStyle name="Normal 2 2 5" xfId="507" xr:uid="{00000000-0005-0000-0000-000092010000}"/>
    <cellStyle name="Normal 2 2 6" xfId="924" xr:uid="{25234514-75A6-40A1-8DFF-7D7BB2106404}"/>
    <cellStyle name="Normal 2 3" xfId="19" xr:uid="{00000000-0005-0000-0000-000093010000}"/>
    <cellStyle name="Normal 2 3 2" xfId="137" xr:uid="{00000000-0005-0000-0000-000094010000}"/>
    <cellStyle name="Normal 2 3 2 2" xfId="367" xr:uid="{00000000-0005-0000-0000-000095010000}"/>
    <cellStyle name="Normal 2 3 2 3" xfId="605" xr:uid="{00000000-0005-0000-0000-000096010000}"/>
    <cellStyle name="Normal 2 3 2 4" xfId="928" xr:uid="{69C8B694-7BE9-48BD-A590-71B0D979ED8D}"/>
    <cellStyle name="Normal 2 3 3" xfId="368" xr:uid="{00000000-0005-0000-0000-000097010000}"/>
    <cellStyle name="Normal 2 3 3 2" xfId="929" xr:uid="{BEC7DED7-E414-4DDC-A41C-77635FD55299}"/>
    <cellStyle name="Normal 2 3 4" xfId="476" xr:uid="{00000000-0005-0000-0000-000098010000}"/>
    <cellStyle name="Normal 2 3 5" xfId="508" xr:uid="{00000000-0005-0000-0000-000099010000}"/>
    <cellStyle name="Normal 2 3 6" xfId="927" xr:uid="{595BE181-CB74-4960-939F-C25DB1FA6353}"/>
    <cellStyle name="Normal 2 4" xfId="22" xr:uid="{00000000-0005-0000-0000-00009A010000}"/>
    <cellStyle name="Normal 2 4 2" xfId="185" xr:uid="{00000000-0005-0000-0000-00009B010000}"/>
    <cellStyle name="Normal 2 4 2 2" xfId="606" xr:uid="{00000000-0005-0000-0000-00009C010000}"/>
    <cellStyle name="Normal 2 4 2 2 2" xfId="930" xr:uid="{A71662CB-60C3-4FF3-A9BF-5BB9EFDA31C3}"/>
    <cellStyle name="Normal 2 5" xfId="138" xr:uid="{00000000-0005-0000-0000-00009D010000}"/>
    <cellStyle name="Normal 2 5 2" xfId="607" xr:uid="{00000000-0005-0000-0000-00009E010000}"/>
    <cellStyle name="Normal 2 5 2 2" xfId="932" xr:uid="{276262AD-BE77-4D38-8304-B8026C202145}"/>
    <cellStyle name="Normal 2 5 3" xfId="664" xr:uid="{00000000-0005-0000-0000-00009F010000}"/>
    <cellStyle name="Normal 2 5 3 2" xfId="933" xr:uid="{3FD78C16-5409-489D-B2FA-5A79C8F88759}"/>
    <cellStyle name="Normal 2 5 4" xfId="931" xr:uid="{03B693F5-4958-45DA-A49D-5D9F757A404A}"/>
    <cellStyle name="Normal 2 6" xfId="24" xr:uid="{00000000-0005-0000-0000-0000A0010000}"/>
    <cellStyle name="Normal 2 6 2" xfId="608" xr:uid="{00000000-0005-0000-0000-0000A1010000}"/>
    <cellStyle name="Normal 2 6 2 6" xfId="697" xr:uid="{C9CF9869-A884-40D6-A668-7AD7FA168997}"/>
    <cellStyle name="Normal 2 6 3" xfId="934" xr:uid="{145FD616-4C86-4481-9BC6-891650D047F6}"/>
    <cellStyle name="Normal 2 7" xfId="369" xr:uid="{00000000-0005-0000-0000-0000A2010000}"/>
    <cellStyle name="Normal 2 7 2" xfId="609" xr:uid="{00000000-0005-0000-0000-0000A3010000}"/>
    <cellStyle name="Normal 2 8" xfId="27" xr:uid="{00000000-0005-0000-0000-0000A4010000}"/>
    <cellStyle name="Normal 2 8 2" xfId="935" xr:uid="{E1C48F32-A2F7-4CFE-A7AB-F40AAD1E6D55}"/>
    <cellStyle name="Normal 2 9" xfId="474" xr:uid="{00000000-0005-0000-0000-0000A5010000}"/>
    <cellStyle name="Normal 2 9 2" xfId="610" xr:uid="{00000000-0005-0000-0000-0000A6010000}"/>
    <cellStyle name="Normal 2 9 3" xfId="936" xr:uid="{DF6EC6FC-E826-4325-8143-33E98820E11E}"/>
    <cellStyle name="Normal 2_02 HEP-SERVER_2.faza_sb_za _klimaproing_STABILIZACIJA" xfId="139" xr:uid="{00000000-0005-0000-0000-0000A7010000}"/>
    <cellStyle name="Normal 20" xfId="611" xr:uid="{00000000-0005-0000-0000-0000A8010000}"/>
    <cellStyle name="Normal 20 2" xfId="938" xr:uid="{9B9D711B-CD46-4E43-8FB5-7050469B4291}"/>
    <cellStyle name="Normal 20 3" xfId="937" xr:uid="{ACF1BBEC-A99C-47A0-834A-73301333F4A8}"/>
    <cellStyle name="Normal 21" xfId="38" xr:uid="{00000000-0005-0000-0000-0000A9010000}"/>
    <cellStyle name="Normal 21 2" xfId="939" xr:uid="{7C86CD36-31EF-433B-81B2-DF47D0E62E2F}"/>
    <cellStyle name="Normal 22" xfId="32" xr:uid="{00000000-0005-0000-0000-0000AA010000}"/>
    <cellStyle name="Normal 22 2" xfId="941" xr:uid="{50830DA3-9830-45DE-9B98-4B4D1FC8B949}"/>
    <cellStyle name="Normal 22 3" xfId="940" xr:uid="{275B5261-BA4F-43E0-8D20-CDD46FD4062F}"/>
    <cellStyle name="Normal 23" xfId="612" xr:uid="{00000000-0005-0000-0000-0000AB010000}"/>
    <cellStyle name="Normal 24" xfId="34" xr:uid="{00000000-0005-0000-0000-0000AC010000}"/>
    <cellStyle name="Normal 24 2" xfId="942" xr:uid="{323361CB-C42E-4FE1-BBCF-C738077F2A16}"/>
    <cellStyle name="Normal 25" xfId="613" xr:uid="{00000000-0005-0000-0000-0000AD010000}"/>
    <cellStyle name="Normal 25 2" xfId="943" xr:uid="{B8B4AEFC-74C2-4ACF-9902-9E66E08BE230}"/>
    <cellStyle name="Normal 26" xfId="614" xr:uid="{00000000-0005-0000-0000-0000AE010000}"/>
    <cellStyle name="Normal 26 10" xfId="370" xr:uid="{00000000-0005-0000-0000-0000AF010000}"/>
    <cellStyle name="Normal 26 2" xfId="668" xr:uid="{00000000-0005-0000-0000-0000B0010000}"/>
    <cellStyle name="Normal 26 3" xfId="944" xr:uid="{11C2EB09-2391-45D0-A7A0-B3853EF259CA}"/>
    <cellStyle name="Normal 27" xfId="659" xr:uid="{00000000-0005-0000-0000-0000B1010000}"/>
    <cellStyle name="Normal 27 2" xfId="669" xr:uid="{00000000-0005-0000-0000-0000B2010000}"/>
    <cellStyle name="Normal 28" xfId="494" xr:uid="{00000000-0005-0000-0000-0000B3010000}"/>
    <cellStyle name="Normal 29" xfId="371" xr:uid="{00000000-0005-0000-0000-0000B4010000}"/>
    <cellStyle name="Normal 29 2" xfId="693" xr:uid="{1A2AC177-84C6-460A-B342-63E45397FAFC}"/>
    <cellStyle name="Normal 3" xfId="7" xr:uid="{00000000-0005-0000-0000-0000B5010000}"/>
    <cellStyle name="Normal 3 18" xfId="372" xr:uid="{00000000-0005-0000-0000-0000B6010000}"/>
    <cellStyle name="Normal 3 2" xfId="12" xr:uid="{00000000-0005-0000-0000-0000B7010000}"/>
    <cellStyle name="Normal 3 2 2" xfId="140" xr:uid="{00000000-0005-0000-0000-0000B8010000}"/>
    <cellStyle name="Normal 3 2 2 2" xfId="615" xr:uid="{00000000-0005-0000-0000-0000B9010000}"/>
    <cellStyle name="Normal 3 2 2 2 2" xfId="947" xr:uid="{2DF38B96-BAE9-41EC-8EFA-19E910D72AFA}"/>
    <cellStyle name="Normal 3 2 2 3" xfId="948" xr:uid="{46C7BC37-A71A-4B91-A437-61198C603B79}"/>
    <cellStyle name="Normal 3 2 2 4" xfId="949" xr:uid="{253C9728-D749-40A3-AEBF-44B3B31C5804}"/>
    <cellStyle name="Normal 3 2 2 5" xfId="946" xr:uid="{8BCA081C-FB4A-425A-A204-4811C5E1C051}"/>
    <cellStyle name="Normal 3 2 3" xfId="373" xr:uid="{00000000-0005-0000-0000-0000BA010000}"/>
    <cellStyle name="Normal 3 2 3 2" xfId="950" xr:uid="{E22F1F5C-A6B7-4430-BA05-76633FCBFCAF}"/>
    <cellStyle name="Normal 3 2 31" xfId="673" xr:uid="{00000000-0005-0000-0000-0000BB010000}"/>
    <cellStyle name="Normal 3 2 4" xfId="616" xr:uid="{00000000-0005-0000-0000-0000BC010000}"/>
    <cellStyle name="Normal 3 2 4 2" xfId="951" xr:uid="{C21DF1B0-AAD2-4D7D-B440-E29ECEB8D569}"/>
    <cellStyle name="Normal 3 2 5" xfId="952" xr:uid="{6846F982-65F1-49B8-B786-9D42549CFBF2}"/>
    <cellStyle name="Normal 3 29" xfId="953" xr:uid="{8D3ED644-6617-4F62-82EB-CDF4C8534641}"/>
    <cellStyle name="Normal 3 3" xfId="11" xr:uid="{00000000-0005-0000-0000-0000BD010000}"/>
    <cellStyle name="Normal 3 3 2" xfId="141" xr:uid="{00000000-0005-0000-0000-0000BE010000}"/>
    <cellStyle name="Normal 3 3 2 2" xfId="617" xr:uid="{00000000-0005-0000-0000-0000BF010000}"/>
    <cellStyle name="Normal 3 3 2 2 2" xfId="955" xr:uid="{E6EA14D1-855B-4977-9BB0-3A8ECAA6BD35}"/>
    <cellStyle name="Normal 3 3 2 3" xfId="956" xr:uid="{7F0CC8F0-EC46-4A6A-8838-16BC1DDF437D}"/>
    <cellStyle name="Normal 3 3 3" xfId="374" xr:uid="{00000000-0005-0000-0000-0000C0010000}"/>
    <cellStyle name="Normal 3 3 3 2" xfId="957" xr:uid="{D82671D6-9D15-4453-902E-110C8783E562}"/>
    <cellStyle name="Normal 3 3 4" xfId="618" xr:uid="{00000000-0005-0000-0000-0000C1010000}"/>
    <cellStyle name="Normal 3 3 5" xfId="954" xr:uid="{8DCD2FE8-9D23-4520-BF29-5DED27770689}"/>
    <cellStyle name="Normal 3 4" xfId="375" xr:uid="{00000000-0005-0000-0000-0000C2010000}"/>
    <cellStyle name="Normal 3 4 2" xfId="619" xr:uid="{00000000-0005-0000-0000-0000C3010000}"/>
    <cellStyle name="Normal 3 4 2 2" xfId="959" xr:uid="{193AFB5A-AB75-4635-8227-10BD196F12F1}"/>
    <cellStyle name="Normal 3 4 3" xfId="960" xr:uid="{B74F4050-35AA-473B-85C8-4D6C35CAA3EE}"/>
    <cellStyle name="Normal 3 4 4" xfId="958" xr:uid="{8D95A7BB-DF46-45C5-9DEE-1CFA534EC820}"/>
    <cellStyle name="Normal 3 5" xfId="620" xr:uid="{00000000-0005-0000-0000-0000C4010000}"/>
    <cellStyle name="Normal 3 5 2" xfId="961" xr:uid="{E9E910A5-1919-4274-9CC2-8108CABD9CEB}"/>
    <cellStyle name="Normal 3 6" xfId="37" xr:uid="{00000000-0005-0000-0000-0000C5010000}"/>
    <cellStyle name="Normal 3 6 2" xfId="962" xr:uid="{40BB9195-3505-498A-BFD5-3BE63E3E4BC9}"/>
    <cellStyle name="Normal 3 7" xfId="660" xr:uid="{00000000-0005-0000-0000-0000C6010000}"/>
    <cellStyle name="Normal 3 7 2" xfId="963" xr:uid="{E9718AA2-D61B-4FEC-A7D5-8C5315A88110}"/>
    <cellStyle name="Normal 3 8" xfId="945" xr:uid="{50968C88-7503-4642-9F9C-C2E76D6DC4C1}"/>
    <cellStyle name="Normal 3 9 2" xfId="964" xr:uid="{12BEE0FC-84FB-4C23-8DE4-ED4DEA3B64A6}"/>
    <cellStyle name="Normal 3 9 4" xfId="965" xr:uid="{613B96C7-46B6-4CEF-891E-CF64B97A9D15}"/>
    <cellStyle name="Normal 30" xfId="495" xr:uid="{00000000-0005-0000-0000-0000C7010000}"/>
    <cellStyle name="Normal 30 2" xfId="696" xr:uid="{23D2AAC8-17EF-4AA1-8EB5-AF9AFA38FAF9}"/>
    <cellStyle name="Normal 31" xfId="486" xr:uid="{00000000-0005-0000-0000-0000C8010000}"/>
    <cellStyle name="Normal 32" xfId="663" xr:uid="{00000000-0005-0000-0000-0000C9010000}"/>
    <cellStyle name="Normal 32 2" xfId="677" xr:uid="{00000000-0005-0000-0000-0000CA010000}"/>
    <cellStyle name="Normal 32 3" xfId="691" xr:uid="{B9FCA073-A048-4BD4-A7EC-15B62B8C5BF9}"/>
    <cellStyle name="Normal 33" xfId="487" xr:uid="{00000000-0005-0000-0000-0000CB010000}"/>
    <cellStyle name="Normal 34" xfId="488" xr:uid="{00000000-0005-0000-0000-0000CC010000}"/>
    <cellStyle name="Normal 35" xfId="489" xr:uid="{00000000-0005-0000-0000-0000CD010000}"/>
    <cellStyle name="Normal 36" xfId="490" xr:uid="{00000000-0005-0000-0000-0000CE010000}"/>
    <cellStyle name="Normal 36 2" xfId="496" xr:uid="{00000000-0005-0000-0000-0000CF010000}"/>
    <cellStyle name="Normal 37" xfId="621" xr:uid="{00000000-0005-0000-0000-0000D0010000}"/>
    <cellStyle name="Normal 38" xfId="667" xr:uid="{00000000-0005-0000-0000-0000D1010000}"/>
    <cellStyle name="Normal 39" xfId="680" xr:uid="{00000000-0005-0000-0000-0000D2010000}"/>
    <cellStyle name="Normal 4" xfId="8" xr:uid="{00000000-0005-0000-0000-0000D3010000}"/>
    <cellStyle name="Normal 4 10" xfId="142" xr:uid="{00000000-0005-0000-0000-0000D4010000}"/>
    <cellStyle name="Normal 4 2" xfId="143" xr:uid="{00000000-0005-0000-0000-0000D5010000}"/>
    <cellStyle name="Normal 4 2 2" xfId="376" xr:uid="{00000000-0005-0000-0000-0000D6010000}"/>
    <cellStyle name="Normal 4 2 2 2" xfId="969" xr:uid="{4168273F-F52A-47F4-83A3-08E8C230024B}"/>
    <cellStyle name="Normal 4 2 2 3" xfId="968" xr:uid="{8C36EF0E-C9D4-48CF-A64F-C047E9C61974}"/>
    <cellStyle name="Normal 4 2 3" xfId="622" xr:uid="{00000000-0005-0000-0000-0000D7010000}"/>
    <cellStyle name="Normal 4 2 3 2" xfId="970" xr:uid="{290F8B06-3BC6-44AA-A5D7-FD8B9BE7058C}"/>
    <cellStyle name="Normal 4 2 4" xfId="971" xr:uid="{AAF63920-3D33-42F1-A5E9-E28951481CDF}"/>
    <cellStyle name="Normal 4 2 5" xfId="967" xr:uid="{C25C6412-49DF-433C-A1FA-88F2C224F209}"/>
    <cellStyle name="Normal 4 3" xfId="144" xr:uid="{00000000-0005-0000-0000-0000D8010000}"/>
    <cellStyle name="Normal 4 3 2" xfId="377" xr:uid="{00000000-0005-0000-0000-0000D9010000}"/>
    <cellStyle name="Normal 4 3 3" xfId="623" xr:uid="{00000000-0005-0000-0000-0000DA010000}"/>
    <cellStyle name="Normal 4 3 4" xfId="972" xr:uid="{8144ACEC-55A5-4B07-8308-688CAA61A5F2}"/>
    <cellStyle name="Normal 4 4" xfId="378" xr:uid="{00000000-0005-0000-0000-0000DB010000}"/>
    <cellStyle name="Normal 4 4 2" xfId="624" xr:uid="{00000000-0005-0000-0000-0000DC010000}"/>
    <cellStyle name="Normal 4 5" xfId="973" xr:uid="{2091DF7F-BD89-4D22-BCD7-8CB5899B9F8D}"/>
    <cellStyle name="Normal 4 6" xfId="966" xr:uid="{652E6520-4494-410B-A28D-7028B024122A}"/>
    <cellStyle name="Normal 4 9" xfId="974" xr:uid="{D69771BC-8704-4ABF-9615-A85FE47FBFC3}"/>
    <cellStyle name="Normal 4_11.9.2014._prometnice_GP VINJANI GORNJI_TENDER TROŠKOVNIK_REV 0" xfId="379" xr:uid="{00000000-0005-0000-0000-0000DD010000}"/>
    <cellStyle name="Normal 40" xfId="682" xr:uid="{00000000-0005-0000-0000-0000DE010000}"/>
    <cellStyle name="Normal 40 2" xfId="692" xr:uid="{354907C2-269D-42B0-BFC4-F2DBBD582256}"/>
    <cellStyle name="Normal 41" xfId="683" xr:uid="{00000000-0005-0000-0000-0000DF010000}"/>
    <cellStyle name="Normal 42" xfId="684" xr:uid="{00000000-0005-0000-0000-0000E0010000}"/>
    <cellStyle name="Normal 42 18" xfId="145" xr:uid="{00000000-0005-0000-0000-0000E1010000}"/>
    <cellStyle name="Normal 43" xfId="975" xr:uid="{74955A1B-ED05-4698-95EE-78C0270D31E5}"/>
    <cellStyle name="Normal 44" xfId="491" xr:uid="{00000000-0005-0000-0000-0000E2010000}"/>
    <cellStyle name="Normal 45" xfId="708" xr:uid="{98D90ECB-8EF2-4A65-B666-3C7D26A6BA9B}"/>
    <cellStyle name="Normal 46" xfId="976" xr:uid="{B525EB30-37A5-4AA2-B524-42B0DB4706D8}"/>
    <cellStyle name="Normal 47" xfId="1139" xr:uid="{883B85F7-B4C5-4DED-9512-711B097D4CD3}"/>
    <cellStyle name="Normal 48" xfId="1150" xr:uid="{A60A19DA-2A07-41B5-AAE1-60932BDEA74B}"/>
    <cellStyle name="Normal 5" xfId="18" xr:uid="{00000000-0005-0000-0000-0000E3010000}"/>
    <cellStyle name="Normal 5 10" xfId="706" xr:uid="{7EB58DDF-C786-4D15-8FD2-4E3CD5C53027}"/>
    <cellStyle name="Normal 5 2" xfId="146" xr:uid="{00000000-0005-0000-0000-0000E4010000}"/>
    <cellStyle name="Normal 5 2 2" xfId="147" xr:uid="{00000000-0005-0000-0000-0000E5010000}"/>
    <cellStyle name="Normal 5 2 2 2" xfId="979" xr:uid="{7DF4032D-1EE3-45AC-861C-036F5C31954D}"/>
    <cellStyle name="Normal 5 2 3" xfId="148" xr:uid="{00000000-0005-0000-0000-0000E6010000}"/>
    <cellStyle name="Normal 5 2 3 2" xfId="980" xr:uid="{2C68CE03-2FC1-431C-8F54-CF41DE070D65}"/>
    <cellStyle name="Normal 5 2 4" xfId="380" xr:uid="{00000000-0005-0000-0000-0000E7010000}"/>
    <cellStyle name="Normal 5 2 4 2" xfId="981" xr:uid="{CDC0D104-89B3-4FD2-83D8-AE076E1D0D0F}"/>
    <cellStyle name="Normal 5 2 5" xfId="625" xr:uid="{00000000-0005-0000-0000-0000E8010000}"/>
    <cellStyle name="Normal 5 2 6" xfId="978" xr:uid="{DF185E45-71CF-4860-9156-5588F41F5204}"/>
    <cellStyle name="Normal 5 3" xfId="149" xr:uid="{00000000-0005-0000-0000-0000E9010000}"/>
    <cellStyle name="Normal 5 3 2" xfId="982" xr:uid="{69F21A87-5D49-46AA-91AE-1C0C7EAE95D2}"/>
    <cellStyle name="Normal 5 35" xfId="150" xr:uid="{00000000-0005-0000-0000-0000EA010000}"/>
    <cellStyle name="Normal 5 4" xfId="151" xr:uid="{00000000-0005-0000-0000-0000EB010000}"/>
    <cellStyle name="Normal 5 4 2" xfId="983" xr:uid="{A13E5528-597D-449B-AA07-84C0759D7F0B}"/>
    <cellStyle name="Normal 5 47" xfId="152" xr:uid="{00000000-0005-0000-0000-0000EC010000}"/>
    <cellStyle name="Normal 5 5" xfId="153" xr:uid="{00000000-0005-0000-0000-0000ED010000}"/>
    <cellStyle name="Normal 5 58" xfId="154" xr:uid="{00000000-0005-0000-0000-0000EE010000}"/>
    <cellStyle name="Normal 5 6" xfId="381" xr:uid="{00000000-0005-0000-0000-0000EF010000}"/>
    <cellStyle name="Normal 5 66" xfId="155" xr:uid="{00000000-0005-0000-0000-0000F0010000}"/>
    <cellStyle name="Normal 5 7" xfId="670" xr:uid="{00000000-0005-0000-0000-0000F1010000}"/>
    <cellStyle name="Normal 5 7 2" xfId="676" xr:uid="{00000000-0005-0000-0000-0000F2010000}"/>
    <cellStyle name="Normal 5 7 3" xfId="679" xr:uid="{00000000-0005-0000-0000-0000F3010000}"/>
    <cellStyle name="Normal 5 8" xfId="984" xr:uid="{622B98A6-42C6-4C57-A8C5-0A0FCAAB0B63}"/>
    <cellStyle name="Normal 5 9" xfId="977" xr:uid="{41A58D39-6850-4C22-8121-7D9F2F9FE71F}"/>
    <cellStyle name="Normal 5_11.9.2014._prometnice_GP VINJANI GORNJI_TENDER TROŠKOVNIK_REV 0" xfId="382" xr:uid="{00000000-0005-0000-0000-0000F4010000}"/>
    <cellStyle name="Normal 6" xfId="156" xr:uid="{00000000-0005-0000-0000-0000F5010000}"/>
    <cellStyle name="Normal 6 2" xfId="383" xr:uid="{00000000-0005-0000-0000-0000F6010000}"/>
    <cellStyle name="Normal 6 2 2" xfId="626" xr:uid="{00000000-0005-0000-0000-0000F7010000}"/>
    <cellStyle name="Normal 6 2 3" xfId="627" xr:uid="{00000000-0005-0000-0000-0000F8010000}"/>
    <cellStyle name="Normal 6 2 3 2" xfId="987" xr:uid="{5B1580D7-223C-440A-B5B6-9D06EFEA0147}"/>
    <cellStyle name="Normal 6 2 4" xfId="661" xr:uid="{00000000-0005-0000-0000-0000F9010000}"/>
    <cellStyle name="Normal 6 2 4 2" xfId="988" xr:uid="{4D754628-FD13-4EDE-9F6D-7A9593479C4D}"/>
    <cellStyle name="Normal 6 2 5" xfId="986" xr:uid="{48C8E5A3-9D02-47EC-8FD4-9776F4BF2145}"/>
    <cellStyle name="Normal 6 3" xfId="628" xr:uid="{00000000-0005-0000-0000-0000FA010000}"/>
    <cellStyle name="Normal 6 3 2" xfId="629" xr:uid="{00000000-0005-0000-0000-0000FB010000}"/>
    <cellStyle name="Normal 6 3 3" xfId="990" xr:uid="{2AF3C3E1-F558-4008-818E-47E438CD7135}"/>
    <cellStyle name="Normal 6 3 4" xfId="989" xr:uid="{B925354A-4AC0-40F3-ABC0-78060B9C875A}"/>
    <cellStyle name="Normal 6 4" xfId="662" xr:uid="{00000000-0005-0000-0000-0000FC010000}"/>
    <cellStyle name="Normal 6 4 2" xfId="991" xr:uid="{69C4FB71-DBD0-43A1-8606-A78144AF9D22}"/>
    <cellStyle name="Normal 6 5" xfId="992" xr:uid="{0F76743C-C8BB-4EF1-8C50-C257247087C4}"/>
    <cellStyle name="Normal 6 6" xfId="985" xr:uid="{707D0EBE-4ACF-4442-9ADB-DDE0D6845358}"/>
    <cellStyle name="Normal 6_11.9.2014._prometnice_GP VINJANI GORNJI_TENDER TROŠKOVNIK_REV 0" xfId="384" xr:uid="{00000000-0005-0000-0000-0000FD010000}"/>
    <cellStyle name="Normal 7" xfId="157" xr:uid="{00000000-0005-0000-0000-0000FE010000}"/>
    <cellStyle name="Normal 7 10" xfId="701" xr:uid="{95A3C801-BAE1-4F50-82E5-F3BE6631D5A1}"/>
    <cellStyle name="Normal 7 2" xfId="385" xr:uid="{00000000-0005-0000-0000-0000FF010000}"/>
    <cellStyle name="Normal 7 2 2" xfId="994" xr:uid="{E85DDBB7-243D-4708-9344-6B7D9018D3E9}"/>
    <cellStyle name="Normal 7 3" xfId="386" xr:uid="{00000000-0005-0000-0000-000000020000}"/>
    <cellStyle name="Normal 7 3 2" xfId="995" xr:uid="{1B8262AA-A5D9-4A9A-AA91-AC703A804020}"/>
    <cellStyle name="Normal 7 4" xfId="996" xr:uid="{F3FC5E5D-A5B9-4B06-B56D-08096B60E984}"/>
    <cellStyle name="Normal 7 5" xfId="997" xr:uid="{71E2B8F0-8BB0-4285-B40B-F80EBAD9BA11}"/>
    <cellStyle name="Normal 7 6" xfId="993" xr:uid="{F5D93ED2-D8CE-4F87-9221-8D57A628ED66}"/>
    <cellStyle name="Normal 8" xfId="158" xr:uid="{00000000-0005-0000-0000-000001020000}"/>
    <cellStyle name="Normal 9" xfId="9" xr:uid="{00000000-0005-0000-0000-000002020000}"/>
    <cellStyle name="Normal 9 2" xfId="387" xr:uid="{00000000-0005-0000-0000-000003020000}"/>
    <cellStyle name="Normal 9 2 2" xfId="999" xr:uid="{091B24C5-5299-44B7-8A82-8950146515B6}"/>
    <cellStyle name="Normal 9 3" xfId="1000" xr:uid="{561C1797-D0A1-4FD9-86BF-73335A07C014}"/>
    <cellStyle name="Normal 9 4" xfId="1001" xr:uid="{54961C52-2034-4F60-A2B8-FD40DADCA012}"/>
    <cellStyle name="Normal 9 5" xfId="998" xr:uid="{DB983550-7A64-455B-92E2-C28E9C8EC36A}"/>
    <cellStyle name="Normal_1-3-Strojarstvo" xfId="690" xr:uid="{E20755B0-8CE2-4D63-AF64-E1FD40F78EB5}"/>
    <cellStyle name="Normal_HR7-Z214" xfId="704" xr:uid="{B3F4727C-2048-4A0E-8DD2-CBD9FDE03DE4}"/>
    <cellStyle name="Normal_JN-HFHS-TR OPĆI uvjeti" xfId="687" xr:uid="{629767D7-EC66-418F-AD1D-07CD967E37DB}"/>
    <cellStyle name="Normal_sikirevci-CS-V_TR-GO_2010-04-27_dokaznica" xfId="1151" xr:uid="{4777367B-91CE-44BC-889F-468533BBB4B8}"/>
    <cellStyle name="Normal_TROSKOVNIK-revizija2" xfId="675" xr:uid="{00000000-0005-0000-0000-000004020000}"/>
    <cellStyle name="Normal3" xfId="159" xr:uid="{00000000-0005-0000-0000-000005020000}"/>
    <cellStyle name="Normale_aliprandi" xfId="388" xr:uid="{00000000-0005-0000-0000-000006020000}"/>
    <cellStyle name="Normalno 11" xfId="497" xr:uid="{00000000-0005-0000-0000-000007020000}"/>
    <cellStyle name="Normalno 15" xfId="160" xr:uid="{00000000-0005-0000-0000-000008020000}"/>
    <cellStyle name="Normalno 15 2" xfId="705" xr:uid="{9D4E9BBB-64B1-41C1-89A5-2482F294D5BA}"/>
    <cellStyle name="Normalno 16" xfId="1002" xr:uid="{AB7BA1CA-4CDA-4961-955C-E3B499B04513}"/>
    <cellStyle name="Normalno 18" xfId="1003" xr:uid="{B2FC6D90-E7DF-4E77-882E-471B8A3C8D92}"/>
    <cellStyle name="Normalno 2" xfId="30" xr:uid="{00000000-0005-0000-0000-000009020000}"/>
    <cellStyle name="Normalno 2 2" xfId="161" xr:uid="{00000000-0005-0000-0000-00000A020000}"/>
    <cellStyle name="Normalno 2 2 2" xfId="389" xr:uid="{00000000-0005-0000-0000-00000B020000}"/>
    <cellStyle name="Normalno 2 2 2 2" xfId="1005" xr:uid="{58232C0D-6221-480C-93E7-FDBAA99604D3}"/>
    <cellStyle name="Normalno 2 2 3" xfId="1006" xr:uid="{D5EB7EDD-DECA-435C-9FB6-511872A4CD1B}"/>
    <cellStyle name="Normalno 2 3" xfId="187" xr:uid="{00000000-0005-0000-0000-00000C020000}"/>
    <cellStyle name="Normalno 2 3 2" xfId="1007" xr:uid="{5504770A-2F38-44FC-A660-FDDD4B988C18}"/>
    <cellStyle name="Normalno 2 4" xfId="1008" xr:uid="{F16CE827-93AC-44FB-9520-E066D3E13CC7}"/>
    <cellStyle name="Normalno 2 5" xfId="1004" xr:uid="{47F0BC81-BDC4-43B7-9779-0FD1E5D26029}"/>
    <cellStyle name="Normalno 3" xfId="162" xr:uid="{00000000-0005-0000-0000-00000D020000}"/>
    <cellStyle name="Normalno 3 2" xfId="390" xr:uid="{00000000-0005-0000-0000-00000E020000}"/>
    <cellStyle name="Normalno 3 2 2" xfId="1010" xr:uid="{E91C7D9A-C13F-4297-9139-DFD083B0D702}"/>
    <cellStyle name="Normalno 3 3" xfId="477" xr:uid="{00000000-0005-0000-0000-00000F020000}"/>
    <cellStyle name="Normalno 3 3 2" xfId="1011" xr:uid="{1919A9EC-7497-4F52-A0BC-E87AA708A762}"/>
    <cellStyle name="Normalno 3 4" xfId="509" xr:uid="{00000000-0005-0000-0000-000010020000}"/>
    <cellStyle name="Normalno 3 4 3" xfId="698" xr:uid="{78B44304-DD95-4082-A149-CCE9B351EB4B}"/>
    <cellStyle name="Normalno 3 5" xfId="630" xr:uid="{00000000-0005-0000-0000-000011020000}"/>
    <cellStyle name="Normalno 3 6" xfId="1009" xr:uid="{214BEF04-6B4D-4FCE-B009-1B43110410AD}"/>
    <cellStyle name="Normalno 4" xfId="36" xr:uid="{00000000-0005-0000-0000-000012020000}"/>
    <cellStyle name="Normalno 4 2" xfId="391" xr:uid="{00000000-0005-0000-0000-000013020000}"/>
    <cellStyle name="Normalno 4 2 2" xfId="1013" xr:uid="{0BD2E966-CC58-4864-A579-B3B53CE1B1CD}"/>
    <cellStyle name="Normalno 4 3" xfId="478" xr:uid="{00000000-0005-0000-0000-000014020000}"/>
    <cellStyle name="Normalno 4 3 2" xfId="1015" xr:uid="{6EE4CF87-E936-41B1-9745-BF7753B074BC}"/>
    <cellStyle name="Normalno 4 3 3" xfId="1014" xr:uid="{74DFBD31-9E87-4C09-985C-0A380E711C73}"/>
    <cellStyle name="Normalno 4 4" xfId="510" xr:uid="{00000000-0005-0000-0000-000015020000}"/>
    <cellStyle name="Normalno 4 4 2" xfId="1016" xr:uid="{29955E31-1261-43B8-8CE3-DF9E2B081891}"/>
    <cellStyle name="Normalno 4 5" xfId="1012" xr:uid="{A5613240-A558-450F-8D13-1A981C46F92E}"/>
    <cellStyle name="Normalno 5" xfId="163" xr:uid="{00000000-0005-0000-0000-000016020000}"/>
    <cellStyle name="Normalno 5 2" xfId="164" xr:uid="{00000000-0005-0000-0000-000017020000}"/>
    <cellStyle name="Normalno 5 3" xfId="1017" xr:uid="{8C295D2A-265B-4CD1-A1D3-D5809A09985F}"/>
    <cellStyle name="Normalno 6" xfId="1018" xr:uid="{F83A9B79-3748-4CB5-A41E-62A3A18D1B14}"/>
    <cellStyle name="Normalno 7 2" xfId="499" xr:uid="{00000000-0005-0000-0000-000018020000}"/>
    <cellStyle name="Normalno 7 2 2" xfId="665" xr:uid="{00000000-0005-0000-0000-000019020000}"/>
    <cellStyle name="Normalno 7 2 2 2" xfId="678" xr:uid="{00000000-0005-0000-0000-00001A020000}"/>
    <cellStyle name="Normalno 7 2 3" xfId="681" xr:uid="{00000000-0005-0000-0000-00001B020000}"/>
    <cellStyle name="Normalno 7 2 4" xfId="685" xr:uid="{00000000-0005-0000-0000-00001C020000}"/>
    <cellStyle name="Normalno 8" xfId="1019" xr:uid="{06429C47-B876-49D9-BB9C-1EFAF6EB1046}"/>
    <cellStyle name="Nota" xfId="165" xr:uid="{00000000-0005-0000-0000-00001D020000}"/>
    <cellStyle name="Note 2" xfId="166" xr:uid="{00000000-0005-0000-0000-00001E020000}"/>
    <cellStyle name="Note 2 2" xfId="392" xr:uid="{00000000-0005-0000-0000-00001F020000}"/>
    <cellStyle name="Note 2 3" xfId="393" xr:uid="{00000000-0005-0000-0000-000020020000}"/>
    <cellStyle name="Note 2 3 2" xfId="1021" xr:uid="{E69DB5DA-246A-487B-AC88-A796B4C98C06}"/>
    <cellStyle name="Note 2 4" xfId="631" xr:uid="{00000000-0005-0000-0000-000021020000}"/>
    <cellStyle name="Note 3" xfId="394" xr:uid="{00000000-0005-0000-0000-000022020000}"/>
    <cellStyle name="Note 3 2" xfId="632" xr:uid="{00000000-0005-0000-0000-000023020000}"/>
    <cellStyle name="Note 3 2 2" xfId="1022" xr:uid="{C99A7CA0-395B-4276-8FFD-E7A990B1CF52}"/>
    <cellStyle name="Note 3 3" xfId="1023" xr:uid="{FD8E3FE9-1BE2-4D51-A2B4-398365155C76}"/>
    <cellStyle name="Note 4" xfId="395" xr:uid="{00000000-0005-0000-0000-000024020000}"/>
    <cellStyle name="Note 4 2" xfId="633" xr:uid="{00000000-0005-0000-0000-000025020000}"/>
    <cellStyle name="Note 4 2 2" xfId="1024" xr:uid="{210BF9DC-B672-41CE-9E79-FAF5147DA186}"/>
    <cellStyle name="Note 4 3" xfId="1025" xr:uid="{51B9CC63-153F-4913-B98B-25E8C6CB0091}"/>
    <cellStyle name="Note 5" xfId="1020" xr:uid="{32C9C35E-F2DA-4E51-AD02-1703F5E4BDA6}"/>
    <cellStyle name="Obično 10" xfId="1026" xr:uid="{088B4102-6EEB-47BD-A904-DA6F772CA275}"/>
    <cellStyle name="Obično 11 2" xfId="1027" xr:uid="{3B09F290-E2DE-4110-B293-5D432B62E726}"/>
    <cellStyle name="Obično 12" xfId="1028" xr:uid="{03346AF4-28C7-4944-82AB-6496CB6713C1}"/>
    <cellStyle name="Obično 13" xfId="1029" xr:uid="{B151585B-0D43-4632-8EEB-C37B43AFE6FF}"/>
    <cellStyle name="Obično 14" xfId="1030" xr:uid="{57A00752-6BC8-450F-A17F-F5F1C0468C86}"/>
    <cellStyle name="Obično 15" xfId="1031" xr:uid="{0D35304E-54B1-4CB7-91F3-E41D25BC5657}"/>
    <cellStyle name="Obično 16" xfId="1032" xr:uid="{785A0DCC-00C3-4443-AFC0-17182BD7F0AB}"/>
    <cellStyle name="Obično 17" xfId="396" xr:uid="{00000000-0005-0000-0000-000026020000}"/>
    <cellStyle name="Obično 18" xfId="1033" xr:uid="{CED49B63-501B-4137-BCFF-1D77F1BA3F6B}"/>
    <cellStyle name="Obično 183" xfId="397" xr:uid="{00000000-0005-0000-0000-000027020000}"/>
    <cellStyle name="Obično 183 2" xfId="398" xr:uid="{00000000-0005-0000-0000-000028020000}"/>
    <cellStyle name="Obično 183 2 2" xfId="1035" xr:uid="{7D85D691-379A-4BAB-AC4B-2A40AB0AD903}"/>
    <cellStyle name="Obično 183 3" xfId="1036" xr:uid="{3BE3B6D5-1798-4076-B695-72FFA8452B05}"/>
    <cellStyle name="Obično 19" xfId="1037" xr:uid="{9DCC97AA-CAB4-4223-850D-85BA37B1071C}"/>
    <cellStyle name="Obično 2" xfId="167" xr:uid="{00000000-0005-0000-0000-000029020000}"/>
    <cellStyle name="Obično 2 10" xfId="399" xr:uid="{00000000-0005-0000-0000-00002A020000}"/>
    <cellStyle name="Obično 2 2" xfId="400" xr:uid="{00000000-0005-0000-0000-00002B020000}"/>
    <cellStyle name="Obično 2 2 2" xfId="666" xr:uid="{00000000-0005-0000-0000-00002C020000}"/>
    <cellStyle name="Obično 2 2 2 21" xfId="493" xr:uid="{00000000-0005-0000-0000-00002D020000}"/>
    <cellStyle name="Obično 2 2 3" xfId="1038" xr:uid="{2B5FAC0B-2B78-4766-843F-23DF1EEA2AA2}"/>
    <cellStyle name="Obično 2 3" xfId="401" xr:uid="{00000000-0005-0000-0000-00002E020000}"/>
    <cellStyle name="Obično 2 3 2" xfId="1039" xr:uid="{3BB7A292-692B-47E0-85ED-2500998BE353}"/>
    <cellStyle name="Obično 2 4" xfId="634" xr:uid="{00000000-0005-0000-0000-00002F020000}"/>
    <cellStyle name="Obično 2 4 2" xfId="1040" xr:uid="{4E3C1EB4-91E8-4C90-86A0-48173CDB9136}"/>
    <cellStyle name="Obično 2 5" xfId="1041" xr:uid="{AA2C72A9-4D32-45C2-A8C6-17BC5AEC642F}"/>
    <cellStyle name="Obično 2 6" xfId="402" xr:uid="{00000000-0005-0000-0000-000030020000}"/>
    <cellStyle name="Obično 2 8 2 2 12 5" xfId="13" xr:uid="{00000000-0005-0000-0000-000031020000}"/>
    <cellStyle name="Obično 20" xfId="403" xr:uid="{00000000-0005-0000-0000-000032020000}"/>
    <cellStyle name="Obično 20 2" xfId="1042" xr:uid="{FA15BAA0-65FB-4B84-89F1-F4C208289305}"/>
    <cellStyle name="Obično 21" xfId="1043" xr:uid="{77364FDD-6B82-46EE-AC88-98EBD4483222}"/>
    <cellStyle name="Obično 22" xfId="1044" xr:uid="{DDBD18DB-099E-47D4-8220-9F5E0D9AF3C5}"/>
    <cellStyle name="Obično 23" xfId="1045" xr:uid="{E146ACB0-76F7-4670-8BA8-4BE1C1A85B12}"/>
    <cellStyle name="Obično 24" xfId="1046" xr:uid="{AE291261-A815-4265-9BCC-1F6F0C3269F3}"/>
    <cellStyle name="Obično 25" xfId="1047" xr:uid="{0F15736D-FED4-4CBF-B5B0-F7C7BF8F006A}"/>
    <cellStyle name="Obično 26" xfId="1048" xr:uid="{08B493AE-D3F0-4F69-B035-29B39576E303}"/>
    <cellStyle name="Obično 27" xfId="1049" xr:uid="{B600D094-139A-4F2C-AD0A-F79EBD07240C}"/>
    <cellStyle name="Obično 28" xfId="404" xr:uid="{00000000-0005-0000-0000-000033020000}"/>
    <cellStyle name="Obično 28 2" xfId="1050" xr:uid="{006A2DA5-FB6D-408D-8144-B150663AA331}"/>
    <cellStyle name="Obično 29" xfId="1051" xr:uid="{32F47B79-5FF8-473E-AB8A-DB24FC931DD8}"/>
    <cellStyle name="Obično 3" xfId="405" xr:uid="{00000000-0005-0000-0000-000034020000}"/>
    <cellStyle name="Obično 3 2" xfId="406" xr:uid="{00000000-0005-0000-0000-000035020000}"/>
    <cellStyle name="Obično 3 2 2" xfId="1053" xr:uid="{0C450685-438E-4642-A11D-3D3725C06C79}"/>
    <cellStyle name="Obično 3 2 2 2" xfId="1054" xr:uid="{D18AF887-A63A-48C3-9475-308004EE9E83}"/>
    <cellStyle name="Obično 3 2 3" xfId="1055" xr:uid="{BEDA7041-DC16-40EF-B7B7-B7F80736BADE}"/>
    <cellStyle name="Obično 3 3" xfId="407" xr:uid="{00000000-0005-0000-0000-000036020000}"/>
    <cellStyle name="Obično 3 3 2" xfId="1056" xr:uid="{043C9714-38D9-4E21-B712-414C1710B1E0}"/>
    <cellStyle name="Obično 3 4" xfId="635" xr:uid="{00000000-0005-0000-0000-000037020000}"/>
    <cellStyle name="Obično 3 4 2" xfId="1057" xr:uid="{5C3D30B3-FC73-4826-AE18-112760A36B2D}"/>
    <cellStyle name="Obično 3 5" xfId="1058" xr:uid="{6CD6269B-7E0C-4A63-88A4-6EC6CD03C316}"/>
    <cellStyle name="Obično 3 6" xfId="1059" xr:uid="{CB429DD1-C390-4F81-9AD5-301F1F9DCCBD}"/>
    <cellStyle name="Obično 3 7" xfId="1052" xr:uid="{B52A1569-EE09-47C6-B0F5-642C513B9442}"/>
    <cellStyle name="Obično 30" xfId="1060" xr:uid="{22C44607-C0E2-4B1A-9AE8-EDA92861822B}"/>
    <cellStyle name="Obično 31" xfId="1061" xr:uid="{7E2972E7-5232-45B3-BE56-1E2FEE6997E8}"/>
    <cellStyle name="Obično 32" xfId="408" xr:uid="{00000000-0005-0000-0000-000038020000}"/>
    <cellStyle name="Obično 32 2" xfId="1062" xr:uid="{68F3D528-86F4-486F-A044-65D37BEFAD06}"/>
    <cellStyle name="Obično 33" xfId="409" xr:uid="{00000000-0005-0000-0000-000039020000}"/>
    <cellStyle name="Obično 33 2" xfId="1063" xr:uid="{4732885B-D169-40C5-9321-6C0CE3202B31}"/>
    <cellStyle name="Obično 35" xfId="410" xr:uid="{00000000-0005-0000-0000-00003A020000}"/>
    <cellStyle name="Obično 36" xfId="1064" xr:uid="{B60E814A-68B6-4177-9B6B-EE8A4AE6C289}"/>
    <cellStyle name="Obično 38" xfId="411" xr:uid="{00000000-0005-0000-0000-00003B020000}"/>
    <cellStyle name="Obično 38 2" xfId="412" xr:uid="{00000000-0005-0000-0000-00003C020000}"/>
    <cellStyle name="Obično 39" xfId="413" xr:uid="{00000000-0005-0000-0000-00003D020000}"/>
    <cellStyle name="Obično 4" xfId="414" xr:uid="{00000000-0005-0000-0000-00003E020000}"/>
    <cellStyle name="Obično 4 2" xfId="1066" xr:uid="{C29DE2D9-4E07-49B8-B4A4-55FC4D740CD4}"/>
    <cellStyle name="Obično 4 3" xfId="1067" xr:uid="{123B6F1A-65E9-438D-99D3-775D24498BD7}"/>
    <cellStyle name="Obično 4 4" xfId="1068" xr:uid="{BD14415D-ED6C-4A59-B7DB-8E5D607C52DD}"/>
    <cellStyle name="Obično 4 5" xfId="1069" xr:uid="{A8A97A70-18CD-40FF-9BD5-1D9131BC3749}"/>
    <cellStyle name="Obično 4 6" xfId="1065" xr:uid="{DE6B8660-2E78-4BA7-ACE5-13342DDAA0F3}"/>
    <cellStyle name="Obično 40" xfId="1070" xr:uid="{9FBF0D32-07C0-47D7-BD3B-17BC3894C1B6}"/>
    <cellStyle name="Obično 41" xfId="1071" xr:uid="{0CBE59E8-518A-4EC3-B41F-867F8D008702}"/>
    <cellStyle name="Obično 43" xfId="1072" xr:uid="{247B7F42-AAD7-4BAF-9AF4-BEBFAD88F0EE}"/>
    <cellStyle name="Obično 46" xfId="1073" xr:uid="{3D436F3F-7E69-4205-A8D8-05B64366642B}"/>
    <cellStyle name="Obično 5" xfId="415" xr:uid="{00000000-0005-0000-0000-00003F020000}"/>
    <cellStyle name="Obično 5 2" xfId="479" xr:uid="{00000000-0005-0000-0000-000040020000}"/>
    <cellStyle name="Obično 5 3" xfId="511" xr:uid="{00000000-0005-0000-0000-000041020000}"/>
    <cellStyle name="Obično 5 4" xfId="416" xr:uid="{00000000-0005-0000-0000-000042020000}"/>
    <cellStyle name="Obično 5 4 2" xfId="480" xr:uid="{00000000-0005-0000-0000-000043020000}"/>
    <cellStyle name="Obično 5 4 3" xfId="512" xr:uid="{00000000-0005-0000-0000-000044020000}"/>
    <cellStyle name="Obično 5 4 4" xfId="1075" xr:uid="{999C8843-A178-4C00-9072-1F35D56E969B}"/>
    <cellStyle name="Obično 5 5" xfId="1074" xr:uid="{2C94F074-34EE-4BC1-A7F7-A453D72FE2CF}"/>
    <cellStyle name="Obično 5_11.9.2014._prometnice_GP VINJANI GORNJI_TENDER TROŠKOVNIK_REV 0" xfId="417" xr:uid="{00000000-0005-0000-0000-000045020000}"/>
    <cellStyle name="Obično 6" xfId="418" xr:uid="{00000000-0005-0000-0000-000046020000}"/>
    <cellStyle name="Obično 6 2" xfId="419" xr:uid="{00000000-0005-0000-0000-000047020000}"/>
    <cellStyle name="Obično 6 2 2" xfId="1076" xr:uid="{2B4B7AA7-4507-43F1-91A0-55F20FD65187}"/>
    <cellStyle name="Obično 6 3" xfId="1077" xr:uid="{7911C573-9C96-4BD3-AED3-8FA8A5A74EEB}"/>
    <cellStyle name="Obično 7" xfId="420" xr:uid="{00000000-0005-0000-0000-000048020000}"/>
    <cellStyle name="Obično 7 2" xfId="1078" xr:uid="{EB9F0FAE-05F9-44F0-B45E-2999E4F12B80}"/>
    <cellStyle name="Obično 8" xfId="421" xr:uid="{00000000-0005-0000-0000-000049020000}"/>
    <cellStyle name="Obično 8 2" xfId="1079" xr:uid="{59317EE8-613A-4336-9AEB-5E3826948D9B}"/>
    <cellStyle name="Obično 9" xfId="422" xr:uid="{00000000-0005-0000-0000-00004A020000}"/>
    <cellStyle name="Obično 9 2" xfId="1080" xr:uid="{9269ABCC-2A4F-465C-B968-75852B156B0B}"/>
    <cellStyle name="Obično_1) KB 10(20) kV TS DM- RP DM" xfId="423" xr:uid="{00000000-0005-0000-0000-00004B020000}"/>
    <cellStyle name="Output 2" xfId="168" xr:uid="{00000000-0005-0000-0000-00004C020000}"/>
    <cellStyle name="Output 2 2" xfId="424" xr:uid="{00000000-0005-0000-0000-00004D020000}"/>
    <cellStyle name="Output 2 2 2" xfId="1082" xr:uid="{D50C89FE-2FB8-4EDF-AB8C-9A13DD8F1B5D}"/>
    <cellStyle name="Output 2 3" xfId="425" xr:uid="{00000000-0005-0000-0000-00004E020000}"/>
    <cellStyle name="Output 2 3 2" xfId="1083" xr:uid="{37C38E9C-B68E-4090-A199-56F023AE5C6E}"/>
    <cellStyle name="Output 2 4" xfId="636" xr:uid="{00000000-0005-0000-0000-00004F020000}"/>
    <cellStyle name="Output 3" xfId="637" xr:uid="{00000000-0005-0000-0000-000050020000}"/>
    <cellStyle name="Output 4" xfId="638" xr:uid="{00000000-0005-0000-0000-000051020000}"/>
    <cellStyle name="Output 5" xfId="1081" xr:uid="{4EFC8297-34E5-4BFA-89C2-D529BD8A63FD}"/>
    <cellStyle name="Percent" xfId="689" builtinId="5"/>
    <cellStyle name="Percent 2" xfId="169" xr:uid="{00000000-0005-0000-0000-000052020000}"/>
    <cellStyle name="Percent 2 2" xfId="426" xr:uid="{00000000-0005-0000-0000-000053020000}"/>
    <cellStyle name="Percent 2 2 2" xfId="639" xr:uid="{00000000-0005-0000-0000-000054020000}"/>
    <cellStyle name="Percent 2 3" xfId="640" xr:uid="{00000000-0005-0000-0000-000055020000}"/>
    <cellStyle name="Percent 3" xfId="427" xr:uid="{00000000-0005-0000-0000-000056020000}"/>
    <cellStyle name="Percent 3 2" xfId="428" xr:uid="{00000000-0005-0000-0000-000057020000}"/>
    <cellStyle name="Percent 3 2 2" xfId="641" xr:uid="{00000000-0005-0000-0000-000058020000}"/>
    <cellStyle name="Percent 3 3" xfId="642" xr:uid="{00000000-0005-0000-0000-000059020000}"/>
    <cellStyle name="Percent 3 4" xfId="643" xr:uid="{00000000-0005-0000-0000-00005A020000}"/>
    <cellStyle name="Percent 4" xfId="644" xr:uid="{00000000-0005-0000-0000-00005B020000}"/>
    <cellStyle name="Percent 5 2" xfId="702" xr:uid="{F1900A8E-6E99-4C89-B9AF-C4440AF1202A}"/>
    <cellStyle name="Percent 6" xfId="23" xr:uid="{00000000-0005-0000-0000-00005C020000}"/>
    <cellStyle name="Postotak 2" xfId="429" xr:uid="{00000000-0005-0000-0000-00005D020000}"/>
    <cellStyle name="Postotak 3" xfId="430" xr:uid="{00000000-0005-0000-0000-00005E020000}"/>
    <cellStyle name="Postotak 3 2" xfId="1084" xr:uid="{994D7DED-8E1F-4C67-B1F1-C5EB61ADA4C0}"/>
    <cellStyle name="Postotak 4" xfId="431" xr:uid="{00000000-0005-0000-0000-00005F020000}"/>
    <cellStyle name="Postotak 4 2" xfId="1085" xr:uid="{419EC155-D050-40D9-8A87-96B491D41783}"/>
    <cellStyle name="Povezana ćelija" xfId="432" xr:uid="{00000000-0005-0000-0000-000060020000}"/>
    <cellStyle name="Provjera ćelije" xfId="433" xr:uid="{00000000-0005-0000-0000-000061020000}"/>
    <cellStyle name="redni brojevi" xfId="434" xr:uid="{00000000-0005-0000-0000-000062020000}"/>
    <cellStyle name="RO" xfId="1086" xr:uid="{4465E6D6-BFE7-4F60-9AA9-3080E0D9EC3D}"/>
    <cellStyle name="Standard" xfId="10" xr:uid="{00000000-0005-0000-0000-000063020000}"/>
    <cellStyle name="Standard 2" xfId="645" xr:uid="{00000000-0005-0000-0000-000064020000}"/>
    <cellStyle name="Standard 3" xfId="1088" xr:uid="{1057ED7D-9D4C-4196-A0D4-32AB90877817}"/>
    <cellStyle name="Standard 4" xfId="1087" xr:uid="{DF39C391-E336-4900-B684-0C4CE7DA73EF}"/>
    <cellStyle name="Standard_Kastela-Trogir-III-E-Recapitulation" xfId="1089" xr:uid="{BA7F5D0D-E72B-4F4E-8F26-612ED72DE8C9}"/>
    <cellStyle name="Stil 1" xfId="170" xr:uid="{00000000-0005-0000-0000-000065020000}"/>
    <cellStyle name="Stil 1 2" xfId="435" xr:uid="{00000000-0005-0000-0000-000066020000}"/>
    <cellStyle name="Stil 1 3" xfId="1091" xr:uid="{2005576C-8EF4-44A5-A9AF-3429EFF7B62C}"/>
    <cellStyle name="Stil 1 4" xfId="1090" xr:uid="{1C1B5D84-660A-40D7-8D33-F47B7B24CB30}"/>
    <cellStyle name="Style 1" xfId="16" xr:uid="{00000000-0005-0000-0000-000067020000}"/>
    <cellStyle name="Style 1 2" xfId="17" xr:uid="{00000000-0005-0000-0000-000068020000}"/>
    <cellStyle name="Style 1 2 2" xfId="436" xr:uid="{00000000-0005-0000-0000-000069020000}"/>
    <cellStyle name="Style 1 2 3" xfId="646" xr:uid="{00000000-0005-0000-0000-00006A020000}"/>
    <cellStyle name="Style 1 2 4" xfId="1093" xr:uid="{3203FAB5-03C5-4DB3-91AF-0A67EC7B6562}"/>
    <cellStyle name="Style 1 3" xfId="437" xr:uid="{00000000-0005-0000-0000-00006B020000}"/>
    <cellStyle name="Style 1 3 2" xfId="1094" xr:uid="{49481CDE-B662-4CF5-831B-F02E5882CFFE}"/>
    <cellStyle name="Style 1 4" xfId="35" xr:uid="{00000000-0005-0000-0000-00006C020000}"/>
    <cellStyle name="Style 1 4 2" xfId="1095" xr:uid="{F134B0EE-6B16-46EF-9FA0-95828E6A73D7}"/>
    <cellStyle name="Style 1 5" xfId="647" xr:uid="{00000000-0005-0000-0000-00006D020000}"/>
    <cellStyle name="Style 1 6" xfId="1092" xr:uid="{4EDFB667-A11C-467C-9818-43E8D49C1E16}"/>
    <cellStyle name="Style 1_troskovnik-granicni prijelazi - tipski" xfId="438" xr:uid="{00000000-0005-0000-0000-00006E020000}"/>
    <cellStyle name="Tekst objašnjenja" xfId="439" xr:uid="{00000000-0005-0000-0000-00006F020000}"/>
    <cellStyle name="Tekst upozorenja" xfId="440" xr:uid="{00000000-0005-0000-0000-000070020000}"/>
    <cellStyle name="Tekst upozorenja 2" xfId="648" xr:uid="{00000000-0005-0000-0000-000071020000}"/>
    <cellStyle name="Tekst upozorenja 2 2" xfId="1097" xr:uid="{F931840B-4B43-4112-B071-57E68CAFDA53}"/>
    <cellStyle name="Tekst upozorenja 2 3" xfId="1096" xr:uid="{F144A7BF-CC9E-4CFC-8C22-627D1E941D5E}"/>
    <cellStyle name="Tekst upozorenja 3" xfId="649" xr:uid="{00000000-0005-0000-0000-000072020000}"/>
    <cellStyle name="Testo avviso" xfId="171" xr:uid="{00000000-0005-0000-0000-000073020000}"/>
    <cellStyle name="Testo descrittivo" xfId="172" xr:uid="{00000000-0005-0000-0000-000074020000}"/>
    <cellStyle name="Title 2" xfId="441" xr:uid="{00000000-0005-0000-0000-000075020000}"/>
    <cellStyle name="Title 2 2" xfId="442" xr:uid="{00000000-0005-0000-0000-000076020000}"/>
    <cellStyle name="Title 2 2 2" xfId="1099" xr:uid="{4E7F55C2-74C5-4938-906C-50760882C2EE}"/>
    <cellStyle name="Title 3" xfId="650" xr:uid="{00000000-0005-0000-0000-000077020000}"/>
    <cellStyle name="Title 4" xfId="651" xr:uid="{00000000-0005-0000-0000-000078020000}"/>
    <cellStyle name="Title 5" xfId="1098" xr:uid="{E04C0FAB-F6EE-44AB-AF52-87E7CBCC5250}"/>
    <cellStyle name="Titolo" xfId="173" xr:uid="{00000000-0005-0000-0000-000079020000}"/>
    <cellStyle name="Titolo 1" xfId="174" xr:uid="{00000000-0005-0000-0000-00007A020000}"/>
    <cellStyle name="Titolo 2" xfId="175" xr:uid="{00000000-0005-0000-0000-00007B020000}"/>
    <cellStyle name="Titolo 3" xfId="176" xr:uid="{00000000-0005-0000-0000-00007C020000}"/>
    <cellStyle name="Titolo 4" xfId="177" xr:uid="{00000000-0005-0000-0000-00007D020000}"/>
    <cellStyle name="Total 2" xfId="178" xr:uid="{00000000-0005-0000-0000-00007E020000}"/>
    <cellStyle name="Total 2 2" xfId="443" xr:uid="{00000000-0005-0000-0000-00007F020000}"/>
    <cellStyle name="Total 2 2 2" xfId="1100" xr:uid="{EC9B6AA4-2733-45F3-9376-B47D694F4C25}"/>
    <cellStyle name="Total 2 3" xfId="444" xr:uid="{00000000-0005-0000-0000-000080020000}"/>
    <cellStyle name="Total 3" xfId="1101" xr:uid="{052AA4AB-562B-4BDB-A2BE-ED9C40AAF872}"/>
    <cellStyle name="Totale" xfId="179" xr:uid="{00000000-0005-0000-0000-000081020000}"/>
    <cellStyle name="Ukupni zbroj" xfId="445" xr:uid="{00000000-0005-0000-0000-000082020000}"/>
    <cellStyle name="ukupno" xfId="446" xr:uid="{00000000-0005-0000-0000-000083020000}"/>
    <cellStyle name="Ukupno 2" xfId="447" xr:uid="{00000000-0005-0000-0000-000084020000}"/>
    <cellStyle name="Ukupno 2 2" xfId="1103" xr:uid="{47E2D336-6FD4-4158-B28C-727EE24F7939}"/>
    <cellStyle name="Ukupno 3" xfId="1104" xr:uid="{3BFAE4C4-B49F-4A5E-A024-EA5D2B76218A}"/>
    <cellStyle name="Ukupno 4" xfId="1102" xr:uid="{491CBCAE-BEC8-45AF-BA39-84E04862EEA9}"/>
    <cellStyle name="Unos" xfId="448" xr:uid="{00000000-0005-0000-0000-000085020000}"/>
    <cellStyle name="Valore non valido" xfId="180" xr:uid="{00000000-0005-0000-0000-000086020000}"/>
    <cellStyle name="Valore valido" xfId="181" xr:uid="{00000000-0005-0000-0000-000087020000}"/>
    <cellStyle name="Valuta 2" xfId="182" xr:uid="{00000000-0005-0000-0000-000088020000}"/>
    <cellStyle name="Valuta 2 2" xfId="449" xr:uid="{00000000-0005-0000-0000-000089020000}"/>
    <cellStyle name="Valuta 2 2 2" xfId="1107" xr:uid="{A7F1F7A6-C7FE-476E-B102-73A638326436}"/>
    <cellStyle name="Valuta 2 2 3" xfId="1108" xr:uid="{9F9AF35B-AB79-4391-AD92-90E7177564AF}"/>
    <cellStyle name="Valuta 2 2 4" xfId="1109" xr:uid="{35B055C6-096D-4A73-8AF1-0A59B5508433}"/>
    <cellStyle name="Valuta 2 2 5" xfId="1106" xr:uid="{0228FD09-EA87-41E9-B436-982CC5EEE376}"/>
    <cellStyle name="Valuta 2 3" xfId="1110" xr:uid="{2F6E4F40-5A70-4606-BAD7-FA1055C312B0}"/>
    <cellStyle name="Valuta 2 3 2" xfId="1111" xr:uid="{0DF51517-7DCF-4D57-AE7D-A09C67827F32}"/>
    <cellStyle name="Valuta 2 4" xfId="1112" xr:uid="{92CAE0AF-8B4E-433F-9F4E-4401F9EDC241}"/>
    <cellStyle name="Valuta 2 5" xfId="1113" xr:uid="{CD251C02-9ADC-44BC-B999-F46D266A0B67}"/>
    <cellStyle name="Valuta 2 6" xfId="1105" xr:uid="{9D839E5D-7B6C-46E1-9C01-91125AB3535A}"/>
    <cellStyle name="Valuta 3" xfId="450" xr:uid="{00000000-0005-0000-0000-00008A020000}"/>
    <cellStyle name="Valuta 3 2" xfId="1114" xr:uid="{0171CB9A-7B8B-4FE9-AF33-E741D0F18866}"/>
    <cellStyle name="Valuta 4" xfId="1115" xr:uid="{65BD038A-9595-4CB0-BE76-585FEE2FDDFE}"/>
    <cellStyle name="Valuta 4 2" xfId="1116" xr:uid="{35F56497-25A7-41C1-9E62-63A140F3427F}"/>
    <cellStyle name="Valuta 5" xfId="1117" xr:uid="{237182CD-DA12-4348-BA78-A287AB5E06B6}"/>
    <cellStyle name="Valuta 5 2" xfId="1118" xr:uid="{CE402B0F-F842-4023-BAFB-43A0CDC66378}"/>
    <cellStyle name="Valuta 5 2 2" xfId="1119" xr:uid="{C8C2F5D6-9A7B-4632-BC0D-4D29FB1B21E5}"/>
    <cellStyle name="Warning Text 2" xfId="183" xr:uid="{00000000-0005-0000-0000-00008B020000}"/>
    <cellStyle name="Warning Text 2 2" xfId="451" xr:uid="{00000000-0005-0000-0000-00008C020000}"/>
    <cellStyle name="Warning Text 2 3" xfId="452" xr:uid="{00000000-0005-0000-0000-00008D020000}"/>
    <cellStyle name="Warning Text 3" xfId="652" xr:uid="{00000000-0005-0000-0000-00008E020000}"/>
    <cellStyle name="Warning Text 4" xfId="1120" xr:uid="{29B9BBA2-B980-47E0-B0A4-2286A5EDA21D}"/>
    <cellStyle name="Warning Text 8 4" xfId="453" xr:uid="{00000000-0005-0000-0000-00008F020000}"/>
    <cellStyle name="Zarez 2" xfId="184" xr:uid="{00000000-0005-0000-0000-000090020000}"/>
    <cellStyle name="Zarez 2 2" xfId="454" xr:uid="{00000000-0005-0000-0000-000091020000}"/>
    <cellStyle name="Zarez 2 2 2" xfId="481" xr:uid="{00000000-0005-0000-0000-000092020000}"/>
    <cellStyle name="Zarez 2 2 2 2" xfId="1123" xr:uid="{254763D6-7546-4984-9088-297CFC4F4D15}"/>
    <cellStyle name="Zarez 2 2 3" xfId="513" xr:uid="{00000000-0005-0000-0000-000093020000}"/>
    <cellStyle name="Zarez 2 2 4" xfId="1122" xr:uid="{5D677ECE-C59C-4FC3-8494-DD732A452155}"/>
    <cellStyle name="Zarez 2 3" xfId="455" xr:uid="{00000000-0005-0000-0000-000094020000}"/>
    <cellStyle name="Zarez 2 3 2" xfId="1125" xr:uid="{B0BC50AF-FED8-42A1-BB6F-BAE78E453E77}"/>
    <cellStyle name="Zarez 2 3 3" xfId="1124" xr:uid="{2335542A-4B35-4A1E-92B3-52E9A96E0ABF}"/>
    <cellStyle name="Zarez 2 4" xfId="456" xr:uid="{00000000-0005-0000-0000-000095020000}"/>
    <cellStyle name="Zarez 2 4 2" xfId="1127" xr:uid="{14F14CB2-CDEE-4952-89E6-62FF556E40F5}"/>
    <cellStyle name="Zarez 2 4 3" xfId="1126" xr:uid="{87C05BE5-A230-4935-B3CD-83B036E8AD20}"/>
    <cellStyle name="Zarez 2 5" xfId="457" xr:uid="{00000000-0005-0000-0000-000096020000}"/>
    <cellStyle name="Zarez 2 5 2" xfId="1128" xr:uid="{9EAF863B-9852-4151-A25B-7C450AB6CF7D}"/>
    <cellStyle name="Zarez 2 6" xfId="653" xr:uid="{00000000-0005-0000-0000-000097020000}"/>
    <cellStyle name="Zarez 2 6 2" xfId="1129" xr:uid="{4BFE80FE-4B1C-43CC-8597-EF9CAEC1538D}"/>
    <cellStyle name="Zarez 2 7" xfId="1130" xr:uid="{DF91E390-6E8F-4639-A9E0-32C02AD911C2}"/>
    <cellStyle name="Zarez 2 8" xfId="1121" xr:uid="{961B9D0D-29A6-475A-A9E9-1301B0447413}"/>
    <cellStyle name="Zarez 2_Knjiga 5 TROŠKOVNIK Instalaterski radovi dio 1" xfId="458" xr:uid="{00000000-0005-0000-0000-000098020000}"/>
    <cellStyle name="Zarez 3" xfId="459" xr:uid="{00000000-0005-0000-0000-000099020000}"/>
    <cellStyle name="Zarez 3 2" xfId="460" xr:uid="{00000000-0005-0000-0000-00009A020000}"/>
    <cellStyle name="Zarez 3 2 2" xfId="461" xr:uid="{00000000-0005-0000-0000-00009B020000}"/>
    <cellStyle name="Zarez 3 2 2 2" xfId="484" xr:uid="{00000000-0005-0000-0000-00009C020000}"/>
    <cellStyle name="Zarez 3 2 2 2 2" xfId="1134" xr:uid="{512282F8-FF84-4AE0-B681-E2D54DED68ED}"/>
    <cellStyle name="Zarez 3 2 2 3" xfId="514" xr:uid="{00000000-0005-0000-0000-00009D020000}"/>
    <cellStyle name="Zarez 3 2 2 4" xfId="1133" xr:uid="{1F582FFE-796E-4297-B973-61F3AFFD4DA1}"/>
    <cellStyle name="Zarez 3 2 3" xfId="483" xr:uid="{00000000-0005-0000-0000-00009E020000}"/>
    <cellStyle name="Zarez 3 2 3 2" xfId="1135" xr:uid="{2DE51875-D6E9-424C-B0B4-6795323CD6D5}"/>
    <cellStyle name="Zarez 3 2 4" xfId="515" xr:uid="{00000000-0005-0000-0000-00009F020000}"/>
    <cellStyle name="Zarez 3 2 4 2" xfId="1136" xr:uid="{5861F57D-7227-496C-9773-8500820548AE}"/>
    <cellStyle name="Zarez 3 2 5" xfId="1132" xr:uid="{AC474CF1-FA84-4DDF-AB67-7F5AAD79B7A2}"/>
    <cellStyle name="Zarez 3 3" xfId="462" xr:uid="{00000000-0005-0000-0000-0000A0020000}"/>
    <cellStyle name="Zarez 3 3 2" xfId="463" xr:uid="{00000000-0005-0000-0000-0000A1020000}"/>
    <cellStyle name="Zarez 3 4" xfId="482" xr:uid="{00000000-0005-0000-0000-0000A2020000}"/>
    <cellStyle name="Zarez 3 4 2" xfId="1137" xr:uid="{2789CC19-3230-4886-AC30-835F603F306D}"/>
    <cellStyle name="Zarez 3 5" xfId="516" xr:uid="{00000000-0005-0000-0000-0000A3020000}"/>
    <cellStyle name="Zarez 3 5 2" xfId="1138" xr:uid="{F877D3FE-2350-4A94-B044-21A74E84E658}"/>
    <cellStyle name="Zarez 3 6" xfId="654" xr:uid="{00000000-0005-0000-0000-0000A4020000}"/>
    <cellStyle name="Zarez 3 7" xfId="1131" xr:uid="{66B200D1-F3D4-440A-94AA-F00F8C5336D3}"/>
    <cellStyle name="Zarez 3_Knjiga 5 TROŠKOVNIK Instalaterski radovi dio 1" xfId="464" xr:uid="{00000000-0005-0000-0000-0000A5020000}"/>
    <cellStyle name="Zarez 4" xfId="465" xr:uid="{00000000-0005-0000-0000-0000A6020000}"/>
    <cellStyle name="Zarez 4 2" xfId="485" xr:uid="{00000000-0005-0000-0000-0000A7020000}"/>
    <cellStyle name="Zarez 4 3" xfId="517" xr:uid="{00000000-0005-0000-0000-0000A8020000}"/>
    <cellStyle name="Zarez 4 4" xfId="655" xr:uid="{00000000-0005-0000-0000-0000A9020000}"/>
    <cellStyle name="Zarez 4 5" xfId="1140" xr:uid="{D716B424-2DD4-48DC-A6EC-3FE371671C58}"/>
    <cellStyle name="Zarez 5" xfId="466" xr:uid="{00000000-0005-0000-0000-0000AA020000}"/>
    <cellStyle name="Zarez 5 2" xfId="467" xr:uid="{00000000-0005-0000-0000-0000AB020000}"/>
    <cellStyle name="Zarez 5 2 2" xfId="1143" xr:uid="{A3451312-20B7-4E76-8779-032D49BD3D2A}"/>
    <cellStyle name="Zarez 5 2 3" xfId="1142" xr:uid="{85BAD207-A3EC-4654-B0F4-2EC5EB4866D9}"/>
    <cellStyle name="Zarez 5 3" xfId="656" xr:uid="{00000000-0005-0000-0000-0000AC020000}"/>
    <cellStyle name="Zarez 5 3 2" xfId="1144" xr:uid="{073D8876-AF74-486C-8A63-C9EF8C8CF888}"/>
    <cellStyle name="Zarez 5 4" xfId="1141" xr:uid="{0DC8D516-0EA6-422F-9604-390082271B0F}"/>
    <cellStyle name="Zarez 6" xfId="468" xr:uid="{00000000-0005-0000-0000-0000AD020000}"/>
    <cellStyle name="Zarez 6 2" xfId="1146" xr:uid="{B60E1B30-EBB8-44BF-B757-A5979C67FCFD}"/>
    <cellStyle name="Zarez 6 3" xfId="1145" xr:uid="{E0EE2329-916E-42A9-9DB2-60FFD47E6FBE}"/>
    <cellStyle name="Zarez 7" xfId="1147" xr:uid="{7F49F3D0-7C8D-4D43-B9F9-A95FED8E6531}"/>
    <cellStyle name="Zarez 8" xfId="1148" xr:uid="{9D768877-A259-4007-BFC3-5A59BEF2F9BA}"/>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FF0000"/>
      </font>
    </dxf>
    <dxf>
      <font>
        <color rgb="FFFF0000"/>
      </font>
    </dxf>
  </dxfs>
  <tableStyles count="0" defaultTableStyle="TableStyleMedium2" defaultPivotStyle="PivotStyleLight16"/>
  <colors>
    <mruColors>
      <color rgb="FFFF66CC"/>
      <color rgb="FFA7AE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693127</xdr:colOff>
      <xdr:row>176</xdr:row>
      <xdr:rowOff>0</xdr:rowOff>
    </xdr:from>
    <xdr:ext cx="65" cy="172227"/>
    <xdr:sp macro="" textlink="">
      <xdr:nvSpPr>
        <xdr:cNvPr id="2" name="TextBox 1">
          <a:extLst>
            <a:ext uri="{FF2B5EF4-FFF2-40B4-BE49-F238E27FC236}">
              <a16:creationId xmlns:a16="http://schemas.microsoft.com/office/drawing/2014/main" id="{3BC7D2C2-6D5F-4AA9-BB1F-2913AD25F8B5}"/>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3" name="TextBox 2">
          <a:extLst>
            <a:ext uri="{FF2B5EF4-FFF2-40B4-BE49-F238E27FC236}">
              <a16:creationId xmlns:a16="http://schemas.microsoft.com/office/drawing/2014/main" id="{DBF5542D-388A-4EF7-AF73-448C2E260B9F}"/>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4" name="TextBox 3">
          <a:extLst>
            <a:ext uri="{FF2B5EF4-FFF2-40B4-BE49-F238E27FC236}">
              <a16:creationId xmlns:a16="http://schemas.microsoft.com/office/drawing/2014/main" id="{BE0D7A85-B6CB-4FB0-A8A9-5D57A6E1AE4E}"/>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45719" cy="204421"/>
    <xdr:sp macro="" textlink="">
      <xdr:nvSpPr>
        <xdr:cNvPr id="5" name="TextBox 4">
          <a:extLst>
            <a:ext uri="{FF2B5EF4-FFF2-40B4-BE49-F238E27FC236}">
              <a16:creationId xmlns:a16="http://schemas.microsoft.com/office/drawing/2014/main" id="{B9BF11AF-CE64-41C5-BCCC-DA29B53F8ECB}"/>
            </a:ext>
          </a:extLst>
        </xdr:cNvPr>
        <xdr:cNvSpPr txBox="1"/>
      </xdr:nvSpPr>
      <xdr:spPr>
        <a:xfrm>
          <a:off x="4350727" y="35204400"/>
          <a:ext cx="45719" cy="2044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6" name="TextBox 5">
          <a:extLst>
            <a:ext uri="{FF2B5EF4-FFF2-40B4-BE49-F238E27FC236}">
              <a16:creationId xmlns:a16="http://schemas.microsoft.com/office/drawing/2014/main" id="{4CB52904-7CB0-4405-8F9B-03223F9977C4}"/>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7" name="TextBox 6">
          <a:extLst>
            <a:ext uri="{FF2B5EF4-FFF2-40B4-BE49-F238E27FC236}">
              <a16:creationId xmlns:a16="http://schemas.microsoft.com/office/drawing/2014/main" id="{EC081F2B-CBF0-4327-A95E-92C40E8950BB}"/>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8" name="TextBox 7">
          <a:extLst>
            <a:ext uri="{FF2B5EF4-FFF2-40B4-BE49-F238E27FC236}">
              <a16:creationId xmlns:a16="http://schemas.microsoft.com/office/drawing/2014/main" id="{F0EDF649-65E6-411A-822F-49E960B5974A}"/>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9" name="TextBox 8">
          <a:extLst>
            <a:ext uri="{FF2B5EF4-FFF2-40B4-BE49-F238E27FC236}">
              <a16:creationId xmlns:a16="http://schemas.microsoft.com/office/drawing/2014/main" id="{889AC9CA-F93F-4BE1-BA15-A460B1CAB829}"/>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10" name="TextBox 9">
          <a:extLst>
            <a:ext uri="{FF2B5EF4-FFF2-40B4-BE49-F238E27FC236}">
              <a16:creationId xmlns:a16="http://schemas.microsoft.com/office/drawing/2014/main" id="{C890A281-1437-465F-87FE-0187DD78C640}"/>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11" name="TextBox 6">
          <a:extLst>
            <a:ext uri="{FF2B5EF4-FFF2-40B4-BE49-F238E27FC236}">
              <a16:creationId xmlns:a16="http://schemas.microsoft.com/office/drawing/2014/main" id="{5EC6FD84-35C2-4A4F-8BDB-D1115487587D}"/>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12" name="TextBox 11">
          <a:extLst>
            <a:ext uri="{FF2B5EF4-FFF2-40B4-BE49-F238E27FC236}">
              <a16:creationId xmlns:a16="http://schemas.microsoft.com/office/drawing/2014/main" id="{20EF0C72-A3CB-495F-BA01-052863C9465C}"/>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13" name="TextBox 12">
          <a:extLst>
            <a:ext uri="{FF2B5EF4-FFF2-40B4-BE49-F238E27FC236}">
              <a16:creationId xmlns:a16="http://schemas.microsoft.com/office/drawing/2014/main" id="{01BBC2DD-2F70-4400-996E-F15291855039}"/>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14" name="TextBox 4">
          <a:extLst>
            <a:ext uri="{FF2B5EF4-FFF2-40B4-BE49-F238E27FC236}">
              <a16:creationId xmlns:a16="http://schemas.microsoft.com/office/drawing/2014/main" id="{0721620B-5986-4C80-8646-5B27985AE211}"/>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15" name="TextBox 6">
          <a:extLst>
            <a:ext uri="{FF2B5EF4-FFF2-40B4-BE49-F238E27FC236}">
              <a16:creationId xmlns:a16="http://schemas.microsoft.com/office/drawing/2014/main" id="{3DCEDB2A-6D54-4C78-8DEE-27A36E451423}"/>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16" name="TextBox 15">
          <a:extLst>
            <a:ext uri="{FF2B5EF4-FFF2-40B4-BE49-F238E27FC236}">
              <a16:creationId xmlns:a16="http://schemas.microsoft.com/office/drawing/2014/main" id="{B61AC931-F0E4-4B76-A35E-FC82383BD6FD}"/>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17" name="TextBox 16">
          <a:extLst>
            <a:ext uri="{FF2B5EF4-FFF2-40B4-BE49-F238E27FC236}">
              <a16:creationId xmlns:a16="http://schemas.microsoft.com/office/drawing/2014/main" id="{B3E29BC9-A09D-4B18-99D8-1C3EF6AEC256}"/>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18" name="TextBox 6">
          <a:extLst>
            <a:ext uri="{FF2B5EF4-FFF2-40B4-BE49-F238E27FC236}">
              <a16:creationId xmlns:a16="http://schemas.microsoft.com/office/drawing/2014/main" id="{09745E28-8BB0-4E2F-BDEE-A7F396367759}"/>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19" name="TextBox 18">
          <a:extLst>
            <a:ext uri="{FF2B5EF4-FFF2-40B4-BE49-F238E27FC236}">
              <a16:creationId xmlns:a16="http://schemas.microsoft.com/office/drawing/2014/main" id="{2C9726AF-DEFC-4A26-B440-C2F136F19CE8}"/>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20" name="TextBox 4">
          <a:extLst>
            <a:ext uri="{FF2B5EF4-FFF2-40B4-BE49-F238E27FC236}">
              <a16:creationId xmlns:a16="http://schemas.microsoft.com/office/drawing/2014/main" id="{698F7220-7766-400D-AE72-48DD8C8C8386}"/>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21" name="TextBox 6">
          <a:extLst>
            <a:ext uri="{FF2B5EF4-FFF2-40B4-BE49-F238E27FC236}">
              <a16:creationId xmlns:a16="http://schemas.microsoft.com/office/drawing/2014/main" id="{2738D2CE-C7A9-4348-9813-6DEEA43A6E31}"/>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693127</xdr:colOff>
      <xdr:row>176</xdr:row>
      <xdr:rowOff>0</xdr:rowOff>
    </xdr:from>
    <xdr:ext cx="65" cy="172227"/>
    <xdr:sp macro="" textlink="">
      <xdr:nvSpPr>
        <xdr:cNvPr id="22" name="TextBox 21">
          <a:extLst>
            <a:ext uri="{FF2B5EF4-FFF2-40B4-BE49-F238E27FC236}">
              <a16:creationId xmlns:a16="http://schemas.microsoft.com/office/drawing/2014/main" id="{5E949143-B470-479D-AADA-F98CA8E44D80}"/>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23" name="TextBox 22">
          <a:extLst>
            <a:ext uri="{FF2B5EF4-FFF2-40B4-BE49-F238E27FC236}">
              <a16:creationId xmlns:a16="http://schemas.microsoft.com/office/drawing/2014/main" id="{7FE3C0A2-3098-45D5-83D2-B2A503D9CD53}"/>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24" name="TextBox 23">
          <a:extLst>
            <a:ext uri="{FF2B5EF4-FFF2-40B4-BE49-F238E27FC236}">
              <a16:creationId xmlns:a16="http://schemas.microsoft.com/office/drawing/2014/main" id="{6477B4B8-8AC4-4C26-9B2B-2129238F1B7E}"/>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45719" cy="204421"/>
    <xdr:sp macro="" textlink="">
      <xdr:nvSpPr>
        <xdr:cNvPr id="25" name="TextBox 24">
          <a:extLst>
            <a:ext uri="{FF2B5EF4-FFF2-40B4-BE49-F238E27FC236}">
              <a16:creationId xmlns:a16="http://schemas.microsoft.com/office/drawing/2014/main" id="{F234D7C2-2259-4AEA-9227-9E1C62743F81}"/>
            </a:ext>
          </a:extLst>
        </xdr:cNvPr>
        <xdr:cNvSpPr txBox="1"/>
      </xdr:nvSpPr>
      <xdr:spPr>
        <a:xfrm>
          <a:off x="4350727" y="35204400"/>
          <a:ext cx="45719" cy="2044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26" name="TextBox 25">
          <a:extLst>
            <a:ext uri="{FF2B5EF4-FFF2-40B4-BE49-F238E27FC236}">
              <a16:creationId xmlns:a16="http://schemas.microsoft.com/office/drawing/2014/main" id="{B439DA0A-7C42-42D2-8528-5FFAE9239C4A}"/>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27" name="TextBox 26">
          <a:extLst>
            <a:ext uri="{FF2B5EF4-FFF2-40B4-BE49-F238E27FC236}">
              <a16:creationId xmlns:a16="http://schemas.microsoft.com/office/drawing/2014/main" id="{72DF732B-70A6-4028-8C3E-954AFF6638F3}"/>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28" name="TextBox 27">
          <a:extLst>
            <a:ext uri="{FF2B5EF4-FFF2-40B4-BE49-F238E27FC236}">
              <a16:creationId xmlns:a16="http://schemas.microsoft.com/office/drawing/2014/main" id="{D930115F-A65C-40C9-AA02-F7667055BFBD}"/>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29" name="TextBox 28">
          <a:extLst>
            <a:ext uri="{FF2B5EF4-FFF2-40B4-BE49-F238E27FC236}">
              <a16:creationId xmlns:a16="http://schemas.microsoft.com/office/drawing/2014/main" id="{126FF7C3-D378-4A82-9099-21F6A484302D}"/>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30" name="TextBox 29">
          <a:extLst>
            <a:ext uri="{FF2B5EF4-FFF2-40B4-BE49-F238E27FC236}">
              <a16:creationId xmlns:a16="http://schemas.microsoft.com/office/drawing/2014/main" id="{2EE43C1D-8464-4055-A366-7983F29ABBB8}"/>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31" name="TextBox 6">
          <a:extLst>
            <a:ext uri="{FF2B5EF4-FFF2-40B4-BE49-F238E27FC236}">
              <a16:creationId xmlns:a16="http://schemas.microsoft.com/office/drawing/2014/main" id="{5E564380-99F2-48DD-9DC0-12CC4F1E9E2C}"/>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32" name="TextBox 31">
          <a:extLst>
            <a:ext uri="{FF2B5EF4-FFF2-40B4-BE49-F238E27FC236}">
              <a16:creationId xmlns:a16="http://schemas.microsoft.com/office/drawing/2014/main" id="{EC40285A-EFEE-4075-A835-BD4EA9AFB616}"/>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33" name="TextBox 32">
          <a:extLst>
            <a:ext uri="{FF2B5EF4-FFF2-40B4-BE49-F238E27FC236}">
              <a16:creationId xmlns:a16="http://schemas.microsoft.com/office/drawing/2014/main" id="{10A91CFA-39DC-481A-880B-AC6BDEFA9358}"/>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34" name="TextBox 4">
          <a:extLst>
            <a:ext uri="{FF2B5EF4-FFF2-40B4-BE49-F238E27FC236}">
              <a16:creationId xmlns:a16="http://schemas.microsoft.com/office/drawing/2014/main" id="{B95E239C-D5CD-4499-B717-97DA05194D1A}"/>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35" name="TextBox 6">
          <a:extLst>
            <a:ext uri="{FF2B5EF4-FFF2-40B4-BE49-F238E27FC236}">
              <a16:creationId xmlns:a16="http://schemas.microsoft.com/office/drawing/2014/main" id="{9FEA12BF-1F1E-4804-B2DE-68490E0A4DF5}"/>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36" name="TextBox 35">
          <a:extLst>
            <a:ext uri="{FF2B5EF4-FFF2-40B4-BE49-F238E27FC236}">
              <a16:creationId xmlns:a16="http://schemas.microsoft.com/office/drawing/2014/main" id="{AB806180-37FA-4A06-B22F-1E07708CC850}"/>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37" name="TextBox 36">
          <a:extLst>
            <a:ext uri="{FF2B5EF4-FFF2-40B4-BE49-F238E27FC236}">
              <a16:creationId xmlns:a16="http://schemas.microsoft.com/office/drawing/2014/main" id="{CE00321D-1089-4C00-BE9D-3E77F9F86705}"/>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38" name="TextBox 6">
          <a:extLst>
            <a:ext uri="{FF2B5EF4-FFF2-40B4-BE49-F238E27FC236}">
              <a16:creationId xmlns:a16="http://schemas.microsoft.com/office/drawing/2014/main" id="{F148329B-B68A-4F85-A04F-E13CE2F45224}"/>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39" name="TextBox 38">
          <a:extLst>
            <a:ext uri="{FF2B5EF4-FFF2-40B4-BE49-F238E27FC236}">
              <a16:creationId xmlns:a16="http://schemas.microsoft.com/office/drawing/2014/main" id="{08ECF99E-A68D-4AF4-89A4-2EBCA2C82B97}"/>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40" name="TextBox 4">
          <a:extLst>
            <a:ext uri="{FF2B5EF4-FFF2-40B4-BE49-F238E27FC236}">
              <a16:creationId xmlns:a16="http://schemas.microsoft.com/office/drawing/2014/main" id="{F9126745-A9FD-46E2-991E-D30ECEEDFF6E}"/>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41" name="TextBox 6">
          <a:extLst>
            <a:ext uri="{FF2B5EF4-FFF2-40B4-BE49-F238E27FC236}">
              <a16:creationId xmlns:a16="http://schemas.microsoft.com/office/drawing/2014/main" id="{072B7DBC-79E1-4ED6-BEA9-70ED316BFF99}"/>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693127</xdr:colOff>
      <xdr:row>176</xdr:row>
      <xdr:rowOff>0</xdr:rowOff>
    </xdr:from>
    <xdr:ext cx="65" cy="172227"/>
    <xdr:sp macro="" textlink="">
      <xdr:nvSpPr>
        <xdr:cNvPr id="42" name="TextBox 41">
          <a:extLst>
            <a:ext uri="{FF2B5EF4-FFF2-40B4-BE49-F238E27FC236}">
              <a16:creationId xmlns:a16="http://schemas.microsoft.com/office/drawing/2014/main" id="{17D26993-3344-40C3-85B3-F59C106895D8}"/>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43" name="TextBox 42">
          <a:extLst>
            <a:ext uri="{FF2B5EF4-FFF2-40B4-BE49-F238E27FC236}">
              <a16:creationId xmlns:a16="http://schemas.microsoft.com/office/drawing/2014/main" id="{7C889286-E554-41BB-80F7-EDE71531676E}"/>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44" name="TextBox 43">
          <a:extLst>
            <a:ext uri="{FF2B5EF4-FFF2-40B4-BE49-F238E27FC236}">
              <a16:creationId xmlns:a16="http://schemas.microsoft.com/office/drawing/2014/main" id="{56F0E0DF-2022-43F1-B59F-D018CC0805B9}"/>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45719" cy="204421"/>
    <xdr:sp macro="" textlink="">
      <xdr:nvSpPr>
        <xdr:cNvPr id="45" name="TextBox 44">
          <a:extLst>
            <a:ext uri="{FF2B5EF4-FFF2-40B4-BE49-F238E27FC236}">
              <a16:creationId xmlns:a16="http://schemas.microsoft.com/office/drawing/2014/main" id="{C0A4E372-DF41-490A-AE77-2A66A1201665}"/>
            </a:ext>
          </a:extLst>
        </xdr:cNvPr>
        <xdr:cNvSpPr txBox="1"/>
      </xdr:nvSpPr>
      <xdr:spPr>
        <a:xfrm>
          <a:off x="4350727" y="35204400"/>
          <a:ext cx="45719" cy="2044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46" name="TextBox 45">
          <a:extLst>
            <a:ext uri="{FF2B5EF4-FFF2-40B4-BE49-F238E27FC236}">
              <a16:creationId xmlns:a16="http://schemas.microsoft.com/office/drawing/2014/main" id="{81F87941-BC04-43C0-B284-14CFDA982CAF}"/>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47" name="TextBox 46">
          <a:extLst>
            <a:ext uri="{FF2B5EF4-FFF2-40B4-BE49-F238E27FC236}">
              <a16:creationId xmlns:a16="http://schemas.microsoft.com/office/drawing/2014/main" id="{23B8C098-F57E-4A8C-98D3-8E041F302ECD}"/>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48" name="TextBox 47">
          <a:extLst>
            <a:ext uri="{FF2B5EF4-FFF2-40B4-BE49-F238E27FC236}">
              <a16:creationId xmlns:a16="http://schemas.microsoft.com/office/drawing/2014/main" id="{E98BE466-483D-4677-AEF4-9A0BAB7890C8}"/>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49" name="TextBox 48">
          <a:extLst>
            <a:ext uri="{FF2B5EF4-FFF2-40B4-BE49-F238E27FC236}">
              <a16:creationId xmlns:a16="http://schemas.microsoft.com/office/drawing/2014/main" id="{39A499AE-70E6-4E41-A82B-872B92A04806}"/>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50" name="TextBox 49">
          <a:extLst>
            <a:ext uri="{FF2B5EF4-FFF2-40B4-BE49-F238E27FC236}">
              <a16:creationId xmlns:a16="http://schemas.microsoft.com/office/drawing/2014/main" id="{D58B5696-BF7C-4F73-A04E-A0ABF5339CFE}"/>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51" name="TextBox 6">
          <a:extLst>
            <a:ext uri="{FF2B5EF4-FFF2-40B4-BE49-F238E27FC236}">
              <a16:creationId xmlns:a16="http://schemas.microsoft.com/office/drawing/2014/main" id="{E8155E2B-5118-4E0B-A28D-5168D464E968}"/>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52" name="TextBox 51">
          <a:extLst>
            <a:ext uri="{FF2B5EF4-FFF2-40B4-BE49-F238E27FC236}">
              <a16:creationId xmlns:a16="http://schemas.microsoft.com/office/drawing/2014/main" id="{3286598F-332C-4530-9FB1-8B062F11939E}"/>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53" name="TextBox 52">
          <a:extLst>
            <a:ext uri="{FF2B5EF4-FFF2-40B4-BE49-F238E27FC236}">
              <a16:creationId xmlns:a16="http://schemas.microsoft.com/office/drawing/2014/main" id="{AF72A064-313E-4464-AB31-F7348A402A19}"/>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54" name="TextBox 4">
          <a:extLst>
            <a:ext uri="{FF2B5EF4-FFF2-40B4-BE49-F238E27FC236}">
              <a16:creationId xmlns:a16="http://schemas.microsoft.com/office/drawing/2014/main" id="{60FE899C-ABB7-433B-8AD2-4F1E8BFCE51C}"/>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55" name="TextBox 6">
          <a:extLst>
            <a:ext uri="{FF2B5EF4-FFF2-40B4-BE49-F238E27FC236}">
              <a16:creationId xmlns:a16="http://schemas.microsoft.com/office/drawing/2014/main" id="{10051BAC-0C44-42D0-B22E-3925BC17A371}"/>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56" name="TextBox 55">
          <a:extLst>
            <a:ext uri="{FF2B5EF4-FFF2-40B4-BE49-F238E27FC236}">
              <a16:creationId xmlns:a16="http://schemas.microsoft.com/office/drawing/2014/main" id="{9F3D8EEA-E7BF-4774-AE31-7B04EBBE84A4}"/>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57" name="TextBox 56">
          <a:extLst>
            <a:ext uri="{FF2B5EF4-FFF2-40B4-BE49-F238E27FC236}">
              <a16:creationId xmlns:a16="http://schemas.microsoft.com/office/drawing/2014/main" id="{C6AD8B8C-9D44-48B1-AC5D-007F1A232544}"/>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58" name="TextBox 6">
          <a:extLst>
            <a:ext uri="{FF2B5EF4-FFF2-40B4-BE49-F238E27FC236}">
              <a16:creationId xmlns:a16="http://schemas.microsoft.com/office/drawing/2014/main" id="{562E2162-A9D5-440A-AE60-ACF1178E31B4}"/>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59" name="TextBox 58">
          <a:extLst>
            <a:ext uri="{FF2B5EF4-FFF2-40B4-BE49-F238E27FC236}">
              <a16:creationId xmlns:a16="http://schemas.microsoft.com/office/drawing/2014/main" id="{239AC68C-2AA4-4AC6-8333-71D0B38D04D6}"/>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60" name="TextBox 4">
          <a:extLst>
            <a:ext uri="{FF2B5EF4-FFF2-40B4-BE49-F238E27FC236}">
              <a16:creationId xmlns:a16="http://schemas.microsoft.com/office/drawing/2014/main" id="{7A9D59B0-2E97-4002-959E-55A50F2707AF}"/>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61" name="TextBox 6">
          <a:extLst>
            <a:ext uri="{FF2B5EF4-FFF2-40B4-BE49-F238E27FC236}">
              <a16:creationId xmlns:a16="http://schemas.microsoft.com/office/drawing/2014/main" id="{734BD298-F4C6-441D-8D58-7BE1653C7E7E}"/>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suradnici.sharepoint.com/lav/projektiranje$/Users/dsusterc/Documents/D%20R%20A%20&#381;%20E%20N/4%20IKEA/7%20Projekti/38%20TENDER%20II%20-%20gradevinski%20radovi/KNJIGA%20VI%20-%20TROSKOVNICI/C%2001_C%2005_Cvor%20Otok%20Svibovski_krakovi%201,3,4,5,6-tender.xls?D90BAD74" TargetMode="External"/><Relationship Id="rId1" Type="http://schemas.openxmlformats.org/officeDocument/2006/relationships/externalLinkPath" Target="file:///\\D90BAD74\C%2001_C%2005_Cvor%20Otok%20Svibovski_krakovi%201,3,4,5,6-tend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govrni%20tro&#353;kovnik%20%20IZGRADNJA%20J%20-%20VG%20od%200+000%20DO%206+3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govrni%20tro&#353;kovnik%20%20IZGRADNJA%20J%20-%20VG%20od%200+000%20DO%206+3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uradnici.sharepoint.com/lav/projektiranje$/Ugovorni%20troskovnici/Izmjestanja/2007-EE%20i%20TK%20Dalekovo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uradnici.sharepoint.com/lav/projektiranje$/Documents%20and%20Settings/iblagus.INSTITUT/Local%20Settings/Temporary%20Internet%20Files/OLKDC/Nova%20spranca%20Primavera/primavera%20d/2.%20UT%20KNJIGA%204A%20Telekomunikacij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uradnici.sharepoint.com/lav/projektiranje$/Ugovorni%20troskovnici/CP/Jedinstvo,%20CP%20Busevec,%2020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suradnici.sharepoint.com/lav/projektiranje$/Ugovorni%20troskovnici/A11%20Zagreb%20-%20Sisak/Ugovorni%20troskovnik%20gradjevinski%20V%20Gorica%20-%20Busev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ČVOR IVANJA REK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1-GL.TRASA I OBJEKTI"/>
      <sheetName val="VODOVOD,KANALIZACIJA,.... "/>
      <sheetName val="REKAPITULACIJA"/>
    </sheetNames>
    <sheetDataSet>
      <sheetData sheetId="0" refreshError="1">
        <row r="4">
          <cell r="B4">
            <v>0.95299999999999996</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1-GL.TRASA I OBJEKTI"/>
      <sheetName val="VODOVOD,KANALIZACIJA,.... "/>
      <sheetName val="REKAPITULACIJA"/>
    </sheetNames>
    <sheetDataSet>
      <sheetData sheetId="0" refreshError="1">
        <row r="4">
          <cell r="B4">
            <v>0.95299999999999996</v>
          </cell>
        </row>
      </sheetData>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TK poddionica 1"/>
      <sheetName val="1. EE -  VODOVI "/>
      <sheetName val="SVE REKAP"/>
      <sheetName val="TK poddionica 2"/>
      <sheetName val="SNR Mraclin 2"/>
      <sheetName val="ZTS 96 "/>
      <sheetName val="ZTS 252"/>
      <sheetName val="EE REK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Š KABEL.KAN"/>
      <sheetName val="Š-SVJETLOV.KABEL"/>
      <sheetName val="Š-TPS"/>
      <sheetName val="Š-PRELAGANJE TK"/>
      <sheetName val="Š-SUSTAV NAPLATE"/>
      <sheetName val="Š-RADIO SUSTAV"/>
      <sheetName val="Š-OZVUČENJE TUNELA"/>
      <sheetName val="Z-KABEL.KAN"/>
      <sheetName val="Z-SVJETLOV.KABEL"/>
      <sheetName val="Z TPS"/>
      <sheetName val="Z PRELAGANJE TK"/>
      <sheetName val="Z-SUSTAV NAPLATE"/>
      <sheetName val="REKAPITULACIJ 4ATELEKOMUNIKACIJ"/>
      <sheetName val="ŠESTANOV-ZAGVOZD (REK.TELEK)"/>
      <sheetName val="ZAGVOZD-RAČA (REK.TELEK)"/>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kapitulacija"/>
      <sheetName val="SADRŽAJ"/>
      <sheetName val="OPĆE NAPOMENE"/>
      <sheetName val="POSEBNI TEHNIČKI UVJETI"/>
      <sheetName val="Građ-obrtnički"/>
      <sheetName val="Vod i kanal"/>
      <sheetName val="Strojarski"/>
      <sheetName val="Elektro"/>
      <sheetName val="Promet"/>
    </sheetNames>
    <sheetDataSet>
      <sheetData sheetId="0" refreshError="1"/>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OPĆI UVJETI"/>
      <sheetName val="IZGRADNJA"/>
      <sheetName val="REKAPITULACIJA"/>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194"/>
  <sheetViews>
    <sheetView tabSelected="1" showWhiteSpace="0" view="pageBreakPreview" zoomScaleNormal="77" zoomScaleSheetLayoutView="100" workbookViewId="0">
      <selection activeCell="C1" sqref="C1"/>
    </sheetView>
  </sheetViews>
  <sheetFormatPr defaultColWidth="11" defaultRowHeight="12.75"/>
  <cols>
    <col min="1" max="1" width="39.125" style="129" customWidth="1"/>
    <col min="2" max="2" width="39.125" style="130" customWidth="1"/>
    <col min="3" max="16384" width="11" style="129"/>
  </cols>
  <sheetData>
    <row r="1" spans="1:4">
      <c r="A1" s="94"/>
      <c r="B1" s="271"/>
      <c r="C1" s="272"/>
      <c r="D1" s="272"/>
    </row>
    <row r="2" spans="1:4">
      <c r="A2" s="94"/>
      <c r="B2" s="271"/>
      <c r="C2" s="272"/>
      <c r="D2" s="272"/>
    </row>
    <row r="3" spans="1:4">
      <c r="A3" s="273" t="s">
        <v>0</v>
      </c>
      <c r="B3" s="274"/>
    </row>
    <row r="4" spans="1:4">
      <c r="A4" s="275" t="s">
        <v>1</v>
      </c>
      <c r="B4" s="274"/>
    </row>
    <row r="5" spans="1:4">
      <c r="A5" s="275" t="s">
        <v>2</v>
      </c>
      <c r="B5" s="274"/>
    </row>
    <row r="6" spans="1:4">
      <c r="A6" s="275" t="s">
        <v>3</v>
      </c>
      <c r="B6" s="274"/>
    </row>
    <row r="7" spans="1:4">
      <c r="A7" s="276"/>
      <c r="B7" s="274"/>
    </row>
    <row r="8" spans="1:4">
      <c r="A8" s="277" t="s">
        <v>4</v>
      </c>
      <c r="B8" s="278"/>
    </row>
    <row r="9" spans="1:4" ht="13.5" customHeight="1">
      <c r="A9" s="1150" t="s">
        <v>5</v>
      </c>
      <c r="B9" s="1150"/>
    </row>
    <row r="10" spans="1:4">
      <c r="A10" s="277"/>
      <c r="B10" s="278"/>
    </row>
    <row r="11" spans="1:4">
      <c r="A11" s="280" t="s">
        <v>6</v>
      </c>
      <c r="B11" s="278"/>
    </row>
    <row r="12" spans="1:4" ht="25.5">
      <c r="A12" s="277" t="s">
        <v>7</v>
      </c>
      <c r="B12" s="278"/>
    </row>
    <row r="13" spans="1:4">
      <c r="A13" s="281" t="s">
        <v>8</v>
      </c>
      <c r="B13" s="278"/>
    </row>
    <row r="14" spans="1:4">
      <c r="A14" s="282" t="s">
        <v>9</v>
      </c>
      <c r="B14" s="278"/>
    </row>
    <row r="15" spans="1:4">
      <c r="A15" s="282"/>
      <c r="B15" s="278"/>
    </row>
    <row r="16" spans="1:4">
      <c r="A16" s="280" t="s">
        <v>10</v>
      </c>
      <c r="B16" s="283"/>
    </row>
    <row r="17" spans="1:2">
      <c r="A17" s="281" t="s">
        <v>11</v>
      </c>
      <c r="B17" s="283"/>
    </row>
    <row r="18" spans="1:2">
      <c r="A18" s="282" t="s">
        <v>12</v>
      </c>
      <c r="B18" s="284"/>
    </row>
    <row r="19" spans="1:2">
      <c r="A19" s="281" t="s">
        <v>13</v>
      </c>
      <c r="B19" s="285"/>
    </row>
    <row r="20" spans="1:2">
      <c r="A20" s="15"/>
      <c r="B20" s="286"/>
    </row>
    <row r="21" spans="1:2">
      <c r="A21" s="15"/>
      <c r="B21" s="286"/>
    </row>
    <row r="22" spans="1:2">
      <c r="A22" s="277" t="s">
        <v>14</v>
      </c>
      <c r="B22" s="285" t="s">
        <v>15</v>
      </c>
    </row>
    <row r="23" spans="1:2">
      <c r="A23" s="277"/>
      <c r="B23" s="285"/>
    </row>
    <row r="24" spans="1:2">
      <c r="A24" s="277" t="s">
        <v>16</v>
      </c>
      <c r="B24" s="285" t="s">
        <v>17</v>
      </c>
    </row>
    <row r="25" spans="1:2">
      <c r="A25" s="277"/>
      <c r="B25" s="285"/>
    </row>
    <row r="26" spans="1:2">
      <c r="A26" s="277" t="s">
        <v>18</v>
      </c>
      <c r="B26" s="285" t="s">
        <v>19</v>
      </c>
    </row>
    <row r="27" spans="1:2">
      <c r="A27" s="277"/>
      <c r="B27" s="285"/>
    </row>
    <row r="28" spans="1:2">
      <c r="A28" s="277" t="s">
        <v>20</v>
      </c>
      <c r="B28" s="285" t="s">
        <v>21</v>
      </c>
    </row>
    <row r="29" spans="1:2">
      <c r="A29" s="277"/>
      <c r="B29" s="285"/>
    </row>
    <row r="30" spans="1:2">
      <c r="A30" s="277" t="s">
        <v>22</v>
      </c>
      <c r="B30" s="285" t="s">
        <v>23</v>
      </c>
    </row>
    <row r="31" spans="1:2">
      <c r="A31" s="276"/>
      <c r="B31" s="274"/>
    </row>
    <row r="32" spans="1:2">
      <c r="A32" s="276"/>
      <c r="B32" s="274"/>
    </row>
    <row r="33" spans="1:2">
      <c r="A33" s="276"/>
      <c r="B33" s="274"/>
    </row>
    <row r="34" spans="1:2">
      <c r="A34" s="276"/>
      <c r="B34" s="274"/>
    </row>
    <row r="35" spans="1:2" ht="119.25" customHeight="1">
      <c r="A35" s="287" t="s">
        <v>24</v>
      </c>
      <c r="B35" s="288" t="s">
        <v>25</v>
      </c>
    </row>
    <row r="36" spans="1:2">
      <c r="A36" s="276"/>
      <c r="B36" s="274"/>
    </row>
    <row r="37" spans="1:2" ht="15">
      <c r="A37" s="276"/>
      <c r="B37" s="289"/>
    </row>
    <row r="38" spans="1:2">
      <c r="A38" s="276"/>
      <c r="B38" s="274"/>
    </row>
    <row r="39" spans="1:2">
      <c r="A39" s="281" t="s">
        <v>26</v>
      </c>
      <c r="B39" s="285" t="s">
        <v>27</v>
      </c>
    </row>
    <row r="40" spans="1:2">
      <c r="A40" s="290"/>
      <c r="B40" s="291"/>
    </row>
    <row r="41" spans="1:2">
      <c r="A41" s="290"/>
      <c r="B41" s="291"/>
    </row>
    <row r="42" spans="1:2">
      <c r="A42" s="290"/>
      <c r="B42" s="291"/>
    </row>
    <row r="43" spans="1:2">
      <c r="A43" s="290"/>
      <c r="B43" s="291"/>
    </row>
    <row r="44" spans="1:2">
      <c r="B44" s="291"/>
    </row>
    <row r="45" spans="1:2">
      <c r="A45" s="290"/>
      <c r="B45" s="291"/>
    </row>
    <row r="46" spans="1:2">
      <c r="A46" s="290"/>
      <c r="B46" s="291"/>
    </row>
    <row r="47" spans="1:2">
      <c r="A47" s="290"/>
      <c r="B47" s="291"/>
    </row>
    <row r="48" spans="1:2">
      <c r="A48" s="290"/>
      <c r="B48" s="291"/>
    </row>
    <row r="49" spans="1:2">
      <c r="A49" s="292"/>
      <c r="B49" s="293"/>
    </row>
    <row r="50" spans="1:2">
      <c r="A50" s="290"/>
      <c r="B50" s="291"/>
    </row>
    <row r="59" spans="1:2">
      <c r="A59" s="292"/>
      <c r="B59" s="293"/>
    </row>
    <row r="69" spans="1:2">
      <c r="A69" s="292"/>
      <c r="B69" s="293"/>
    </row>
    <row r="90" ht="29.1" customHeight="1"/>
    <row r="159" ht="13.5" customHeight="1"/>
    <row r="190" spans="1:6">
      <c r="A190" s="294"/>
    </row>
    <row r="191" spans="1:6">
      <c r="A191" s="294"/>
    </row>
    <row r="192" spans="1:6" s="130" customFormat="1">
      <c r="A192" s="294"/>
      <c r="C192" s="129"/>
      <c r="D192" s="129"/>
      <c r="E192" s="129"/>
      <c r="F192" s="129"/>
    </row>
    <row r="193" spans="1:6" s="130" customFormat="1">
      <c r="A193" s="294"/>
      <c r="C193" s="129"/>
      <c r="D193" s="129"/>
      <c r="E193" s="129"/>
      <c r="F193" s="129"/>
    </row>
    <row r="194" spans="1:6" s="130" customFormat="1">
      <c r="A194" s="294"/>
      <c r="C194" s="129"/>
      <c r="D194" s="129"/>
      <c r="E194" s="129"/>
      <c r="F194" s="129"/>
    </row>
  </sheetData>
  <sheetProtection algorithmName="SHA-512" hashValue="887WLRVYn/0eDSdCml6wX0dM7CXCqPUv+HF3dy6ls1cbRqey8PCSpkplskyErzPHY3s3lNwtFBRyIPh5IqeZkQ==" saltValue="0fOOsZLZQ/dD13ca1vDJlw==" spinCount="100000" sheet="1" objects="1" scenarios="1"/>
  <mergeCells count="1">
    <mergeCell ref="A9:B9"/>
  </mergeCells>
  <pageMargins left="0.70866141732283472" right="0.70866141732283472" top="0.86614173228346458" bottom="0.74803149606299213" header="0.31496062992125984" footer="0.31496062992125984"/>
  <pageSetup paperSize="9" orientation="portrait" r:id="rId1"/>
  <headerFooter>
    <oddHeader xml:space="preserve">&amp;L&amp;"Agrandir,Regular"&amp;8Naziv projekta: Projekt za cjelovitu obnovu zgrade / Građevina: Palača DHMZ
Investitor: Hrvatski povijesni muzej, Ulica Antuna G.Matoša 9, Zagreb, OIB: 86757663498
Zajednička oznaka projekta: CO_189-2022&amp;"-,Regular"&amp;12
</oddHeader>
    <oddFooter>&amp;L&amp;"Agrandir,Regular"&amp;8Zagreb, 11/2023&amp;C&amp;"Agrandir,Regular"&amp;8&amp;A&amp;R&amp;"Agrandir,Regular"&amp;8&amp;P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K197"/>
  <sheetViews>
    <sheetView view="pageBreakPreview" zoomScaleNormal="100" zoomScaleSheetLayoutView="100" workbookViewId="0">
      <selection activeCell="G1" sqref="G1"/>
    </sheetView>
  </sheetViews>
  <sheetFormatPr defaultColWidth="10.875" defaultRowHeight="12.75"/>
  <cols>
    <col min="1" max="1" width="4.625" style="386" customWidth="1"/>
    <col min="2" max="2" width="35.625" style="194" customWidth="1"/>
    <col min="3" max="3" width="7.125" style="305" customWidth="1"/>
    <col min="4" max="4" width="9.125" style="446" customWidth="1"/>
    <col min="5" max="5" width="10.625" style="121" customWidth="1"/>
    <col min="6" max="6" width="13.125" style="446" customWidth="1"/>
    <col min="7" max="7" width="10.875" style="446"/>
    <col min="8" max="8" width="10.875" style="446" customWidth="1"/>
    <col min="9" max="10" width="10.875" style="446"/>
    <col min="11" max="11" width="10.875" style="446" customWidth="1"/>
    <col min="12" max="16384" width="10.875" style="446"/>
  </cols>
  <sheetData>
    <row r="1" spans="1:8" s="322" customFormat="1" ht="25.5">
      <c r="A1" s="321" t="s">
        <v>39</v>
      </c>
      <c r="B1" s="6" t="s">
        <v>40</v>
      </c>
      <c r="C1" s="6" t="s">
        <v>41</v>
      </c>
      <c r="D1" s="321" t="s">
        <v>42</v>
      </c>
      <c r="E1" s="57" t="s">
        <v>43</v>
      </c>
      <c r="F1" s="321" t="s">
        <v>44</v>
      </c>
      <c r="H1" s="63"/>
    </row>
    <row r="2" spans="1:8">
      <c r="A2" s="303"/>
      <c r="B2" s="451"/>
      <c r="C2" s="381"/>
      <c r="D2" s="445"/>
      <c r="E2" s="118"/>
      <c r="F2" s="445"/>
      <c r="H2" s="447"/>
    </row>
    <row r="3" spans="1:8">
      <c r="A3" s="365" t="s">
        <v>721</v>
      </c>
      <c r="B3" s="203" t="s">
        <v>438</v>
      </c>
      <c r="E3" s="60"/>
      <c r="F3" s="56"/>
      <c r="H3" s="447"/>
    </row>
    <row r="4" spans="1:8">
      <c r="E4" s="60"/>
      <c r="F4" s="56"/>
      <c r="H4" s="447"/>
    </row>
    <row r="5" spans="1:8">
      <c r="B5" s="451" t="s">
        <v>28</v>
      </c>
      <c r="E5" s="60"/>
      <c r="F5" s="56"/>
      <c r="H5" s="447"/>
    </row>
    <row r="6" spans="1:8" ht="140.25">
      <c r="B6" s="5" t="s">
        <v>439</v>
      </c>
      <c r="E6" s="60"/>
      <c r="F6" s="56"/>
      <c r="H6" s="447"/>
    </row>
    <row r="7" spans="1:8" ht="76.5">
      <c r="B7" s="5" t="s">
        <v>440</v>
      </c>
      <c r="E7" s="60"/>
      <c r="F7" s="56"/>
      <c r="H7" s="447"/>
    </row>
    <row r="8" spans="1:8" ht="102">
      <c r="B8" s="5" t="s">
        <v>441</v>
      </c>
      <c r="E8" s="60"/>
      <c r="F8" s="56"/>
      <c r="H8" s="447"/>
    </row>
    <row r="9" spans="1:8" ht="178.5">
      <c r="B9" s="1" t="s">
        <v>442</v>
      </c>
      <c r="E9" s="60"/>
      <c r="F9" s="56"/>
      <c r="H9" s="447"/>
    </row>
    <row r="10" spans="1:8" ht="76.5">
      <c r="B10" s="5" t="s">
        <v>443</v>
      </c>
      <c r="E10" s="60"/>
      <c r="F10" s="56"/>
      <c r="H10" s="447"/>
    </row>
    <row r="11" spans="1:8" ht="153">
      <c r="B11" s="5" t="s">
        <v>444</v>
      </c>
      <c r="E11" s="60"/>
      <c r="F11" s="56"/>
      <c r="H11" s="447"/>
    </row>
    <row r="12" spans="1:8" ht="216.75">
      <c r="B12" s="5" t="s">
        <v>445</v>
      </c>
      <c r="E12" s="60"/>
      <c r="F12" s="56"/>
      <c r="H12" s="447"/>
    </row>
    <row r="13" spans="1:8">
      <c r="E13" s="60"/>
      <c r="F13" s="56"/>
      <c r="H13" s="447"/>
    </row>
    <row r="14" spans="1:8">
      <c r="A14" s="365">
        <f>MAX(A13:A13)+1</f>
        <v>1</v>
      </c>
      <c r="B14" s="361" t="s">
        <v>446</v>
      </c>
      <c r="C14" s="384"/>
      <c r="D14" s="360"/>
      <c r="E14" s="60"/>
      <c r="F14" s="56"/>
      <c r="H14" s="447"/>
    </row>
    <row r="15" spans="1:8" ht="51">
      <c r="A15" s="452"/>
      <c r="B15" s="354" t="s">
        <v>447</v>
      </c>
      <c r="C15" s="384"/>
      <c r="D15" s="360"/>
      <c r="E15" s="60"/>
      <c r="F15" s="56"/>
      <c r="H15" s="447"/>
    </row>
    <row r="16" spans="1:8" ht="63.75">
      <c r="A16" s="452"/>
      <c r="B16" s="354" t="s">
        <v>448</v>
      </c>
      <c r="C16" s="384"/>
      <c r="D16" s="360"/>
      <c r="E16" s="60"/>
      <c r="F16" s="56"/>
      <c r="H16" s="447"/>
    </row>
    <row r="17" spans="1:8" ht="102">
      <c r="A17" s="452"/>
      <c r="B17" s="453" t="s">
        <v>449</v>
      </c>
      <c r="C17" s="446"/>
      <c r="E17" s="60"/>
      <c r="F17" s="56"/>
      <c r="H17" s="447"/>
    </row>
    <row r="18" spans="1:8">
      <c r="A18" s="452"/>
      <c r="B18" s="454" t="s">
        <v>104</v>
      </c>
      <c r="D18" s="360"/>
      <c r="E18" s="60"/>
      <c r="F18" s="56"/>
      <c r="H18" s="447"/>
    </row>
    <row r="19" spans="1:8" ht="25.5">
      <c r="A19" s="452"/>
      <c r="B19" s="194" t="s">
        <v>450</v>
      </c>
      <c r="C19" s="368" t="s">
        <v>105</v>
      </c>
      <c r="D19" s="415">
        <v>6</v>
      </c>
      <c r="E19" s="112"/>
      <c r="F19" s="324">
        <f>ROUND(D19*E19,2)</f>
        <v>0</v>
      </c>
      <c r="H19" s="447"/>
    </row>
    <row r="20" spans="1:8" ht="25.5">
      <c r="A20" s="452"/>
      <c r="B20" s="194" t="s">
        <v>451</v>
      </c>
      <c r="C20" s="368" t="s">
        <v>105</v>
      </c>
      <c r="D20" s="415">
        <v>2</v>
      </c>
      <c r="E20" s="112"/>
      <c r="F20" s="324">
        <f>ROUND(D20*E20,2)</f>
        <v>0</v>
      </c>
      <c r="H20" s="447"/>
    </row>
    <row r="21" spans="1:8" ht="25.5">
      <c r="A21" s="452"/>
      <c r="B21" s="194" t="s">
        <v>4271</v>
      </c>
      <c r="C21" s="368" t="s">
        <v>105</v>
      </c>
      <c r="D21" s="415">
        <v>19</v>
      </c>
      <c r="E21" s="112"/>
      <c r="F21" s="324">
        <f>ROUND(D21*E21,2)</f>
        <v>0</v>
      </c>
      <c r="H21" s="447"/>
    </row>
    <row r="22" spans="1:8">
      <c r="A22" s="452"/>
      <c r="C22" s="368"/>
      <c r="D22" s="360"/>
      <c r="E22" s="60"/>
      <c r="F22" s="56"/>
      <c r="H22" s="447"/>
    </row>
    <row r="23" spans="1:8" ht="25.5">
      <c r="A23" s="365">
        <f>SUM(A14)+1</f>
        <v>2</v>
      </c>
      <c r="B23" s="455" t="s">
        <v>452</v>
      </c>
      <c r="C23" s="384"/>
      <c r="D23" s="360"/>
      <c r="E23" s="60"/>
      <c r="F23" s="56"/>
      <c r="H23" s="447"/>
    </row>
    <row r="24" spans="1:8" ht="63.75">
      <c r="A24" s="452"/>
      <c r="B24" s="354" t="s">
        <v>453</v>
      </c>
      <c r="C24" s="384"/>
      <c r="D24" s="360"/>
      <c r="E24" s="60"/>
      <c r="F24" s="56"/>
      <c r="H24" s="447"/>
    </row>
    <row r="25" spans="1:8" ht="102">
      <c r="A25" s="452"/>
      <c r="B25" s="453" t="s">
        <v>449</v>
      </c>
      <c r="C25" s="446"/>
      <c r="E25" s="60"/>
      <c r="F25" s="56"/>
      <c r="H25" s="447"/>
    </row>
    <row r="26" spans="1:8">
      <c r="A26" s="452"/>
      <c r="B26" s="454" t="s">
        <v>104</v>
      </c>
      <c r="D26" s="360"/>
      <c r="E26" s="60"/>
      <c r="F26" s="56"/>
      <c r="H26" s="447"/>
    </row>
    <row r="27" spans="1:8" ht="25.5">
      <c r="A27" s="452"/>
      <c r="B27" s="194" t="s">
        <v>454</v>
      </c>
      <c r="C27" s="368" t="s">
        <v>105</v>
      </c>
      <c r="D27" s="456">
        <v>100</v>
      </c>
      <c r="E27" s="116"/>
      <c r="F27" s="419">
        <f>ROUND(D27*E27,2)</f>
        <v>0</v>
      </c>
      <c r="H27" s="447"/>
    </row>
    <row r="28" spans="1:8">
      <c r="A28" s="452"/>
      <c r="C28" s="368"/>
      <c r="D28" s="360"/>
      <c r="E28" s="60"/>
      <c r="F28" s="56"/>
      <c r="H28" s="447"/>
    </row>
    <row r="29" spans="1:8" ht="25.5">
      <c r="A29" s="365">
        <f>SUM(A23)+1</f>
        <v>3</v>
      </c>
      <c r="B29" s="192" t="s">
        <v>4018</v>
      </c>
      <c r="D29" s="457"/>
      <c r="E29" s="60"/>
      <c r="F29" s="56"/>
      <c r="G29" s="448"/>
      <c r="H29" s="438"/>
    </row>
    <row r="30" spans="1:8" ht="38.25">
      <c r="B30" s="5" t="s">
        <v>4145</v>
      </c>
      <c r="D30" s="457"/>
      <c r="E30" s="60"/>
      <c r="F30" s="56"/>
      <c r="G30" s="448"/>
      <c r="H30" s="438"/>
    </row>
    <row r="31" spans="1:8" ht="25.5">
      <c r="B31" s="5" t="s">
        <v>455</v>
      </c>
      <c r="D31" s="457"/>
      <c r="E31" s="60"/>
      <c r="F31" s="56"/>
      <c r="G31" s="448"/>
      <c r="H31" s="438"/>
    </row>
    <row r="32" spans="1:8" ht="38.25">
      <c r="B32" s="5" t="s">
        <v>456</v>
      </c>
      <c r="D32" s="457"/>
      <c r="E32" s="60"/>
      <c r="F32" s="56"/>
      <c r="G32" s="448"/>
      <c r="H32" s="438"/>
    </row>
    <row r="33" spans="1:11" ht="25.5">
      <c r="B33" s="5" t="s">
        <v>457</v>
      </c>
      <c r="D33" s="457"/>
      <c r="E33" s="60"/>
      <c r="F33" s="56"/>
      <c r="G33" s="448"/>
      <c r="H33" s="438"/>
    </row>
    <row r="34" spans="1:11" ht="38.25">
      <c r="B34" s="5" t="s">
        <v>458</v>
      </c>
      <c r="D34" s="457"/>
      <c r="E34" s="60"/>
      <c r="F34" s="56"/>
      <c r="G34" s="448"/>
      <c r="H34" s="438"/>
    </row>
    <row r="35" spans="1:11" ht="38.25">
      <c r="B35" s="5" t="s">
        <v>3842</v>
      </c>
      <c r="D35" s="457"/>
      <c r="E35" s="60"/>
      <c r="F35" s="56"/>
      <c r="G35" s="448"/>
    </row>
    <row r="36" spans="1:11" ht="25.5">
      <c r="B36" s="5" t="s">
        <v>459</v>
      </c>
      <c r="D36" s="457"/>
      <c r="E36" s="60"/>
      <c r="F36" s="56"/>
      <c r="G36" s="448"/>
      <c r="H36" s="438"/>
    </row>
    <row r="37" spans="1:11" ht="38.25">
      <c r="A37" s="386" t="s">
        <v>307</v>
      </c>
      <c r="B37" s="349" t="s">
        <v>4165</v>
      </c>
      <c r="C37" s="305" t="s">
        <v>105</v>
      </c>
      <c r="D37" s="415">
        <v>2913</v>
      </c>
      <c r="E37" s="112"/>
      <c r="F37" s="324">
        <f>ROUND(D37*E37,2)</f>
        <v>0</v>
      </c>
      <c r="G37" s="448"/>
      <c r="H37" s="7"/>
      <c r="J37" s="7"/>
      <c r="K37" s="7"/>
    </row>
    <row r="38" spans="1:11" ht="25.5">
      <c r="A38" s="386" t="s">
        <v>308</v>
      </c>
      <c r="B38" s="1" t="s">
        <v>4146</v>
      </c>
      <c r="C38" s="305" t="s">
        <v>105</v>
      </c>
      <c r="D38" s="415">
        <v>10</v>
      </c>
      <c r="E38" s="112"/>
      <c r="F38" s="324">
        <f>ROUND(D38*E38,2)</f>
        <v>0</v>
      </c>
      <c r="G38" s="448"/>
      <c r="H38" s="7"/>
      <c r="J38" s="7"/>
      <c r="K38" s="7"/>
    </row>
    <row r="39" spans="1:11">
      <c r="B39" s="349"/>
      <c r="D39" s="360"/>
      <c r="E39" s="60"/>
      <c r="F39" s="56"/>
      <c r="G39" s="448"/>
      <c r="H39" s="7"/>
      <c r="I39" s="7"/>
      <c r="J39" s="7"/>
    </row>
    <row r="40" spans="1:11" ht="25.5">
      <c r="A40" s="365">
        <f>SUM(A29)+1</f>
        <v>4</v>
      </c>
      <c r="B40" s="192" t="s">
        <v>3111</v>
      </c>
      <c r="D40" s="457"/>
      <c r="E40" s="60"/>
      <c r="F40" s="56"/>
      <c r="G40" s="448"/>
      <c r="H40" s="438"/>
    </row>
    <row r="41" spans="1:11" ht="102">
      <c r="A41" s="365"/>
      <c r="B41" s="320" t="s">
        <v>3114</v>
      </c>
      <c r="D41" s="457"/>
      <c r="E41" s="60"/>
      <c r="F41" s="56"/>
      <c r="G41" s="448"/>
      <c r="H41" s="438"/>
    </row>
    <row r="42" spans="1:11">
      <c r="A42" s="365"/>
      <c r="B42" s="320" t="s">
        <v>376</v>
      </c>
      <c r="C42" s="305" t="s">
        <v>105</v>
      </c>
      <c r="D42" s="415">
        <v>87</v>
      </c>
      <c r="E42" s="112"/>
      <c r="F42" s="324">
        <f>ROUND(D42*E42,2)</f>
        <v>0</v>
      </c>
      <c r="G42" s="448"/>
      <c r="H42" s="438"/>
    </row>
    <row r="43" spans="1:11" ht="102">
      <c r="B43" s="349" t="s">
        <v>3115</v>
      </c>
      <c r="D43" s="360"/>
      <c r="E43" s="60"/>
      <c r="F43" s="56"/>
      <c r="G43" s="448"/>
      <c r="H43" s="7"/>
      <c r="I43" s="7"/>
      <c r="J43" s="7"/>
    </row>
    <row r="44" spans="1:11">
      <c r="A44" s="365"/>
      <c r="B44" s="320" t="s">
        <v>376</v>
      </c>
      <c r="C44" s="305" t="s">
        <v>105</v>
      </c>
      <c r="D44" s="415">
        <v>87</v>
      </c>
      <c r="E44" s="112"/>
      <c r="F44" s="324">
        <f>ROUND(D44*E44,2)</f>
        <v>0</v>
      </c>
      <c r="G44" s="448"/>
      <c r="H44" s="438"/>
    </row>
    <row r="45" spans="1:11" ht="76.5">
      <c r="B45" s="349" t="s">
        <v>3113</v>
      </c>
      <c r="D45" s="360"/>
      <c r="E45" s="60"/>
      <c r="F45" s="56"/>
      <c r="G45" s="448"/>
      <c r="H45" s="7"/>
      <c r="I45" s="7"/>
      <c r="J45" s="7"/>
    </row>
    <row r="46" spans="1:11">
      <c r="A46" s="365"/>
      <c r="B46" s="320" t="s">
        <v>376</v>
      </c>
      <c r="C46" s="305" t="s">
        <v>105</v>
      </c>
      <c r="D46" s="415">
        <v>87</v>
      </c>
      <c r="E46" s="112"/>
      <c r="F46" s="324">
        <f>ROUND(D46*E46,2)</f>
        <v>0</v>
      </c>
      <c r="G46" s="448"/>
      <c r="H46" s="438"/>
    </row>
    <row r="47" spans="1:11">
      <c r="B47" s="349"/>
      <c r="D47" s="360"/>
      <c r="E47" s="60"/>
      <c r="F47" s="56"/>
      <c r="G47" s="448"/>
      <c r="H47" s="7"/>
      <c r="I47" s="7"/>
      <c r="J47" s="7"/>
    </row>
    <row r="48" spans="1:11" ht="25.5">
      <c r="A48" s="365">
        <f>SUM(A40)+1</f>
        <v>5</v>
      </c>
      <c r="B48" s="192" t="s">
        <v>460</v>
      </c>
      <c r="D48" s="457"/>
      <c r="E48" s="60"/>
      <c r="F48" s="56"/>
      <c r="G48" s="448"/>
      <c r="H48" s="438"/>
    </row>
    <row r="49" spans="1:8" ht="38.25">
      <c r="A49" s="365"/>
      <c r="B49" s="320" t="s">
        <v>461</v>
      </c>
      <c r="D49" s="457"/>
      <c r="E49" s="60"/>
      <c r="F49" s="56"/>
      <c r="G49" s="448"/>
      <c r="H49" s="438"/>
    </row>
    <row r="50" spans="1:8" ht="51">
      <c r="A50" s="365"/>
      <c r="B50" s="320" t="s">
        <v>462</v>
      </c>
      <c r="D50" s="457"/>
      <c r="E50" s="60"/>
      <c r="F50" s="56"/>
      <c r="G50" s="448"/>
      <c r="H50" s="438"/>
    </row>
    <row r="51" spans="1:8" ht="76.5">
      <c r="A51" s="365"/>
      <c r="B51" s="320" t="s">
        <v>463</v>
      </c>
      <c r="D51" s="457"/>
      <c r="E51" s="60"/>
      <c r="F51" s="56"/>
      <c r="G51" s="448"/>
      <c r="H51" s="438"/>
    </row>
    <row r="52" spans="1:8" ht="89.25">
      <c r="A52" s="365"/>
      <c r="B52" s="320" t="s">
        <v>464</v>
      </c>
      <c r="D52" s="457"/>
      <c r="E52" s="60"/>
      <c r="F52" s="56"/>
      <c r="G52" s="448"/>
      <c r="H52" s="438"/>
    </row>
    <row r="53" spans="1:8" ht="51">
      <c r="A53" s="365"/>
      <c r="B53" s="320" t="s">
        <v>4421</v>
      </c>
      <c r="D53" s="457"/>
      <c r="E53" s="60"/>
      <c r="F53" s="56"/>
      <c r="G53" s="448"/>
      <c r="H53" s="438"/>
    </row>
    <row r="54" spans="1:8" ht="38.25">
      <c r="A54" s="365"/>
      <c r="B54" s="320" t="s">
        <v>465</v>
      </c>
      <c r="D54" s="457"/>
      <c r="E54" s="60"/>
      <c r="F54" s="56"/>
      <c r="G54" s="448"/>
      <c r="H54" s="438"/>
    </row>
    <row r="55" spans="1:8">
      <c r="B55" s="344" t="s">
        <v>466</v>
      </c>
      <c r="C55" s="305" t="s">
        <v>105</v>
      </c>
      <c r="D55" s="415">
        <v>363</v>
      </c>
      <c r="E55" s="112"/>
      <c r="F55" s="324">
        <f>ROUND(D55*E55,2)</f>
        <v>0</v>
      </c>
      <c r="G55" s="448"/>
      <c r="H55" s="438"/>
    </row>
    <row r="56" spans="1:8">
      <c r="B56" s="349"/>
      <c r="D56" s="360"/>
      <c r="E56" s="60"/>
      <c r="F56" s="56"/>
      <c r="G56" s="448"/>
      <c r="H56" s="438"/>
    </row>
    <row r="57" spans="1:8" ht="25.5">
      <c r="A57" s="365">
        <f>SUM(A48)+1</f>
        <v>6</v>
      </c>
      <c r="B57" s="192" t="s">
        <v>467</v>
      </c>
      <c r="D57" s="360"/>
      <c r="E57" s="60"/>
      <c r="F57" s="56"/>
      <c r="G57" s="448"/>
      <c r="H57" s="438"/>
    </row>
    <row r="58" spans="1:8" ht="24">
      <c r="A58" s="365"/>
      <c r="B58" s="344" t="s">
        <v>468</v>
      </c>
      <c r="D58" s="457"/>
      <c r="E58" s="60"/>
      <c r="F58" s="56"/>
      <c r="G58" s="448"/>
      <c r="H58" s="438"/>
    </row>
    <row r="59" spans="1:8" ht="24">
      <c r="A59" s="365"/>
      <c r="B59" s="344" t="s">
        <v>469</v>
      </c>
      <c r="D59" s="457"/>
      <c r="E59" s="60"/>
      <c r="F59" s="56"/>
      <c r="G59" s="448"/>
      <c r="H59" s="438"/>
    </row>
    <row r="60" spans="1:8" ht="36">
      <c r="A60" s="365"/>
      <c r="B60" s="344" t="s">
        <v>470</v>
      </c>
      <c r="D60" s="457"/>
      <c r="E60" s="60"/>
      <c r="F60" s="56"/>
      <c r="G60" s="448"/>
      <c r="H60" s="438"/>
    </row>
    <row r="61" spans="1:8">
      <c r="A61" s="365"/>
      <c r="B61" s="344" t="s">
        <v>466</v>
      </c>
      <c r="C61" s="305" t="s">
        <v>105</v>
      </c>
      <c r="D61" s="415">
        <v>90</v>
      </c>
      <c r="E61" s="112"/>
      <c r="F61" s="324">
        <f>ROUND(D61*E61,2)</f>
        <v>0</v>
      </c>
      <c r="G61" s="448"/>
      <c r="H61" s="438"/>
    </row>
    <row r="62" spans="1:8">
      <c r="B62" s="349"/>
      <c r="D62" s="360"/>
      <c r="E62" s="60"/>
      <c r="F62" s="56"/>
      <c r="G62" s="448"/>
      <c r="H62" s="438"/>
    </row>
    <row r="63" spans="1:8" ht="25.5">
      <c r="A63" s="365">
        <v>7</v>
      </c>
      <c r="B63" s="431" t="s">
        <v>481</v>
      </c>
      <c r="C63" s="368"/>
      <c r="D63" s="457"/>
      <c r="E63" s="60"/>
      <c r="F63" s="56"/>
    </row>
    <row r="64" spans="1:8" ht="63.75">
      <c r="B64" s="5" t="s">
        <v>482</v>
      </c>
      <c r="C64" s="368"/>
      <c r="D64" s="457"/>
      <c r="E64" s="60"/>
      <c r="F64" s="56"/>
    </row>
    <row r="65" spans="1:8">
      <c r="B65" s="1" t="s">
        <v>483</v>
      </c>
      <c r="C65" s="368"/>
      <c r="D65" s="457"/>
      <c r="E65" s="60"/>
      <c r="F65" s="56"/>
    </row>
    <row r="66" spans="1:8">
      <c r="A66" s="427" t="s">
        <v>307</v>
      </c>
      <c r="B66" s="349" t="s">
        <v>484</v>
      </c>
      <c r="C66" s="10" t="s">
        <v>105</v>
      </c>
      <c r="D66" s="205">
        <v>5565</v>
      </c>
      <c r="E66" s="112"/>
      <c r="F66" s="324">
        <f>ROUND(D66*E66,2)</f>
        <v>0</v>
      </c>
    </row>
    <row r="67" spans="1:8">
      <c r="A67" s="427" t="s">
        <v>308</v>
      </c>
      <c r="B67" s="349" t="s">
        <v>485</v>
      </c>
      <c r="C67" s="10" t="s">
        <v>105</v>
      </c>
      <c r="D67" s="205">
        <v>1270</v>
      </c>
      <c r="E67" s="112"/>
      <c r="F67" s="324">
        <f>ROUND(D67*E67,2)</f>
        <v>0</v>
      </c>
      <c r="H67" s="448"/>
    </row>
    <row r="68" spans="1:8">
      <c r="A68" s="427" t="s">
        <v>309</v>
      </c>
      <c r="B68" s="349" t="s">
        <v>478</v>
      </c>
      <c r="C68" s="10" t="s">
        <v>105</v>
      </c>
      <c r="D68" s="205">
        <v>120</v>
      </c>
      <c r="E68" s="112"/>
      <c r="F68" s="324">
        <f>ROUND(D68*E68,2)</f>
        <v>0</v>
      </c>
    </row>
    <row r="69" spans="1:8">
      <c r="A69" s="427" t="s">
        <v>479</v>
      </c>
      <c r="B69" s="349" t="s">
        <v>480</v>
      </c>
      <c r="C69" s="10" t="s">
        <v>105</v>
      </c>
      <c r="D69" s="205">
        <v>1075</v>
      </c>
      <c r="E69" s="112"/>
      <c r="F69" s="324">
        <f>ROUND(D69*E69,2)</f>
        <v>0</v>
      </c>
      <c r="H69" s="448"/>
    </row>
    <row r="70" spans="1:8">
      <c r="B70" s="5"/>
      <c r="D70" s="360"/>
      <c r="E70" s="60"/>
      <c r="F70" s="56"/>
    </row>
    <row r="71" spans="1:8" ht="25.5">
      <c r="A71" s="21">
        <f>MAX(A29:A63)+1</f>
        <v>8</v>
      </c>
      <c r="B71" s="431" t="s">
        <v>4043</v>
      </c>
      <c r="C71" s="368"/>
      <c r="D71" s="457"/>
      <c r="E71" s="60"/>
      <c r="F71" s="56"/>
    </row>
    <row r="72" spans="1:8" ht="38.25">
      <c r="B72" s="5" t="s">
        <v>3128</v>
      </c>
      <c r="C72" s="368"/>
      <c r="D72" s="457"/>
      <c r="E72" s="60"/>
      <c r="F72" s="56"/>
    </row>
    <row r="73" spans="1:8">
      <c r="A73" s="427"/>
      <c r="B73" s="1" t="s">
        <v>4044</v>
      </c>
      <c r="C73" s="10" t="s">
        <v>164</v>
      </c>
      <c r="D73" s="205">
        <v>259</v>
      </c>
      <c r="E73" s="112"/>
      <c r="F73" s="324">
        <f>ROUND(D73*E73,2)</f>
        <v>0</v>
      </c>
    </row>
    <row r="74" spans="1:8">
      <c r="B74" s="5"/>
      <c r="D74" s="360"/>
      <c r="E74" s="60"/>
      <c r="F74" s="56"/>
    </row>
    <row r="75" spans="1:8" ht="25.5">
      <c r="A75" s="365">
        <f>MAX(A63:A74)+1</f>
        <v>9</v>
      </c>
      <c r="B75" s="361" t="s">
        <v>3686</v>
      </c>
      <c r="D75" s="457"/>
      <c r="E75" s="60"/>
      <c r="F75" s="56"/>
      <c r="H75" s="447"/>
    </row>
    <row r="76" spans="1:8" ht="25.5">
      <c r="B76" s="356" t="s">
        <v>492</v>
      </c>
      <c r="D76" s="457"/>
      <c r="E76" s="60"/>
      <c r="F76" s="56"/>
      <c r="H76" s="447"/>
    </row>
    <row r="77" spans="1:8" ht="25.5">
      <c r="B77" s="458" t="s">
        <v>4166</v>
      </c>
      <c r="D77" s="457"/>
      <c r="E77" s="60"/>
      <c r="F77" s="56"/>
      <c r="H77" s="447"/>
    </row>
    <row r="78" spans="1:8" ht="25.5">
      <c r="B78" s="459" t="s">
        <v>4021</v>
      </c>
      <c r="D78" s="457"/>
      <c r="E78" s="60"/>
      <c r="F78" s="56"/>
      <c r="H78" s="447"/>
    </row>
    <row r="79" spans="1:8" ht="76.5">
      <c r="B79" s="331" t="s">
        <v>4022</v>
      </c>
      <c r="D79" s="457"/>
      <c r="E79" s="60"/>
      <c r="F79" s="56"/>
      <c r="H79" s="447"/>
    </row>
    <row r="80" spans="1:8" ht="51">
      <c r="B80" s="354" t="s">
        <v>493</v>
      </c>
      <c r="D80" s="457"/>
      <c r="E80" s="60"/>
      <c r="F80" s="56"/>
      <c r="H80" s="447"/>
    </row>
    <row r="81" spans="1:9">
      <c r="B81" s="356" t="s">
        <v>494</v>
      </c>
      <c r="D81" s="457"/>
      <c r="E81" s="60"/>
      <c r="F81" s="56"/>
      <c r="H81" s="447"/>
    </row>
    <row r="82" spans="1:9" ht="51">
      <c r="B82" s="460" t="s">
        <v>495</v>
      </c>
      <c r="D82" s="457"/>
      <c r="E82" s="60"/>
      <c r="F82" s="56"/>
      <c r="H82" s="449"/>
      <c r="I82" s="450"/>
    </row>
    <row r="83" spans="1:9" ht="25.5">
      <c r="B83" s="354" t="s">
        <v>496</v>
      </c>
      <c r="C83" s="446"/>
      <c r="E83" s="60"/>
      <c r="F83" s="56"/>
      <c r="H83" s="447"/>
    </row>
    <row r="84" spans="1:9" ht="38.25">
      <c r="B84" s="349" t="s">
        <v>3843</v>
      </c>
      <c r="C84" s="305" t="s">
        <v>105</v>
      </c>
      <c r="D84" s="415">
        <v>1197</v>
      </c>
      <c r="E84" s="112"/>
      <c r="F84" s="324">
        <f>ROUND(D84*E84,2)</f>
        <v>0</v>
      </c>
      <c r="H84" s="279"/>
    </row>
    <row r="85" spans="1:9">
      <c r="D85" s="457"/>
      <c r="E85" s="60"/>
      <c r="F85" s="56"/>
      <c r="H85" s="447"/>
    </row>
    <row r="86" spans="1:9" ht="25.5">
      <c r="A86" s="365">
        <f>MAX(A75:A85)+1</f>
        <v>10</v>
      </c>
      <c r="B86" s="361" t="s">
        <v>3686</v>
      </c>
      <c r="D86" s="457"/>
      <c r="E86" s="60"/>
      <c r="F86" s="56"/>
      <c r="H86" s="447"/>
    </row>
    <row r="87" spans="1:9" ht="25.5">
      <c r="B87" s="356" t="s">
        <v>492</v>
      </c>
      <c r="D87" s="457"/>
      <c r="E87" s="60"/>
      <c r="F87" s="56"/>
      <c r="H87" s="447"/>
    </row>
    <row r="88" spans="1:9" ht="25.5">
      <c r="B88" s="455" t="s">
        <v>4167</v>
      </c>
      <c r="D88" s="457"/>
      <c r="E88" s="60"/>
      <c r="F88" s="56"/>
      <c r="H88" s="447"/>
    </row>
    <row r="89" spans="1:9" ht="25.5">
      <c r="B89" s="459" t="s">
        <v>4019</v>
      </c>
      <c r="D89" s="457"/>
      <c r="E89" s="60"/>
      <c r="F89" s="56"/>
      <c r="H89" s="447"/>
    </row>
    <row r="90" spans="1:9" ht="76.5">
      <c r="B90" s="354" t="s">
        <v>4168</v>
      </c>
      <c r="D90" s="457"/>
      <c r="E90" s="60"/>
      <c r="F90" s="56"/>
      <c r="H90" s="447"/>
    </row>
    <row r="91" spans="1:9" ht="51">
      <c r="B91" s="354" t="s">
        <v>493</v>
      </c>
      <c r="D91" s="457"/>
      <c r="E91" s="60"/>
      <c r="F91" s="56"/>
      <c r="H91" s="447"/>
    </row>
    <row r="92" spans="1:9">
      <c r="B92" s="356" t="s">
        <v>494</v>
      </c>
      <c r="D92" s="457"/>
      <c r="E92" s="60"/>
      <c r="F92" s="56"/>
      <c r="H92" s="447"/>
    </row>
    <row r="93" spans="1:9" ht="51">
      <c r="B93" s="460" t="s">
        <v>495</v>
      </c>
      <c r="D93" s="457"/>
      <c r="E93" s="60"/>
      <c r="F93" s="56"/>
      <c r="H93" s="449"/>
      <c r="I93" s="450"/>
    </row>
    <row r="94" spans="1:9" ht="25.5">
      <c r="B94" s="354" t="s">
        <v>496</v>
      </c>
      <c r="C94" s="446"/>
      <c r="E94" s="60"/>
      <c r="F94" s="56"/>
      <c r="H94" s="447"/>
    </row>
    <row r="95" spans="1:9">
      <c r="B95" s="1" t="s">
        <v>4020</v>
      </c>
      <c r="C95" s="305" t="s">
        <v>105</v>
      </c>
      <c r="D95" s="415">
        <v>335</v>
      </c>
      <c r="E95" s="112"/>
      <c r="F95" s="324">
        <f>ROUND(D95*E95,2)</f>
        <v>0</v>
      </c>
      <c r="H95" s="447"/>
    </row>
    <row r="96" spans="1:9">
      <c r="D96" s="457"/>
      <c r="E96" s="60"/>
      <c r="F96" s="56"/>
      <c r="H96" s="447"/>
    </row>
    <row r="97" spans="1:8" ht="25.5">
      <c r="A97" s="365">
        <f>MAX(A80:A96)+1</f>
        <v>11</v>
      </c>
      <c r="B97" s="361" t="s">
        <v>491</v>
      </c>
      <c r="D97" s="457"/>
      <c r="E97" s="60"/>
      <c r="F97" s="56"/>
      <c r="H97" s="447"/>
    </row>
    <row r="98" spans="1:8" ht="25.5">
      <c r="B98" s="356" t="s">
        <v>492</v>
      </c>
      <c r="D98" s="457"/>
      <c r="E98" s="60"/>
      <c r="F98" s="56"/>
      <c r="H98" s="447"/>
    </row>
    <row r="99" spans="1:8" ht="25.5">
      <c r="B99" s="458" t="s">
        <v>4166</v>
      </c>
      <c r="D99" s="457"/>
      <c r="E99" s="60"/>
      <c r="F99" s="56"/>
      <c r="H99" s="447"/>
    </row>
    <row r="100" spans="1:8" ht="25.5">
      <c r="B100" s="361" t="s">
        <v>4023</v>
      </c>
      <c r="D100" s="457"/>
      <c r="E100" s="60"/>
      <c r="F100" s="56"/>
      <c r="H100" s="447"/>
    </row>
    <row r="101" spans="1:8" ht="76.5">
      <c r="B101" s="331" t="s">
        <v>4024</v>
      </c>
      <c r="D101" s="457"/>
      <c r="E101" s="60"/>
      <c r="F101" s="56"/>
      <c r="H101" s="447"/>
    </row>
    <row r="102" spans="1:8" ht="51">
      <c r="B102" s="354" t="s">
        <v>493</v>
      </c>
      <c r="D102" s="457"/>
      <c r="E102" s="60"/>
      <c r="F102" s="56"/>
      <c r="H102" s="447"/>
    </row>
    <row r="103" spans="1:8">
      <c r="B103" s="356" t="s">
        <v>494</v>
      </c>
      <c r="D103" s="457"/>
      <c r="E103" s="60"/>
      <c r="F103" s="56"/>
      <c r="H103" s="447"/>
    </row>
    <row r="104" spans="1:8" ht="25.5">
      <c r="B104" s="354" t="s">
        <v>496</v>
      </c>
      <c r="C104" s="446"/>
      <c r="E104" s="60"/>
      <c r="F104" s="56"/>
      <c r="H104" s="447"/>
    </row>
    <row r="105" spans="1:8">
      <c r="B105" s="349" t="s">
        <v>3635</v>
      </c>
      <c r="C105" s="305" t="s">
        <v>105</v>
      </c>
      <c r="D105" s="415">
        <v>70</v>
      </c>
      <c r="E105" s="112"/>
      <c r="F105" s="324">
        <f>ROUND(D105*E105,2)</f>
        <v>0</v>
      </c>
      <c r="H105" s="447"/>
    </row>
    <row r="106" spans="1:8">
      <c r="D106" s="457"/>
      <c r="E106" s="60"/>
      <c r="F106" s="56"/>
      <c r="H106" s="447"/>
    </row>
    <row r="107" spans="1:8" ht="25.5">
      <c r="A107" s="365">
        <f>MAX(A97)+1</f>
        <v>12</v>
      </c>
      <c r="B107" s="361" t="s">
        <v>497</v>
      </c>
      <c r="D107" s="457"/>
      <c r="E107" s="60"/>
      <c r="F107" s="56"/>
      <c r="H107" s="447"/>
    </row>
    <row r="108" spans="1:8" ht="25.5">
      <c r="B108" s="356" t="s">
        <v>492</v>
      </c>
      <c r="D108" s="457"/>
      <c r="E108" s="60"/>
      <c r="F108" s="56"/>
      <c r="H108" s="447"/>
    </row>
    <row r="109" spans="1:8" ht="25.5">
      <c r="B109" s="461" t="s">
        <v>4169</v>
      </c>
      <c r="D109" s="457"/>
      <c r="E109" s="60"/>
      <c r="F109" s="56"/>
      <c r="H109" s="447"/>
    </row>
    <row r="110" spans="1:8" ht="25.5">
      <c r="B110" s="459" t="s">
        <v>4019</v>
      </c>
      <c r="D110" s="457"/>
      <c r="E110" s="60"/>
      <c r="F110" s="56"/>
      <c r="H110" s="447"/>
    </row>
    <row r="111" spans="1:8" ht="76.5">
      <c r="B111" s="331" t="s">
        <v>4025</v>
      </c>
      <c r="D111" s="457"/>
      <c r="E111" s="60"/>
      <c r="F111" s="56"/>
      <c r="H111" s="447"/>
    </row>
    <row r="112" spans="1:8" ht="51">
      <c r="B112" s="354" t="s">
        <v>493</v>
      </c>
      <c r="D112" s="457"/>
      <c r="E112" s="60"/>
      <c r="F112" s="56"/>
      <c r="H112" s="447"/>
    </row>
    <row r="113" spans="1:8">
      <c r="B113" s="356" t="s">
        <v>494</v>
      </c>
      <c r="D113" s="457"/>
      <c r="E113" s="60"/>
      <c r="F113" s="56"/>
      <c r="H113" s="447"/>
    </row>
    <row r="114" spans="1:8" ht="51">
      <c r="B114" s="460" t="s">
        <v>498</v>
      </c>
      <c r="D114" s="457"/>
      <c r="E114" s="60"/>
      <c r="F114" s="56"/>
      <c r="H114" s="447"/>
    </row>
    <row r="115" spans="1:8" ht="25.5">
      <c r="B115" s="354" t="s">
        <v>496</v>
      </c>
      <c r="C115" s="446"/>
      <c r="E115" s="60"/>
      <c r="F115" s="56"/>
      <c r="H115" s="447"/>
    </row>
    <row r="116" spans="1:8" ht="25.5">
      <c r="B116" s="349" t="s">
        <v>4026</v>
      </c>
      <c r="C116" s="305" t="s">
        <v>105</v>
      </c>
      <c r="D116" s="415">
        <v>495</v>
      </c>
      <c r="E116" s="112"/>
      <c r="F116" s="324">
        <f>ROUND(D116*E116,2)</f>
        <v>0</v>
      </c>
      <c r="H116" s="447"/>
    </row>
    <row r="117" spans="1:8">
      <c r="C117" s="446"/>
      <c r="E117" s="60"/>
      <c r="F117" s="56"/>
      <c r="H117" s="447"/>
    </row>
    <row r="118" spans="1:8" ht="25.5">
      <c r="A118" s="365">
        <f>MAX(A97:A108)+1</f>
        <v>13</v>
      </c>
      <c r="B118" s="361" t="s">
        <v>3687</v>
      </c>
      <c r="D118" s="457"/>
      <c r="E118" s="60"/>
      <c r="F118" s="56"/>
      <c r="H118" s="447"/>
    </row>
    <row r="119" spans="1:8" ht="25.5">
      <c r="B119" s="356" t="s">
        <v>492</v>
      </c>
      <c r="D119" s="457"/>
      <c r="E119" s="60"/>
      <c r="F119" s="56"/>
      <c r="H119" s="447"/>
    </row>
    <row r="120" spans="1:8" ht="25.5">
      <c r="B120" s="461" t="s">
        <v>4027</v>
      </c>
      <c r="D120" s="457"/>
      <c r="E120" s="60"/>
      <c r="F120" s="56"/>
      <c r="H120" s="447"/>
    </row>
    <row r="121" spans="1:8" ht="25.5">
      <c r="B121" s="459" t="s">
        <v>4019</v>
      </c>
      <c r="D121" s="457"/>
      <c r="E121" s="60"/>
      <c r="F121" s="56"/>
      <c r="H121" s="447"/>
    </row>
    <row r="122" spans="1:8" ht="76.5">
      <c r="B122" s="331" t="s">
        <v>4028</v>
      </c>
      <c r="D122" s="457"/>
      <c r="E122" s="60"/>
      <c r="F122" s="56"/>
      <c r="H122" s="447"/>
    </row>
    <row r="123" spans="1:8" ht="51">
      <c r="B123" s="354" t="s">
        <v>493</v>
      </c>
      <c r="D123" s="457"/>
      <c r="E123" s="60"/>
      <c r="F123" s="56"/>
      <c r="H123" s="447"/>
    </row>
    <row r="124" spans="1:8">
      <c r="B124" s="356" t="s">
        <v>494</v>
      </c>
      <c r="D124" s="457"/>
      <c r="E124" s="60"/>
      <c r="F124" s="56"/>
      <c r="H124" s="447"/>
    </row>
    <row r="125" spans="1:8" ht="51">
      <c r="B125" s="460" t="s">
        <v>495</v>
      </c>
      <c r="D125" s="457"/>
      <c r="E125" s="60"/>
      <c r="F125" s="56"/>
      <c r="H125" s="447"/>
    </row>
    <row r="126" spans="1:8" ht="38.25">
      <c r="B126" s="460" t="s">
        <v>3634</v>
      </c>
      <c r="D126" s="457"/>
      <c r="E126" s="60"/>
      <c r="F126" s="56"/>
      <c r="H126" s="447"/>
    </row>
    <row r="127" spans="1:8" ht="25.5">
      <c r="B127" s="354" t="s">
        <v>496</v>
      </c>
      <c r="C127" s="446"/>
      <c r="E127" s="60"/>
      <c r="F127" s="56"/>
      <c r="H127" s="447"/>
    </row>
    <row r="128" spans="1:8">
      <c r="B128" s="349" t="s">
        <v>3636</v>
      </c>
      <c r="C128" s="305" t="s">
        <v>105</v>
      </c>
      <c r="D128" s="415">
        <v>295</v>
      </c>
      <c r="E128" s="112"/>
      <c r="F128" s="324">
        <f>ROUND(D128*E128,2)</f>
        <v>0</v>
      </c>
      <c r="H128" s="447"/>
    </row>
    <row r="129" spans="1:8">
      <c r="C129" s="446"/>
      <c r="E129" s="60"/>
      <c r="F129" s="56"/>
      <c r="H129" s="447"/>
    </row>
    <row r="130" spans="1:8" ht="25.5">
      <c r="A130" s="365">
        <f>MAX(A118)+1</f>
        <v>14</v>
      </c>
      <c r="B130" s="361" t="s">
        <v>499</v>
      </c>
      <c r="D130" s="457"/>
      <c r="E130" s="60"/>
      <c r="F130" s="56"/>
      <c r="H130" s="447"/>
    </row>
    <row r="131" spans="1:8" ht="25.5">
      <c r="B131" s="356" t="s">
        <v>492</v>
      </c>
      <c r="D131" s="457"/>
      <c r="E131" s="60"/>
      <c r="F131" s="56"/>
      <c r="H131" s="447"/>
    </row>
    <row r="132" spans="1:8" ht="25.5">
      <c r="B132" s="338" t="s">
        <v>4170</v>
      </c>
      <c r="D132" s="457"/>
      <c r="E132" s="60"/>
      <c r="F132" s="56"/>
      <c r="H132" s="447"/>
    </row>
    <row r="133" spans="1:8" ht="25.5">
      <c r="B133" s="361" t="s">
        <v>4023</v>
      </c>
      <c r="D133" s="457"/>
      <c r="E133" s="60"/>
      <c r="F133" s="56"/>
      <c r="H133" s="447"/>
    </row>
    <row r="134" spans="1:8" ht="76.5">
      <c r="B134" s="331" t="s">
        <v>4029</v>
      </c>
      <c r="D134" s="457"/>
      <c r="E134" s="60"/>
      <c r="F134" s="56"/>
      <c r="G134" s="447"/>
    </row>
    <row r="135" spans="1:8" ht="51">
      <c r="B135" s="354" t="s">
        <v>493</v>
      </c>
      <c r="D135" s="457"/>
      <c r="E135" s="60"/>
      <c r="F135" s="56"/>
      <c r="H135" s="447"/>
    </row>
    <row r="136" spans="1:8">
      <c r="B136" s="356" t="s">
        <v>494</v>
      </c>
      <c r="D136" s="457"/>
      <c r="E136" s="60"/>
      <c r="F136" s="56"/>
      <c r="H136" s="447"/>
    </row>
    <row r="137" spans="1:8" ht="25.5">
      <c r="B137" s="354" t="s">
        <v>496</v>
      </c>
      <c r="C137" s="446"/>
      <c r="E137" s="60"/>
      <c r="F137" s="56"/>
      <c r="H137" s="447"/>
    </row>
    <row r="138" spans="1:8">
      <c r="B138" s="349" t="s">
        <v>4075</v>
      </c>
      <c r="C138" s="305" t="s">
        <v>105</v>
      </c>
      <c r="D138" s="415">
        <v>180</v>
      </c>
      <c r="E138" s="112"/>
      <c r="F138" s="324">
        <f>ROUND(D138*E138,2)</f>
        <v>0</v>
      </c>
      <c r="H138" s="447"/>
    </row>
    <row r="139" spans="1:8">
      <c r="C139" s="446"/>
      <c r="E139" s="60"/>
      <c r="F139" s="56"/>
      <c r="H139" s="447"/>
    </row>
    <row r="140" spans="1:8" ht="25.5">
      <c r="A140" s="365">
        <f>MAX(A130)+1</f>
        <v>15</v>
      </c>
      <c r="B140" s="361" t="s">
        <v>499</v>
      </c>
      <c r="D140" s="457"/>
      <c r="E140" s="60"/>
      <c r="F140" s="56"/>
      <c r="H140" s="447"/>
    </row>
    <row r="141" spans="1:8" ht="25.5">
      <c r="B141" s="356" t="s">
        <v>492</v>
      </c>
      <c r="D141" s="457"/>
      <c r="E141" s="60"/>
      <c r="F141" s="56"/>
      <c r="H141" s="447"/>
    </row>
    <row r="142" spans="1:8" ht="25.5">
      <c r="B142" s="455" t="s">
        <v>4171</v>
      </c>
      <c r="D142" s="457"/>
      <c r="E142" s="60"/>
      <c r="F142" s="56"/>
      <c r="H142" s="447"/>
    </row>
    <row r="143" spans="1:8" ht="25.5">
      <c r="B143" s="361" t="s">
        <v>4023</v>
      </c>
      <c r="D143" s="457"/>
      <c r="E143" s="60"/>
      <c r="F143" s="56"/>
      <c r="H143" s="447"/>
    </row>
    <row r="144" spans="1:8" ht="76.5">
      <c r="B144" s="354" t="s">
        <v>4172</v>
      </c>
      <c r="D144" s="457"/>
      <c r="E144" s="60"/>
      <c r="F144" s="56"/>
      <c r="G144" s="447"/>
    </row>
    <row r="145" spans="1:8" ht="51">
      <c r="B145" s="354" t="s">
        <v>493</v>
      </c>
      <c r="D145" s="457"/>
      <c r="E145" s="60"/>
      <c r="F145" s="56"/>
      <c r="H145" s="447"/>
    </row>
    <row r="146" spans="1:8">
      <c r="B146" s="356" t="s">
        <v>494</v>
      </c>
      <c r="D146" s="457"/>
      <c r="E146" s="60"/>
      <c r="F146" s="56"/>
      <c r="H146" s="447"/>
    </row>
    <row r="147" spans="1:8" ht="25.5">
      <c r="B147" s="354" t="s">
        <v>496</v>
      </c>
      <c r="C147" s="446"/>
      <c r="E147" s="60"/>
      <c r="F147" s="56"/>
      <c r="H147" s="447"/>
    </row>
    <row r="148" spans="1:8">
      <c r="B148" s="1" t="s">
        <v>4173</v>
      </c>
      <c r="C148" s="305" t="s">
        <v>105</v>
      </c>
      <c r="D148" s="415">
        <v>55</v>
      </c>
      <c r="E148" s="112"/>
      <c r="F148" s="324">
        <f>ROUND(D148*E148,2)</f>
        <v>0</v>
      </c>
      <c r="H148" s="447"/>
    </row>
    <row r="149" spans="1:8">
      <c r="C149" s="446"/>
      <c r="E149" s="60"/>
      <c r="F149" s="56"/>
      <c r="H149" s="447"/>
    </row>
    <row r="150" spans="1:8" ht="25.5">
      <c r="A150" s="365">
        <f>MAX(A140)+1</f>
        <v>16</v>
      </c>
      <c r="B150" s="361" t="s">
        <v>500</v>
      </c>
      <c r="D150" s="457"/>
      <c r="E150" s="60"/>
      <c r="F150" s="56"/>
      <c r="H150" s="447"/>
    </row>
    <row r="151" spans="1:8" ht="25.5">
      <c r="B151" s="356" t="s">
        <v>492</v>
      </c>
      <c r="D151" s="457"/>
      <c r="E151" s="60"/>
      <c r="F151" s="56"/>
      <c r="H151" s="447"/>
    </row>
    <row r="152" spans="1:8" ht="25.5">
      <c r="B152" s="338" t="s">
        <v>4030</v>
      </c>
      <c r="D152" s="457"/>
      <c r="E152" s="60"/>
      <c r="F152" s="56"/>
      <c r="H152" s="447"/>
    </row>
    <row r="153" spans="1:8" ht="25.5">
      <c r="B153" s="455" t="s">
        <v>4023</v>
      </c>
      <c r="D153" s="457"/>
      <c r="E153" s="60"/>
      <c r="F153" s="56"/>
      <c r="H153" s="447"/>
    </row>
    <row r="154" spans="1:8" ht="76.5">
      <c r="B154" s="331" t="s">
        <v>4031</v>
      </c>
      <c r="D154" s="457"/>
      <c r="E154" s="60"/>
      <c r="F154" s="56"/>
      <c r="H154" s="447"/>
    </row>
    <row r="155" spans="1:8" ht="51">
      <c r="B155" s="354" t="s">
        <v>493</v>
      </c>
      <c r="D155" s="457"/>
      <c r="E155" s="60"/>
      <c r="F155" s="56"/>
      <c r="H155" s="447"/>
    </row>
    <row r="156" spans="1:8">
      <c r="B156" s="356" t="s">
        <v>494</v>
      </c>
      <c r="D156" s="457"/>
      <c r="E156" s="60"/>
      <c r="F156" s="56"/>
      <c r="H156" s="447"/>
    </row>
    <row r="157" spans="1:8" ht="25.5">
      <c r="B157" s="354" t="s">
        <v>496</v>
      </c>
      <c r="C157" s="446"/>
      <c r="E157" s="60"/>
      <c r="F157" s="56"/>
      <c r="H157" s="447"/>
    </row>
    <row r="158" spans="1:8">
      <c r="B158" s="349" t="s">
        <v>4032</v>
      </c>
      <c r="C158" s="305" t="s">
        <v>105</v>
      </c>
      <c r="D158" s="205">
        <v>106</v>
      </c>
      <c r="E158" s="112"/>
      <c r="F158" s="324">
        <f>ROUND(D158*E158,2)</f>
        <v>0</v>
      </c>
      <c r="H158" s="447"/>
    </row>
    <row r="159" spans="1:8">
      <c r="C159" s="446"/>
      <c r="E159" s="60"/>
      <c r="F159" s="56"/>
      <c r="H159" s="447"/>
    </row>
    <row r="160" spans="1:8">
      <c r="A160" s="365">
        <f>MAX(A150:A150)+1</f>
        <v>17</v>
      </c>
      <c r="B160" s="462" t="s">
        <v>3094</v>
      </c>
      <c r="C160" s="446"/>
      <c r="E160" s="60"/>
      <c r="F160" s="56"/>
      <c r="H160" s="447"/>
    </row>
    <row r="161" spans="1:8" ht="38.25">
      <c r="B161" s="194" t="s">
        <v>3095</v>
      </c>
      <c r="C161" s="446"/>
      <c r="E161" s="60"/>
      <c r="F161" s="56"/>
    </row>
    <row r="162" spans="1:8">
      <c r="B162" s="194" t="s">
        <v>3096</v>
      </c>
      <c r="C162" s="305" t="s">
        <v>261</v>
      </c>
      <c r="D162" s="19">
        <v>200</v>
      </c>
      <c r="E162" s="60"/>
      <c r="F162" s="56">
        <f t="shared" ref="F162:F165" si="0">ROUND(D162*E162,2)</f>
        <v>0</v>
      </c>
    </row>
    <row r="163" spans="1:8">
      <c r="B163" s="194" t="s">
        <v>3097</v>
      </c>
      <c r="C163" s="305" t="s">
        <v>261</v>
      </c>
      <c r="D163" s="19">
        <v>200</v>
      </c>
      <c r="E163" s="60"/>
      <c r="F163" s="56">
        <f t="shared" si="0"/>
        <v>0</v>
      </c>
    </row>
    <row r="164" spans="1:8">
      <c r="B164" s="194" t="s">
        <v>3098</v>
      </c>
      <c r="C164" s="305" t="s">
        <v>261</v>
      </c>
      <c r="D164" s="19">
        <v>200</v>
      </c>
      <c r="E164" s="60"/>
      <c r="F164" s="56">
        <f t="shared" si="0"/>
        <v>0</v>
      </c>
    </row>
    <row r="165" spans="1:8">
      <c r="B165" s="194" t="s">
        <v>3099</v>
      </c>
      <c r="C165" s="305" t="s">
        <v>261</v>
      </c>
      <c r="D165" s="19">
        <v>200</v>
      </c>
      <c r="E165" s="60"/>
      <c r="F165" s="56">
        <f t="shared" si="0"/>
        <v>0</v>
      </c>
    </row>
    <row r="166" spans="1:8">
      <c r="C166" s="446"/>
      <c r="E166" s="60"/>
      <c r="F166" s="56"/>
    </row>
    <row r="167" spans="1:8">
      <c r="A167" s="365">
        <f>MAX(A159:A160)+1</f>
        <v>18</v>
      </c>
      <c r="B167" s="361" t="s">
        <v>501</v>
      </c>
      <c r="C167" s="386"/>
      <c r="D167" s="463"/>
      <c r="E167" s="61"/>
      <c r="F167" s="401"/>
      <c r="H167" s="447"/>
    </row>
    <row r="168" spans="1:8" ht="38.25">
      <c r="A168" s="365"/>
      <c r="B168" s="354" t="s">
        <v>502</v>
      </c>
      <c r="C168" s="386"/>
      <c r="D168" s="463"/>
      <c r="E168" s="61"/>
      <c r="F168" s="401"/>
      <c r="H168" s="447"/>
    </row>
    <row r="169" spans="1:8">
      <c r="B169" s="356" t="s">
        <v>503</v>
      </c>
      <c r="C169" s="386"/>
      <c r="D169" s="463"/>
      <c r="E169" s="61"/>
      <c r="F169" s="401"/>
      <c r="H169" s="447"/>
    </row>
    <row r="170" spans="1:8" ht="38.25">
      <c r="B170" s="354" t="s">
        <v>504</v>
      </c>
      <c r="C170" s="386"/>
      <c r="D170" s="463"/>
      <c r="E170" s="61"/>
      <c r="F170" s="401"/>
      <c r="H170" s="447"/>
    </row>
    <row r="171" spans="1:8" ht="25.5">
      <c r="B171" s="356" t="s">
        <v>505</v>
      </c>
      <c r="C171" s="386" t="s">
        <v>105</v>
      </c>
      <c r="D171" s="408">
        <v>2930</v>
      </c>
      <c r="E171" s="61"/>
      <c r="F171" s="401">
        <f>ROUND(D171*E171,2)</f>
        <v>0</v>
      </c>
      <c r="H171" s="447"/>
    </row>
    <row r="172" spans="1:8">
      <c r="B172" s="356"/>
      <c r="C172" s="386"/>
      <c r="D172" s="408"/>
      <c r="E172" s="61"/>
      <c r="F172" s="401"/>
      <c r="H172" s="447"/>
    </row>
    <row r="173" spans="1:8">
      <c r="A173" s="365">
        <f>MAX(A167)+1</f>
        <v>19</v>
      </c>
      <c r="B173" s="361" t="s">
        <v>506</v>
      </c>
      <c r="C173" s="386"/>
      <c r="D173" s="463"/>
      <c r="E173" s="61"/>
      <c r="F173" s="401"/>
      <c r="H173" s="447"/>
    </row>
    <row r="174" spans="1:8" ht="38.25">
      <c r="B174" s="354" t="s">
        <v>507</v>
      </c>
      <c r="C174" s="386"/>
      <c r="D174" s="463"/>
      <c r="E174" s="61"/>
      <c r="F174" s="401"/>
      <c r="H174" s="447"/>
    </row>
    <row r="175" spans="1:8" ht="38.25">
      <c r="B175" s="354" t="s">
        <v>508</v>
      </c>
      <c r="C175" s="386"/>
      <c r="D175" s="463"/>
      <c r="E175" s="61"/>
      <c r="F175" s="401"/>
      <c r="H175" s="447"/>
    </row>
    <row r="176" spans="1:8">
      <c r="B176" s="354" t="s">
        <v>503</v>
      </c>
      <c r="C176" s="386"/>
      <c r="D176" s="463"/>
      <c r="E176" s="61"/>
      <c r="F176" s="401"/>
      <c r="H176" s="447"/>
    </row>
    <row r="177" spans="1:8" ht="38.25">
      <c r="B177" s="354" t="s">
        <v>509</v>
      </c>
      <c r="C177" s="386"/>
      <c r="D177" s="463"/>
      <c r="E177" s="61"/>
      <c r="F177" s="401"/>
      <c r="H177" s="447"/>
    </row>
    <row r="178" spans="1:8" ht="25.5">
      <c r="B178" s="354" t="s">
        <v>510</v>
      </c>
      <c r="C178" s="386" t="s">
        <v>105</v>
      </c>
      <c r="D178" s="408">
        <v>3010</v>
      </c>
      <c r="E178" s="61"/>
      <c r="F178" s="401">
        <f>ROUND(D178*E178,2)</f>
        <v>0</v>
      </c>
      <c r="H178" s="447"/>
    </row>
    <row r="179" spans="1:8">
      <c r="B179" s="356"/>
      <c r="D179" s="457"/>
      <c r="E179" s="60"/>
      <c r="F179" s="56"/>
      <c r="H179" s="447"/>
    </row>
    <row r="180" spans="1:8" s="3" customFormat="1">
      <c r="A180" s="365">
        <f>MAX(A173)+1</f>
        <v>20</v>
      </c>
      <c r="B180" s="364" t="s">
        <v>4033</v>
      </c>
      <c r="C180" s="360"/>
      <c r="D180" s="357"/>
      <c r="E180" s="60"/>
      <c r="F180" s="56"/>
    </row>
    <row r="181" spans="1:8" s="3" customFormat="1" ht="51">
      <c r="A181" s="21"/>
      <c r="B181" s="442" t="s">
        <v>314</v>
      </c>
      <c r="C181" s="360"/>
      <c r="D181" s="357"/>
      <c r="E181" s="60"/>
      <c r="F181" s="56"/>
    </row>
    <row r="182" spans="1:8" s="3" customFormat="1" ht="25.5">
      <c r="A182" s="21"/>
      <c r="B182" s="442" t="s">
        <v>4045</v>
      </c>
      <c r="C182" s="360"/>
      <c r="D182" s="357"/>
      <c r="E182" s="60"/>
      <c r="F182" s="56"/>
    </row>
    <row r="183" spans="1:8" s="3" customFormat="1">
      <c r="A183" s="21"/>
      <c r="B183" s="442" t="s">
        <v>315</v>
      </c>
      <c r="C183" s="360"/>
      <c r="D183" s="357"/>
      <c r="E183" s="60"/>
      <c r="F183" s="56"/>
    </row>
    <row r="184" spans="1:8" s="3" customFormat="1">
      <c r="A184" s="366" t="s">
        <v>83</v>
      </c>
      <c r="B184" s="353" t="s">
        <v>316</v>
      </c>
      <c r="C184" s="360" t="s">
        <v>317</v>
      </c>
      <c r="D184" s="357">
        <v>30</v>
      </c>
      <c r="E184" s="60"/>
      <c r="F184" s="56">
        <f>ROUND(D184*E184,2)</f>
        <v>0</v>
      </c>
    </row>
    <row r="185" spans="1:8" s="3" customFormat="1">
      <c r="A185" s="366" t="s">
        <v>85</v>
      </c>
      <c r="B185" s="353" t="s">
        <v>318</v>
      </c>
      <c r="C185" s="360" t="s">
        <v>317</v>
      </c>
      <c r="D185" s="357">
        <v>30</v>
      </c>
      <c r="E185" s="60"/>
      <c r="F185" s="56">
        <f>ROUND(D185*E185,2)</f>
        <v>0</v>
      </c>
    </row>
    <row r="186" spans="1:8" s="3" customFormat="1">
      <c r="A186" s="366" t="s">
        <v>87</v>
      </c>
      <c r="B186" s="353" t="s">
        <v>319</v>
      </c>
      <c r="C186" s="360" t="s">
        <v>317</v>
      </c>
      <c r="D186" s="357">
        <v>30</v>
      </c>
      <c r="E186" s="60"/>
      <c r="F186" s="56">
        <f>ROUND(D186*E186,2)</f>
        <v>0</v>
      </c>
    </row>
    <row r="187" spans="1:8" s="3" customFormat="1">
      <c r="A187" s="21"/>
      <c r="B187" s="320"/>
      <c r="C187" s="305"/>
      <c r="E187" s="60"/>
      <c r="F187" s="56"/>
    </row>
    <row r="188" spans="1:8">
      <c r="A188" s="394" t="s">
        <v>721</v>
      </c>
      <c r="B188" s="464" t="s">
        <v>511</v>
      </c>
      <c r="C188" s="396"/>
      <c r="D188" s="465"/>
      <c r="E188" s="89"/>
      <c r="F188" s="424">
        <f>SUM(F3:F186)</f>
        <v>0</v>
      </c>
      <c r="H188" s="447"/>
    </row>
    <row r="189" spans="1:8" s="7" customFormat="1">
      <c r="A189" s="175"/>
      <c r="B189" s="119"/>
      <c r="C189" s="10"/>
      <c r="D189" s="19"/>
      <c r="E189" s="44"/>
      <c r="F189" s="120"/>
    </row>
    <row r="190" spans="1:8" s="7" customFormat="1" ht="13.5" thickBot="1">
      <c r="A190" s="175"/>
      <c r="B190" s="119"/>
      <c r="C190" s="10"/>
      <c r="D190" s="19"/>
      <c r="E190" s="44"/>
      <c r="F190" s="120"/>
    </row>
    <row r="191" spans="1:8" s="7" customFormat="1" ht="13.5" thickBot="1">
      <c r="A191" s="175"/>
      <c r="B191" s="119" t="s">
        <v>4003</v>
      </c>
      <c r="C191" s="10"/>
      <c r="D191" s="105"/>
      <c r="E191" s="44"/>
      <c r="F191" s="120">
        <f>SUM(F19:F22)+SUM(F37:F159)</f>
        <v>0</v>
      </c>
    </row>
    <row r="192" spans="1:8" s="7" customFormat="1" ht="13.5" thickBot="1">
      <c r="A192" s="175"/>
      <c r="B192" s="119"/>
      <c r="C192" s="10"/>
      <c r="D192" s="19"/>
      <c r="E192" s="44"/>
      <c r="F192" s="120"/>
    </row>
    <row r="193" spans="1:6" s="7" customFormat="1" ht="13.5" thickBot="1">
      <c r="A193" s="175"/>
      <c r="B193" s="119" t="s">
        <v>4004</v>
      </c>
      <c r="C193" s="10"/>
      <c r="D193" s="106"/>
      <c r="E193" s="44"/>
      <c r="F193" s="120">
        <f>SUM(F27:F28)</f>
        <v>0</v>
      </c>
    </row>
    <row r="194" spans="1:6" s="7" customFormat="1" ht="13.5" thickBot="1">
      <c r="A194" s="175"/>
      <c r="B194" s="119"/>
      <c r="C194" s="10"/>
      <c r="D194" s="19"/>
      <c r="E194" s="44"/>
      <c r="F194" s="120"/>
    </row>
    <row r="195" spans="1:6" s="7" customFormat="1" ht="13.5" thickBot="1">
      <c r="A195" s="175"/>
      <c r="B195" s="119" t="s">
        <v>4005</v>
      </c>
      <c r="C195" s="10"/>
      <c r="D195" s="107"/>
      <c r="E195" s="44"/>
      <c r="F195" s="120">
        <f>SUM(F162:F186)</f>
        <v>0</v>
      </c>
    </row>
    <row r="196" spans="1:6" s="7" customFormat="1">
      <c r="A196" s="175"/>
      <c r="B196" s="119"/>
      <c r="C196" s="10"/>
      <c r="D196" s="19"/>
      <c r="E196" s="44"/>
      <c r="F196" s="120"/>
    </row>
    <row r="197" spans="1:6">
      <c r="E197" s="60"/>
      <c r="F197" s="56"/>
    </row>
  </sheetData>
  <sheetProtection algorithmName="SHA-512" hashValue="JGxJOxYAvbZLonABb1liwMYyf8cgk2BPoV2kmXl7FYWH03nKvJdiJOuBd1WhV2jwezJPbSUwIVcrfY3zHZdybA==" saltValue="VYf6wfXlqYk0LXqPWr82Xg=="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F45"/>
  <sheetViews>
    <sheetView view="pageBreakPreview" zoomScaleNormal="100" zoomScaleSheetLayoutView="100" workbookViewId="0">
      <selection activeCell="G1" sqref="G1"/>
    </sheetView>
  </sheetViews>
  <sheetFormatPr defaultColWidth="10.875" defaultRowHeight="12.75"/>
  <cols>
    <col min="1" max="1" width="4.625" style="469" customWidth="1"/>
    <col min="2" max="2" width="35.625" style="470" customWidth="1"/>
    <col min="3" max="3" width="7.125" style="305" customWidth="1"/>
    <col min="4" max="4" width="9.125" style="3" customWidth="1"/>
    <col min="5" max="5" width="10.625" style="138" customWidth="1"/>
    <col min="6" max="6" width="13.125" style="3" customWidth="1"/>
    <col min="7" max="7" width="10.875" style="3" customWidth="1"/>
    <col min="8" max="16384" width="10.875" style="3"/>
  </cols>
  <sheetData>
    <row r="1" spans="1:6" s="466" customFormat="1" ht="25.5">
      <c r="A1" s="321" t="s">
        <v>39</v>
      </c>
      <c r="B1" s="6" t="s">
        <v>40</v>
      </c>
      <c r="C1" s="6" t="s">
        <v>41</v>
      </c>
      <c r="D1" s="321" t="s">
        <v>42</v>
      </c>
      <c r="E1" s="57" t="s">
        <v>43</v>
      </c>
      <c r="F1" s="321" t="s">
        <v>44</v>
      </c>
    </row>
    <row r="2" spans="1:6">
      <c r="A2" s="381"/>
      <c r="B2" s="297"/>
      <c r="C2" s="381"/>
      <c r="D2" s="297"/>
      <c r="E2" s="58"/>
      <c r="F2" s="297"/>
    </row>
    <row r="3" spans="1:6">
      <c r="A3" s="467" t="s">
        <v>936</v>
      </c>
      <c r="B3" s="468" t="s">
        <v>513</v>
      </c>
      <c r="C3" s="381"/>
      <c r="D3" s="297"/>
      <c r="E3" s="59"/>
      <c r="F3" s="323"/>
    </row>
    <row r="4" spans="1:6">
      <c r="E4" s="60"/>
      <c r="F4" s="56"/>
    </row>
    <row r="5" spans="1:6">
      <c r="B5" s="470" t="s">
        <v>28</v>
      </c>
      <c r="E5" s="60"/>
      <c r="F5" s="56"/>
    </row>
    <row r="6" spans="1:6" ht="51">
      <c r="B6" s="471" t="s">
        <v>4303</v>
      </c>
      <c r="E6" s="60"/>
      <c r="F6" s="56"/>
    </row>
    <row r="7" spans="1:6" ht="63.75">
      <c r="B7" s="471" t="s">
        <v>4175</v>
      </c>
      <c r="E7" s="60"/>
      <c r="F7" s="56"/>
    </row>
    <row r="8" spans="1:6" ht="38.25">
      <c r="B8" s="471" t="s">
        <v>514</v>
      </c>
      <c r="E8" s="60"/>
      <c r="F8" s="56"/>
    </row>
    <row r="9" spans="1:6" ht="89.25">
      <c r="B9" s="390" t="s">
        <v>515</v>
      </c>
      <c r="E9" s="60"/>
      <c r="F9" s="56"/>
    </row>
    <row r="10" spans="1:6" ht="38.25">
      <c r="B10" s="390" t="s">
        <v>516</v>
      </c>
      <c r="E10" s="60"/>
      <c r="F10" s="56"/>
    </row>
    <row r="11" spans="1:6" ht="25.5">
      <c r="B11" s="390" t="s">
        <v>517</v>
      </c>
      <c r="E11" s="60"/>
      <c r="F11" s="56"/>
    </row>
    <row r="12" spans="1:6">
      <c r="B12" s="390" t="s">
        <v>518</v>
      </c>
      <c r="E12" s="60"/>
      <c r="F12" s="56"/>
    </row>
    <row r="13" spans="1:6" ht="25.5">
      <c r="B13" s="390" t="s">
        <v>3684</v>
      </c>
      <c r="E13" s="60"/>
      <c r="F13" s="56"/>
    </row>
    <row r="14" spans="1:6" ht="25.5">
      <c r="B14" s="390" t="s">
        <v>3685</v>
      </c>
      <c r="E14" s="60"/>
      <c r="F14" s="56"/>
    </row>
    <row r="15" spans="1:6">
      <c r="B15" s="472"/>
      <c r="C15" s="360"/>
      <c r="D15" s="357"/>
      <c r="E15" s="60"/>
      <c r="F15" s="56"/>
    </row>
    <row r="16" spans="1:6">
      <c r="A16" s="223">
        <f>MAX(A14:A15)+1</f>
        <v>1</v>
      </c>
      <c r="B16" s="136" t="s">
        <v>522</v>
      </c>
      <c r="C16" s="368"/>
      <c r="D16" s="341"/>
      <c r="E16" s="60"/>
      <c r="F16" s="56"/>
    </row>
    <row r="17" spans="1:6" ht="25.5">
      <c r="A17" s="473"/>
      <c r="B17" s="137" t="s">
        <v>523</v>
      </c>
      <c r="C17" s="368"/>
      <c r="D17" s="341"/>
      <c r="E17" s="60"/>
      <c r="F17" s="56"/>
    </row>
    <row r="18" spans="1:6" ht="25.5">
      <c r="A18" s="473"/>
      <c r="B18" s="224" t="s">
        <v>524</v>
      </c>
      <c r="C18" s="368"/>
      <c r="D18" s="341"/>
      <c r="E18" s="60"/>
      <c r="F18" s="56"/>
    </row>
    <row r="19" spans="1:6">
      <c r="A19" s="473"/>
      <c r="B19" s="224" t="s">
        <v>4304</v>
      </c>
      <c r="C19" s="368"/>
      <c r="D19" s="341"/>
      <c r="E19" s="60"/>
      <c r="F19" s="56"/>
    </row>
    <row r="20" spans="1:6" ht="25.5">
      <c r="A20" s="473"/>
      <c r="B20" s="224" t="s">
        <v>3423</v>
      </c>
      <c r="C20" s="368"/>
      <c r="D20" s="341"/>
      <c r="E20" s="60"/>
      <c r="F20" s="56"/>
    </row>
    <row r="21" spans="1:6">
      <c r="A21" s="473"/>
      <c r="B21" s="224" t="s">
        <v>525</v>
      </c>
      <c r="C21" s="368"/>
      <c r="D21" s="341"/>
      <c r="E21" s="60"/>
      <c r="F21" s="56"/>
    </row>
    <row r="22" spans="1:6" ht="25.5">
      <c r="A22" s="473"/>
      <c r="B22" s="137" t="s">
        <v>526</v>
      </c>
      <c r="C22" s="368"/>
      <c r="D22" s="341"/>
      <c r="E22" s="60"/>
      <c r="F22" s="56"/>
    </row>
    <row r="23" spans="1:6" ht="25.5">
      <c r="A23" s="473"/>
      <c r="B23" s="137" t="s">
        <v>527</v>
      </c>
      <c r="C23" s="368"/>
      <c r="D23" s="341"/>
      <c r="E23" s="60"/>
      <c r="F23" s="56"/>
    </row>
    <row r="24" spans="1:6" ht="25.5">
      <c r="A24" s="473"/>
      <c r="B24" s="137" t="s">
        <v>520</v>
      </c>
      <c r="C24" s="368"/>
      <c r="D24" s="341"/>
      <c r="E24" s="60"/>
      <c r="F24" s="56"/>
    </row>
    <row r="25" spans="1:6" ht="76.5">
      <c r="A25" s="473"/>
      <c r="B25" s="390" t="s">
        <v>4367</v>
      </c>
      <c r="C25" s="368"/>
      <c r="D25" s="341"/>
      <c r="E25" s="60"/>
      <c r="F25" s="56"/>
    </row>
    <row r="26" spans="1:6">
      <c r="A26" s="473"/>
      <c r="B26" s="225" t="s">
        <v>528</v>
      </c>
      <c r="C26" s="368" t="s">
        <v>105</v>
      </c>
      <c r="D26" s="341">
        <v>750</v>
      </c>
      <c r="E26" s="60"/>
      <c r="F26" s="56">
        <f>ROUND(D26*E26,2)</f>
        <v>0</v>
      </c>
    </row>
    <row r="27" spans="1:6">
      <c r="A27" s="473"/>
      <c r="B27" s="225"/>
      <c r="C27" s="368"/>
      <c r="D27" s="341"/>
      <c r="E27" s="60"/>
      <c r="F27" s="56"/>
    </row>
    <row r="28" spans="1:6">
      <c r="A28" s="473"/>
      <c r="B28" s="225"/>
      <c r="C28" s="368"/>
      <c r="D28" s="341"/>
      <c r="E28" s="60"/>
      <c r="F28" s="56"/>
    </row>
    <row r="29" spans="1:6">
      <c r="A29" s="223">
        <f>MAX(A16:A26)+1</f>
        <v>2</v>
      </c>
      <c r="B29" s="474" t="s">
        <v>529</v>
      </c>
      <c r="C29" s="360"/>
      <c r="D29" s="360"/>
      <c r="E29" s="60"/>
      <c r="F29" s="56"/>
    </row>
    <row r="30" spans="1:6" ht="51">
      <c r="B30" s="472" t="s">
        <v>314</v>
      </c>
      <c r="C30" s="360"/>
      <c r="D30" s="360"/>
      <c r="E30" s="60"/>
      <c r="F30" s="56"/>
    </row>
    <row r="31" spans="1:6">
      <c r="B31" s="472" t="s">
        <v>315</v>
      </c>
      <c r="C31" s="360"/>
      <c r="D31" s="360"/>
      <c r="E31" s="60"/>
      <c r="F31" s="56"/>
    </row>
    <row r="32" spans="1:6">
      <c r="A32" s="475" t="s">
        <v>83</v>
      </c>
      <c r="B32" s="470" t="s">
        <v>316</v>
      </c>
      <c r="C32" s="360" t="s">
        <v>317</v>
      </c>
      <c r="D32" s="360">
        <v>30</v>
      </c>
      <c r="E32" s="60"/>
      <c r="F32" s="56">
        <f>ROUND(D32*E32,2)</f>
        <v>0</v>
      </c>
    </row>
    <row r="33" spans="1:6">
      <c r="A33" s="475" t="s">
        <v>85</v>
      </c>
      <c r="B33" s="470" t="s">
        <v>318</v>
      </c>
      <c r="C33" s="360" t="s">
        <v>317</v>
      </c>
      <c r="D33" s="360">
        <v>30</v>
      </c>
      <c r="E33" s="60"/>
      <c r="F33" s="56">
        <f>ROUND(D33*E33,2)</f>
        <v>0</v>
      </c>
    </row>
    <row r="34" spans="1:6">
      <c r="A34" s="475" t="s">
        <v>87</v>
      </c>
      <c r="B34" s="470" t="s">
        <v>319</v>
      </c>
      <c r="C34" s="360" t="s">
        <v>317</v>
      </c>
      <c r="D34" s="360">
        <v>30</v>
      </c>
      <c r="E34" s="60"/>
      <c r="F34" s="56">
        <f>ROUND(D34*E34,2)</f>
        <v>0</v>
      </c>
    </row>
    <row r="35" spans="1:6">
      <c r="B35" s="390"/>
      <c r="C35" s="368"/>
      <c r="D35" s="369"/>
      <c r="E35" s="60"/>
      <c r="F35" s="56"/>
    </row>
    <row r="36" spans="1:6">
      <c r="A36" s="476" t="s">
        <v>936</v>
      </c>
      <c r="B36" s="477" t="s">
        <v>530</v>
      </c>
      <c r="C36" s="396"/>
      <c r="D36" s="397"/>
      <c r="E36" s="89"/>
      <c r="F36" s="424">
        <f>SUM(F3:F34)</f>
        <v>0</v>
      </c>
    </row>
    <row r="37" spans="1:6">
      <c r="A37" s="217"/>
      <c r="B37" s="128"/>
      <c r="D37" s="360"/>
      <c r="E37" s="60"/>
      <c r="F37" s="380"/>
    </row>
    <row r="38" spans="1:6" ht="13.5" thickBot="1">
      <c r="A38" s="217"/>
      <c r="B38" s="128"/>
      <c r="D38" s="360"/>
      <c r="E38" s="60"/>
      <c r="F38" s="380"/>
    </row>
    <row r="39" spans="1:6" ht="13.5" thickBot="1">
      <c r="A39" s="217"/>
      <c r="B39" s="128" t="s">
        <v>4003</v>
      </c>
      <c r="D39" s="105"/>
      <c r="E39" s="60"/>
      <c r="F39" s="380"/>
    </row>
    <row r="40" spans="1:6" ht="13.5" thickBot="1">
      <c r="A40" s="217"/>
      <c r="B40" s="128"/>
      <c r="D40" s="360"/>
      <c r="E40" s="60"/>
      <c r="F40" s="380"/>
    </row>
    <row r="41" spans="1:6" ht="13.5" thickBot="1">
      <c r="A41" s="217"/>
      <c r="B41" s="128" t="s">
        <v>4004</v>
      </c>
      <c r="D41" s="106"/>
      <c r="E41" s="60"/>
      <c r="F41" s="380"/>
    </row>
    <row r="42" spans="1:6" ht="13.5" thickBot="1">
      <c r="A42" s="217"/>
      <c r="B42" s="128"/>
      <c r="D42" s="360"/>
      <c r="E42" s="60"/>
      <c r="F42" s="380"/>
    </row>
    <row r="43" spans="1:6" ht="13.5" thickBot="1">
      <c r="A43" s="217"/>
      <c r="B43" s="128" t="s">
        <v>4005</v>
      </c>
      <c r="D43" s="107"/>
      <c r="E43" s="60"/>
      <c r="F43" s="380">
        <f>SUM(F25:F34)</f>
        <v>0</v>
      </c>
    </row>
    <row r="44" spans="1:6">
      <c r="A44" s="217"/>
      <c r="B44" s="128"/>
      <c r="D44" s="360"/>
      <c r="E44" s="60"/>
      <c r="F44" s="380"/>
    </row>
    <row r="45" spans="1:6">
      <c r="E45" s="60"/>
      <c r="F45" s="56"/>
    </row>
  </sheetData>
  <sheetProtection algorithmName="SHA-512" hashValue="BI9zT2MjAR6A8eVC/LkNH12Lh2+vDcjBTcZVyDXZ8Rvg4XEOdMp5IizfIsO5P8iawUQuUzf/CNMRt1jCZknztA==" saltValue="W45IWYu0ZrKVoUus5czjKg=="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74"/>
  <sheetViews>
    <sheetView view="pageBreakPreview" zoomScaleNormal="100" zoomScaleSheetLayoutView="100" workbookViewId="0">
      <selection activeCell="G1" sqref="G1"/>
    </sheetView>
  </sheetViews>
  <sheetFormatPr defaultColWidth="11" defaultRowHeight="12.75"/>
  <cols>
    <col min="1" max="1" width="4.625" style="386" customWidth="1"/>
    <col min="2" max="2" width="35.625" style="12" customWidth="1"/>
    <col min="3" max="3" width="7.125" style="305" customWidth="1"/>
    <col min="4" max="4" width="9.125" style="3" customWidth="1"/>
    <col min="5" max="5" width="10.625" style="80" customWidth="1"/>
    <col min="6" max="6" width="13.125" style="3" customWidth="1"/>
    <col min="7" max="16384" width="11" style="3"/>
  </cols>
  <sheetData>
    <row r="1" spans="1:6" s="322" customFormat="1" ht="25.5">
      <c r="A1" s="321" t="s">
        <v>39</v>
      </c>
      <c r="B1" s="6" t="s">
        <v>40</v>
      </c>
      <c r="C1" s="6" t="s">
        <v>41</v>
      </c>
      <c r="D1" s="321" t="s">
        <v>42</v>
      </c>
      <c r="E1" s="57" t="s">
        <v>43</v>
      </c>
      <c r="F1" s="321" t="s">
        <v>44</v>
      </c>
    </row>
    <row r="2" spans="1:6">
      <c r="A2" s="303"/>
      <c r="B2" s="34"/>
      <c r="C2" s="381"/>
      <c r="D2" s="297"/>
      <c r="E2" s="58"/>
      <c r="F2" s="297"/>
    </row>
    <row r="3" spans="1:6">
      <c r="A3" s="11" t="s">
        <v>1040</v>
      </c>
      <c r="B3" s="4" t="s">
        <v>532</v>
      </c>
      <c r="C3" s="303"/>
      <c r="D3" s="297"/>
      <c r="E3" s="59"/>
      <c r="F3" s="323"/>
    </row>
    <row r="4" spans="1:6">
      <c r="A4" s="303"/>
      <c r="B4" s="34"/>
      <c r="C4" s="303"/>
      <c r="D4" s="297"/>
      <c r="E4" s="59"/>
      <c r="F4" s="323"/>
    </row>
    <row r="5" spans="1:6">
      <c r="A5" s="303"/>
      <c r="B5" s="2" t="s">
        <v>28</v>
      </c>
      <c r="C5" s="303"/>
      <c r="D5" s="297"/>
      <c r="E5" s="59"/>
      <c r="F5" s="323"/>
    </row>
    <row r="6" spans="1:6" ht="51">
      <c r="A6" s="303"/>
      <c r="B6" s="2" t="s">
        <v>4303</v>
      </c>
      <c r="C6" s="303"/>
      <c r="D6" s="297"/>
      <c r="E6" s="59"/>
      <c r="F6" s="323"/>
    </row>
    <row r="7" spans="1:6" ht="25.5">
      <c r="A7" s="303"/>
      <c r="B7" s="2" t="s">
        <v>533</v>
      </c>
      <c r="C7" s="303"/>
      <c r="D7" s="297"/>
      <c r="E7" s="59"/>
      <c r="F7" s="323"/>
    </row>
    <row r="8" spans="1:6">
      <c r="A8" s="303"/>
      <c r="B8" s="2" t="s">
        <v>534</v>
      </c>
      <c r="C8" s="303"/>
      <c r="D8" s="297"/>
      <c r="E8" s="59"/>
      <c r="F8" s="323"/>
    </row>
    <row r="9" spans="1:6" ht="25.5">
      <c r="A9" s="303"/>
      <c r="B9" s="2" t="s">
        <v>535</v>
      </c>
      <c r="C9" s="303"/>
      <c r="D9" s="297"/>
      <c r="E9" s="59"/>
      <c r="F9" s="323"/>
    </row>
    <row r="10" spans="1:6">
      <c r="A10" s="303"/>
      <c r="B10" s="2" t="s">
        <v>536</v>
      </c>
      <c r="C10" s="303"/>
      <c r="D10" s="297"/>
      <c r="E10" s="59"/>
      <c r="F10" s="323"/>
    </row>
    <row r="11" spans="1:6">
      <c r="A11" s="303"/>
      <c r="B11" s="2" t="s">
        <v>537</v>
      </c>
      <c r="C11" s="303"/>
      <c r="D11" s="297"/>
      <c r="E11" s="59"/>
      <c r="F11" s="323"/>
    </row>
    <row r="12" spans="1:6" ht="25.5">
      <c r="A12" s="303"/>
      <c r="B12" s="2" t="s">
        <v>538</v>
      </c>
      <c r="C12" s="303"/>
      <c r="D12" s="297"/>
      <c r="E12" s="59"/>
      <c r="F12" s="323"/>
    </row>
    <row r="13" spans="1:6" ht="25.5">
      <c r="A13" s="303"/>
      <c r="B13" s="2" t="s">
        <v>539</v>
      </c>
      <c r="C13" s="303"/>
      <c r="D13" s="297"/>
      <c r="E13" s="59"/>
      <c r="F13" s="323"/>
    </row>
    <row r="14" spans="1:6" ht="38.25">
      <c r="A14" s="303"/>
      <c r="B14" s="2" t="s">
        <v>540</v>
      </c>
      <c r="C14" s="303"/>
      <c r="D14" s="297"/>
      <c r="E14" s="59"/>
      <c r="F14" s="323"/>
    </row>
    <row r="15" spans="1:6" ht="153">
      <c r="A15" s="303"/>
      <c r="B15" s="2" t="s">
        <v>4368</v>
      </c>
      <c r="C15" s="303"/>
      <c r="D15" s="297"/>
      <c r="E15" s="59"/>
      <c r="F15" s="323"/>
    </row>
    <row r="16" spans="1:6" ht="140.25">
      <c r="A16" s="303"/>
      <c r="B16" s="2" t="s">
        <v>541</v>
      </c>
      <c r="C16" s="303"/>
      <c r="D16" s="297"/>
      <c r="E16" s="59"/>
      <c r="F16" s="323"/>
    </row>
    <row r="17" spans="1:6" ht="76.5">
      <c r="A17" s="303"/>
      <c r="B17" s="2" t="s">
        <v>542</v>
      </c>
      <c r="C17" s="303"/>
      <c r="D17" s="297"/>
      <c r="E17" s="59"/>
      <c r="F17" s="323"/>
    </row>
    <row r="18" spans="1:6" ht="127.5">
      <c r="A18" s="11"/>
      <c r="B18" s="2" t="s">
        <v>543</v>
      </c>
      <c r="C18" s="303"/>
      <c r="D18" s="297"/>
      <c r="E18" s="59"/>
      <c r="F18" s="323"/>
    </row>
    <row r="19" spans="1:6" ht="38.25">
      <c r="A19" s="11"/>
      <c r="B19" s="2" t="s">
        <v>544</v>
      </c>
      <c r="C19" s="303"/>
      <c r="D19" s="297"/>
      <c r="E19" s="59"/>
      <c r="F19" s="323"/>
    </row>
    <row r="20" spans="1:6" ht="51">
      <c r="A20" s="11"/>
      <c r="B20" s="2" t="s">
        <v>545</v>
      </c>
      <c r="C20" s="303"/>
      <c r="D20" s="297"/>
      <c r="E20" s="59"/>
      <c r="F20" s="323"/>
    </row>
    <row r="21" spans="1:6" ht="51">
      <c r="A21" s="11"/>
      <c r="B21" s="2" t="s">
        <v>546</v>
      </c>
      <c r="C21" s="303"/>
      <c r="D21" s="297"/>
      <c r="E21" s="59"/>
      <c r="F21" s="323"/>
    </row>
    <row r="22" spans="1:6">
      <c r="A22" s="11"/>
      <c r="B22" s="2"/>
      <c r="C22" s="303"/>
      <c r="D22" s="297"/>
      <c r="E22" s="59"/>
      <c r="F22" s="323"/>
    </row>
    <row r="23" spans="1:6" ht="25.5">
      <c r="A23" s="365">
        <v>1</v>
      </c>
      <c r="B23" s="30" t="s">
        <v>547</v>
      </c>
      <c r="C23" s="12"/>
      <c r="D23" s="12"/>
      <c r="E23" s="61"/>
      <c r="F23" s="401"/>
    </row>
    <row r="24" spans="1:6" ht="25.5">
      <c r="A24" s="365"/>
      <c r="B24" s="1" t="s">
        <v>4174</v>
      </c>
      <c r="C24" s="12"/>
      <c r="D24" s="12"/>
      <c r="E24" s="61"/>
      <c r="F24" s="401"/>
    </row>
    <row r="25" spans="1:6" ht="38.25">
      <c r="A25" s="365"/>
      <c r="B25" s="1" t="s">
        <v>3104</v>
      </c>
      <c r="C25" s="12"/>
      <c r="D25" s="12"/>
      <c r="E25" s="61"/>
      <c r="F25" s="401"/>
    </row>
    <row r="26" spans="1:6" ht="38.25">
      <c r="A26" s="365"/>
      <c r="B26" s="1" t="s">
        <v>4076</v>
      </c>
      <c r="C26" s="12"/>
      <c r="D26" s="12"/>
      <c r="E26" s="61"/>
      <c r="F26" s="401"/>
    </row>
    <row r="27" spans="1:6">
      <c r="A27" s="365"/>
      <c r="B27" s="1" t="s">
        <v>548</v>
      </c>
      <c r="C27" s="386" t="s">
        <v>261</v>
      </c>
      <c r="D27" s="407">
        <v>1.1000000000000001</v>
      </c>
      <c r="E27" s="122"/>
      <c r="F27" s="478">
        <f>ROUND(D27*E27,2)</f>
        <v>0</v>
      </c>
    </row>
    <row r="28" spans="1:6">
      <c r="A28" s="365"/>
      <c r="B28" s="194"/>
      <c r="D28" s="357"/>
      <c r="E28" s="60"/>
      <c r="F28" s="56"/>
    </row>
    <row r="29" spans="1:6" ht="25.5">
      <c r="A29" s="365">
        <f>SUM(A23)+1</f>
        <v>2</v>
      </c>
      <c r="B29" s="30" t="s">
        <v>3844</v>
      </c>
      <c r="C29" s="12"/>
      <c r="D29" s="12"/>
      <c r="E29" s="61"/>
      <c r="F29" s="401"/>
    </row>
    <row r="30" spans="1:6">
      <c r="A30" s="365"/>
      <c r="B30" s="1" t="s">
        <v>4337</v>
      </c>
      <c r="C30" s="12"/>
      <c r="D30" s="12"/>
      <c r="E30" s="61"/>
      <c r="F30" s="401"/>
    </row>
    <row r="31" spans="1:6" ht="25.5">
      <c r="A31" s="365"/>
      <c r="B31" s="1" t="s">
        <v>549</v>
      </c>
      <c r="C31" s="12"/>
      <c r="D31" s="12"/>
      <c r="E31" s="61"/>
      <c r="F31" s="401"/>
    </row>
    <row r="32" spans="1:6" ht="38.25">
      <c r="A32" s="365"/>
      <c r="B32" s="1" t="s">
        <v>3845</v>
      </c>
      <c r="C32" s="12"/>
      <c r="D32" s="12"/>
      <c r="E32" s="61"/>
      <c r="F32" s="401"/>
    </row>
    <row r="33" spans="1:6" ht="51">
      <c r="A33" s="365"/>
      <c r="B33" s="1" t="s">
        <v>551</v>
      </c>
      <c r="C33" s="12"/>
      <c r="D33" s="12"/>
      <c r="E33" s="61"/>
      <c r="F33" s="401"/>
    </row>
    <row r="34" spans="1:6" ht="25.5">
      <c r="A34" s="365"/>
      <c r="B34" s="1" t="s">
        <v>552</v>
      </c>
      <c r="C34" s="12"/>
      <c r="D34" s="12"/>
      <c r="E34" s="61"/>
      <c r="F34" s="401"/>
    </row>
    <row r="35" spans="1:6">
      <c r="A35" s="365"/>
      <c r="B35" s="12" t="s">
        <v>553</v>
      </c>
      <c r="C35" s="12"/>
      <c r="D35" s="12"/>
      <c r="E35" s="61"/>
      <c r="F35" s="401"/>
    </row>
    <row r="36" spans="1:6" ht="25.5">
      <c r="A36" s="365"/>
      <c r="B36" s="1" t="s">
        <v>554</v>
      </c>
      <c r="C36" s="12"/>
      <c r="D36" s="12"/>
      <c r="E36" s="61"/>
      <c r="F36" s="401"/>
    </row>
    <row r="37" spans="1:6" ht="25.5">
      <c r="A37" s="365"/>
      <c r="B37" s="1" t="s">
        <v>555</v>
      </c>
      <c r="C37" s="12"/>
      <c r="D37" s="12"/>
      <c r="E37" s="61"/>
      <c r="F37" s="401"/>
    </row>
    <row r="38" spans="1:6" ht="25.5">
      <c r="A38" s="365" t="s">
        <v>307</v>
      </c>
      <c r="B38" s="1" t="s">
        <v>4305</v>
      </c>
      <c r="C38" s="305" t="s">
        <v>261</v>
      </c>
      <c r="D38" s="362">
        <v>70</v>
      </c>
      <c r="E38" s="112"/>
      <c r="F38" s="324">
        <f>ROUND(D38*E38,2)</f>
        <v>0</v>
      </c>
    </row>
    <row r="39" spans="1:6" ht="25.5">
      <c r="A39" s="365" t="s">
        <v>308</v>
      </c>
      <c r="B39" s="1" t="s">
        <v>4306</v>
      </c>
      <c r="C39" s="305" t="s">
        <v>261</v>
      </c>
      <c r="D39" s="362">
        <v>135</v>
      </c>
      <c r="E39" s="112"/>
      <c r="F39" s="324">
        <f>ROUND(D39*E39,2)</f>
        <v>0</v>
      </c>
    </row>
    <row r="40" spans="1:6">
      <c r="A40" s="365"/>
      <c r="B40" s="1"/>
      <c r="D40" s="357"/>
      <c r="E40" s="60"/>
      <c r="F40" s="56"/>
    </row>
    <row r="41" spans="1:6" ht="25.5">
      <c r="A41" s="365">
        <f>SUM(A29)+1</f>
        <v>3</v>
      </c>
      <c r="B41" s="30" t="s">
        <v>3103</v>
      </c>
      <c r="C41" s="12"/>
      <c r="D41" s="12"/>
      <c r="E41" s="61"/>
      <c r="F41" s="401"/>
    </row>
    <row r="42" spans="1:6" ht="51">
      <c r="A42" s="365"/>
      <c r="B42" s="1" t="s">
        <v>4307</v>
      </c>
      <c r="C42" s="12"/>
      <c r="D42" s="12"/>
      <c r="E42" s="61"/>
      <c r="F42" s="401"/>
    </row>
    <row r="43" spans="1:6" ht="51">
      <c r="A43" s="365"/>
      <c r="B43" s="1" t="s">
        <v>550</v>
      </c>
      <c r="C43" s="12"/>
      <c r="D43" s="12"/>
      <c r="E43" s="61"/>
      <c r="F43" s="401"/>
    </row>
    <row r="44" spans="1:6">
      <c r="A44" s="365"/>
      <c r="B44" s="12" t="s">
        <v>553</v>
      </c>
      <c r="C44" s="12"/>
      <c r="D44" s="12"/>
      <c r="E44" s="61"/>
      <c r="F44" s="401"/>
    </row>
    <row r="45" spans="1:6" ht="25.5">
      <c r="A45" s="365"/>
      <c r="B45" s="1" t="s">
        <v>554</v>
      </c>
      <c r="C45" s="12"/>
      <c r="D45" s="12"/>
      <c r="E45" s="61"/>
      <c r="F45" s="401"/>
    </row>
    <row r="46" spans="1:6">
      <c r="A46" s="365"/>
      <c r="B46" s="1" t="s">
        <v>104</v>
      </c>
      <c r="C46" s="386" t="s">
        <v>105</v>
      </c>
      <c r="D46" s="375">
        <v>2</v>
      </c>
      <c r="E46" s="61"/>
      <c r="F46" s="401">
        <f>ROUND(D46*E46,2)</f>
        <v>0</v>
      </c>
    </row>
    <row r="47" spans="1:6">
      <c r="A47" s="365"/>
      <c r="B47" s="194"/>
      <c r="D47" s="357"/>
      <c r="E47" s="60"/>
      <c r="F47" s="56"/>
    </row>
    <row r="48" spans="1:6">
      <c r="A48" s="365">
        <f>SUM(A41)+1</f>
        <v>4</v>
      </c>
      <c r="B48" s="30" t="s">
        <v>3627</v>
      </c>
      <c r="C48" s="12"/>
      <c r="D48" s="12"/>
      <c r="E48" s="61"/>
      <c r="F48" s="401"/>
    </row>
    <row r="49" spans="1:6" ht="25.5">
      <c r="A49" s="365"/>
      <c r="B49" s="1" t="s">
        <v>3628</v>
      </c>
      <c r="C49" s="12"/>
      <c r="D49" s="12"/>
      <c r="E49" s="61"/>
      <c r="F49" s="401"/>
    </row>
    <row r="50" spans="1:6" ht="51">
      <c r="A50" s="365"/>
      <c r="B50" s="1" t="s">
        <v>3630</v>
      </c>
      <c r="C50" s="12"/>
      <c r="D50" s="12"/>
      <c r="E50" s="61"/>
      <c r="F50" s="401"/>
    </row>
    <row r="51" spans="1:6" ht="76.5">
      <c r="A51" s="365"/>
      <c r="B51" s="1" t="s">
        <v>3629</v>
      </c>
      <c r="C51" s="12"/>
      <c r="D51" s="12"/>
      <c r="E51" s="61"/>
      <c r="F51" s="401"/>
    </row>
    <row r="52" spans="1:6" ht="25.5">
      <c r="A52" s="365"/>
      <c r="B52" s="1" t="s">
        <v>4422</v>
      </c>
      <c r="C52" s="12"/>
      <c r="D52" s="12"/>
      <c r="E52" s="61"/>
      <c r="F52" s="401"/>
    </row>
    <row r="53" spans="1:6">
      <c r="A53" s="365"/>
      <c r="B53" s="12" t="s">
        <v>553</v>
      </c>
      <c r="C53" s="12"/>
      <c r="D53" s="12"/>
      <c r="E53" s="61"/>
      <c r="F53" s="401"/>
    </row>
    <row r="54" spans="1:6" ht="25.5">
      <c r="A54" s="365"/>
      <c r="B54" s="1" t="s">
        <v>554</v>
      </c>
      <c r="C54" s="12"/>
      <c r="D54" s="12"/>
      <c r="E54" s="61"/>
      <c r="F54" s="401"/>
    </row>
    <row r="55" spans="1:6">
      <c r="A55" s="365"/>
      <c r="B55" s="1" t="s">
        <v>1090</v>
      </c>
      <c r="C55" s="386" t="s">
        <v>372</v>
      </c>
      <c r="D55" s="479">
        <v>64</v>
      </c>
      <c r="E55" s="117"/>
      <c r="F55" s="423">
        <f>ROUND(D55*E55,2)</f>
        <v>0</v>
      </c>
    </row>
    <row r="56" spans="1:6">
      <c r="A56" s="365"/>
      <c r="B56" s="194"/>
      <c r="D56" s="357"/>
      <c r="E56" s="60"/>
      <c r="F56" s="56"/>
    </row>
    <row r="57" spans="1:6">
      <c r="A57" s="172">
        <f>MAX(A48)+1</f>
        <v>5</v>
      </c>
      <c r="B57" s="53" t="s">
        <v>556</v>
      </c>
      <c r="C57" s="360"/>
      <c r="D57" s="357"/>
      <c r="E57" s="60"/>
      <c r="F57" s="56"/>
    </row>
    <row r="58" spans="1:6" ht="51">
      <c r="A58" s="365"/>
      <c r="B58" s="194" t="s">
        <v>314</v>
      </c>
      <c r="C58" s="360"/>
      <c r="D58" s="357"/>
      <c r="E58" s="60"/>
      <c r="F58" s="56"/>
    </row>
    <row r="59" spans="1:6" ht="25.5">
      <c r="A59" s="365"/>
      <c r="B59" s="194" t="s">
        <v>4045</v>
      </c>
      <c r="C59" s="360"/>
      <c r="D59" s="357"/>
      <c r="E59" s="60"/>
      <c r="F59" s="56"/>
    </row>
    <row r="60" spans="1:6">
      <c r="A60" s="365"/>
      <c r="B60" s="194" t="s">
        <v>315</v>
      </c>
      <c r="C60" s="360"/>
      <c r="D60" s="357"/>
      <c r="E60" s="60"/>
      <c r="F60" s="56"/>
    </row>
    <row r="61" spans="1:6">
      <c r="A61" s="367" t="s">
        <v>83</v>
      </c>
      <c r="B61" s="12" t="s">
        <v>316</v>
      </c>
      <c r="C61" s="360" t="s">
        <v>317</v>
      </c>
      <c r="D61" s="357">
        <v>30</v>
      </c>
      <c r="E61" s="60"/>
      <c r="F61" s="56">
        <f>ROUND(D61*E61,2)</f>
        <v>0</v>
      </c>
    </row>
    <row r="62" spans="1:6">
      <c r="A62" s="367" t="s">
        <v>85</v>
      </c>
      <c r="B62" s="12" t="s">
        <v>318</v>
      </c>
      <c r="C62" s="360" t="s">
        <v>317</v>
      </c>
      <c r="D62" s="357">
        <v>30</v>
      </c>
      <c r="E62" s="60"/>
      <c r="F62" s="56">
        <f>ROUND(D62*E62,2)</f>
        <v>0</v>
      </c>
    </row>
    <row r="63" spans="1:6">
      <c r="A63" s="367" t="s">
        <v>87</v>
      </c>
      <c r="B63" s="12" t="s">
        <v>319</v>
      </c>
      <c r="C63" s="360" t="s">
        <v>317</v>
      </c>
      <c r="D63" s="357">
        <v>30</v>
      </c>
      <c r="E63" s="60"/>
      <c r="F63" s="56">
        <f>ROUND(D63*E63,2)</f>
        <v>0</v>
      </c>
    </row>
    <row r="64" spans="1:6">
      <c r="A64" s="367"/>
      <c r="B64" s="203"/>
      <c r="C64" s="368"/>
      <c r="D64" s="369"/>
      <c r="E64" s="60"/>
      <c r="F64" s="56"/>
    </row>
    <row r="65" spans="1:6">
      <c r="A65" s="394" t="s">
        <v>1040</v>
      </c>
      <c r="B65" s="395" t="s">
        <v>557</v>
      </c>
      <c r="C65" s="396"/>
      <c r="D65" s="397"/>
      <c r="E65" s="89"/>
      <c r="F65" s="424">
        <f>SUM(F3:F63)</f>
        <v>0</v>
      </c>
    </row>
    <row r="66" spans="1:6">
      <c r="A66" s="217"/>
      <c r="B66" s="128"/>
      <c r="D66" s="360"/>
      <c r="E66" s="60"/>
      <c r="F66" s="380"/>
    </row>
    <row r="67" spans="1:6" ht="13.5" thickBot="1">
      <c r="A67" s="217"/>
      <c r="B67" s="128"/>
      <c r="D67" s="360"/>
      <c r="E67" s="60"/>
      <c r="F67" s="380"/>
    </row>
    <row r="68" spans="1:6" ht="13.5" thickBot="1">
      <c r="A68" s="217"/>
      <c r="B68" s="128" t="s">
        <v>4003</v>
      </c>
      <c r="D68" s="105"/>
      <c r="E68" s="60"/>
      <c r="F68" s="380">
        <f>SUM(F26:F39)</f>
        <v>0</v>
      </c>
    </row>
    <row r="69" spans="1:6" ht="13.5" thickBot="1">
      <c r="A69" s="217"/>
      <c r="B69" s="128"/>
      <c r="D69" s="360"/>
      <c r="E69" s="60"/>
      <c r="F69" s="380"/>
    </row>
    <row r="70" spans="1:6" ht="13.5" thickBot="1">
      <c r="A70" s="217"/>
      <c r="B70" s="128" t="s">
        <v>4004</v>
      </c>
      <c r="D70" s="106"/>
      <c r="E70" s="60"/>
      <c r="F70" s="380">
        <f>SUM(F55)</f>
        <v>0</v>
      </c>
    </row>
    <row r="71" spans="1:6" ht="13.5" thickBot="1">
      <c r="A71" s="217"/>
      <c r="B71" s="128"/>
      <c r="D71" s="360"/>
      <c r="E71" s="60"/>
      <c r="F71" s="380"/>
    </row>
    <row r="72" spans="1:6" ht="13.5" thickBot="1">
      <c r="A72" s="217"/>
      <c r="B72" s="128" t="s">
        <v>4005</v>
      </c>
      <c r="D72" s="107"/>
      <c r="E72" s="60"/>
      <c r="F72" s="380">
        <f>SUM(F46)+SUM(F61:F63)</f>
        <v>0</v>
      </c>
    </row>
    <row r="73" spans="1:6" ht="12" customHeight="1">
      <c r="A73" s="217"/>
      <c r="B73" s="128"/>
      <c r="D73" s="360"/>
      <c r="E73" s="60"/>
      <c r="F73" s="380"/>
    </row>
    <row r="74" spans="1:6">
      <c r="E74" s="60"/>
      <c r="F74" s="56"/>
    </row>
  </sheetData>
  <sheetProtection algorithmName="SHA-512" hashValue="0sCheXU86nV+pI0ROrpG7UPUW8GCtz1MQT4EcCposRfXKPldK6CBcKPpe4rE0nBJqMD+Lg1f+SPbU2Num8meWA==" saltValue="Uf8nwCDKrCkhTXbt22xHBg=="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427"/>
  <sheetViews>
    <sheetView view="pageBreakPreview" zoomScaleNormal="100" zoomScaleSheetLayoutView="100" workbookViewId="0">
      <selection activeCell="G1" sqref="G1"/>
    </sheetView>
  </sheetViews>
  <sheetFormatPr defaultColWidth="11" defaultRowHeight="12.75"/>
  <cols>
    <col min="1" max="1" width="4.625" style="365" customWidth="1"/>
    <col min="2" max="2" width="35.625" style="12" customWidth="1"/>
    <col min="3" max="3" width="7.125" style="305" customWidth="1"/>
    <col min="4" max="4" width="9.125" style="3" customWidth="1"/>
    <col min="5" max="5" width="10.625" style="80" customWidth="1"/>
    <col min="6" max="6" width="13.125" style="3" customWidth="1"/>
    <col min="7" max="7" width="10.875" style="3" customWidth="1"/>
    <col min="8" max="16384" width="11" style="3"/>
  </cols>
  <sheetData>
    <row r="1" spans="1:6" s="322" customFormat="1" ht="25.5">
      <c r="A1" s="321" t="s">
        <v>39</v>
      </c>
      <c r="B1" s="6" t="s">
        <v>40</v>
      </c>
      <c r="C1" s="6" t="s">
        <v>41</v>
      </c>
      <c r="D1" s="321" t="s">
        <v>42</v>
      </c>
      <c r="E1" s="57" t="s">
        <v>43</v>
      </c>
      <c r="F1" s="321" t="s">
        <v>44</v>
      </c>
    </row>
    <row r="2" spans="1:6">
      <c r="A2" s="11"/>
      <c r="B2" s="34"/>
      <c r="C2" s="381"/>
      <c r="D2" s="297"/>
      <c r="E2" s="58"/>
      <c r="F2" s="297"/>
    </row>
    <row r="3" spans="1:6">
      <c r="A3" s="11" t="s">
        <v>1103</v>
      </c>
      <c r="B3" s="4" t="s">
        <v>559</v>
      </c>
      <c r="C3" s="381"/>
      <c r="D3" s="297"/>
      <c r="E3" s="59"/>
      <c r="F3" s="323"/>
    </row>
    <row r="4" spans="1:6">
      <c r="A4" s="11"/>
      <c r="B4" s="34"/>
      <c r="C4" s="381"/>
      <c r="D4" s="297"/>
      <c r="E4" s="59"/>
      <c r="F4" s="323"/>
    </row>
    <row r="5" spans="1:6">
      <c r="A5" s="11"/>
      <c r="B5" s="2" t="s">
        <v>28</v>
      </c>
      <c r="C5" s="381"/>
      <c r="D5" s="297"/>
      <c r="E5" s="59"/>
      <c r="F5" s="323"/>
    </row>
    <row r="6" spans="1:6" ht="38.25">
      <c r="A6" s="11"/>
      <c r="B6" s="2" t="s">
        <v>560</v>
      </c>
      <c r="C6" s="381"/>
      <c r="D6" s="297"/>
      <c r="E6" s="59"/>
      <c r="F6" s="323"/>
    </row>
    <row r="7" spans="1:6" ht="51">
      <c r="A7" s="11"/>
      <c r="B7" s="2" t="s">
        <v>561</v>
      </c>
      <c r="C7" s="381"/>
      <c r="D7" s="297"/>
      <c r="E7" s="59"/>
      <c r="F7" s="323"/>
    </row>
    <row r="8" spans="1:6" ht="51">
      <c r="A8" s="11"/>
      <c r="B8" s="2" t="s">
        <v>562</v>
      </c>
      <c r="C8" s="381"/>
      <c r="D8" s="297"/>
      <c r="E8" s="59"/>
      <c r="F8" s="323"/>
    </row>
    <row r="9" spans="1:6" ht="63.75">
      <c r="A9" s="11"/>
      <c r="B9" s="2" t="s">
        <v>563</v>
      </c>
      <c r="C9" s="381"/>
      <c r="D9" s="297"/>
      <c r="E9" s="59"/>
      <c r="F9" s="323"/>
    </row>
    <row r="10" spans="1:6" ht="38.25">
      <c r="A10" s="11"/>
      <c r="B10" s="2" t="s">
        <v>564</v>
      </c>
      <c r="C10" s="381"/>
      <c r="D10" s="297"/>
      <c r="E10" s="59"/>
      <c r="F10" s="323"/>
    </row>
    <row r="11" spans="1:6" ht="63.75">
      <c r="A11" s="11"/>
      <c r="B11" s="2" t="s">
        <v>565</v>
      </c>
      <c r="C11" s="381"/>
      <c r="D11" s="297"/>
      <c r="E11" s="59"/>
      <c r="F11" s="323"/>
    </row>
    <row r="12" spans="1:6" ht="38.25">
      <c r="A12" s="11"/>
      <c r="B12" s="2" t="s">
        <v>566</v>
      </c>
      <c r="C12" s="381"/>
      <c r="D12" s="297"/>
      <c r="E12" s="59"/>
      <c r="F12" s="323"/>
    </row>
    <row r="13" spans="1:6" ht="102">
      <c r="A13" s="11"/>
      <c r="B13" s="2" t="s">
        <v>567</v>
      </c>
      <c r="C13" s="381"/>
      <c r="D13" s="297"/>
      <c r="E13" s="59"/>
      <c r="F13" s="323"/>
    </row>
    <row r="14" spans="1:6" ht="63.75">
      <c r="A14" s="11"/>
      <c r="B14" s="2" t="s">
        <v>568</v>
      </c>
      <c r="C14" s="381"/>
      <c r="D14" s="297"/>
      <c r="E14" s="59"/>
      <c r="F14" s="323"/>
    </row>
    <row r="15" spans="1:6">
      <c r="A15" s="11"/>
      <c r="B15" s="2"/>
      <c r="C15" s="381"/>
      <c r="D15" s="297"/>
      <c r="E15" s="59"/>
      <c r="F15" s="323"/>
    </row>
    <row r="16" spans="1:6">
      <c r="A16" s="11"/>
      <c r="B16" s="2" t="s">
        <v>569</v>
      </c>
      <c r="C16" s="381"/>
      <c r="D16" s="297"/>
      <c r="E16" s="59"/>
      <c r="F16" s="323"/>
    </row>
    <row r="17" spans="1:6" ht="38.25">
      <c r="A17" s="11"/>
      <c r="B17" s="2" t="s">
        <v>514</v>
      </c>
      <c r="C17" s="381"/>
      <c r="D17" s="297"/>
      <c r="E17" s="59"/>
      <c r="F17" s="323"/>
    </row>
    <row r="18" spans="1:6" ht="89.25">
      <c r="A18" s="11"/>
      <c r="B18" s="2" t="s">
        <v>515</v>
      </c>
      <c r="C18" s="381"/>
      <c r="D18" s="297"/>
      <c r="E18" s="59"/>
      <c r="F18" s="323"/>
    </row>
    <row r="19" spans="1:6" ht="25.5">
      <c r="A19" s="11"/>
      <c r="B19" s="2" t="s">
        <v>570</v>
      </c>
      <c r="C19" s="381"/>
      <c r="D19" s="297"/>
      <c r="E19" s="59"/>
      <c r="F19" s="323"/>
    </row>
    <row r="20" spans="1:6" ht="63.75">
      <c r="A20" s="11"/>
      <c r="B20" s="2" t="s">
        <v>571</v>
      </c>
      <c r="C20" s="381"/>
      <c r="D20" s="297"/>
      <c r="E20" s="59"/>
      <c r="F20" s="323"/>
    </row>
    <row r="21" spans="1:6">
      <c r="A21" s="11"/>
      <c r="B21" s="2"/>
      <c r="C21" s="381"/>
      <c r="D21" s="297"/>
      <c r="E21" s="59"/>
      <c r="F21" s="323"/>
    </row>
    <row r="22" spans="1:6">
      <c r="B22" s="12" t="s">
        <v>47</v>
      </c>
      <c r="E22" s="60"/>
      <c r="F22" s="56"/>
    </row>
    <row r="23" spans="1:6" ht="25.5">
      <c r="B23" s="1" t="s">
        <v>572</v>
      </c>
      <c r="E23" s="60"/>
      <c r="F23" s="56"/>
    </row>
    <row r="24" spans="1:6" ht="25.5">
      <c r="B24" s="1" t="s">
        <v>573</v>
      </c>
      <c r="E24" s="60"/>
      <c r="F24" s="56"/>
    </row>
    <row r="25" spans="1:6" ht="51">
      <c r="B25" s="5" t="s">
        <v>574</v>
      </c>
      <c r="E25" s="60"/>
      <c r="F25" s="56"/>
    </row>
    <row r="26" spans="1:6" ht="102">
      <c r="B26" s="1" t="s">
        <v>575</v>
      </c>
      <c r="E26" s="60"/>
      <c r="F26" s="56"/>
    </row>
    <row r="27" spans="1:6" ht="38.25">
      <c r="B27" s="1" t="s">
        <v>576</v>
      </c>
      <c r="E27" s="60"/>
      <c r="F27" s="56"/>
    </row>
    <row r="28" spans="1:6" ht="89.25">
      <c r="B28" s="1" t="s">
        <v>577</v>
      </c>
      <c r="E28" s="60"/>
      <c r="F28" s="56"/>
    </row>
    <row r="29" spans="1:6" ht="38.25">
      <c r="B29" s="1" t="s">
        <v>578</v>
      </c>
      <c r="E29" s="60"/>
      <c r="F29" s="56"/>
    </row>
    <row r="30" spans="1:6" ht="38.25">
      <c r="B30" s="1" t="s">
        <v>579</v>
      </c>
      <c r="E30" s="60"/>
      <c r="F30" s="56"/>
    </row>
    <row r="31" spans="1:6" ht="76.5">
      <c r="B31" s="1" t="s">
        <v>4369</v>
      </c>
      <c r="E31" s="60"/>
      <c r="F31" s="56"/>
    </row>
    <row r="32" spans="1:6" ht="25.5">
      <c r="B32" s="1" t="s">
        <v>580</v>
      </c>
      <c r="E32" s="60"/>
      <c r="F32" s="56"/>
    </row>
    <row r="33" spans="1:6">
      <c r="B33" s="12" t="s">
        <v>581</v>
      </c>
      <c r="E33" s="60"/>
      <c r="F33" s="56"/>
    </row>
    <row r="34" spans="1:6" ht="38.25">
      <c r="B34" s="1" t="s">
        <v>4370</v>
      </c>
      <c r="E34" s="60"/>
      <c r="F34" s="56"/>
    </row>
    <row r="35" spans="1:6" ht="25.5">
      <c r="B35" s="1" t="s">
        <v>582</v>
      </c>
      <c r="E35" s="60"/>
      <c r="F35" s="56"/>
    </row>
    <row r="36" spans="1:6" ht="216.75">
      <c r="B36" s="1" t="s">
        <v>583</v>
      </c>
      <c r="E36" s="60"/>
      <c r="F36" s="56"/>
    </row>
    <row r="37" spans="1:6" ht="63.75">
      <c r="B37" s="1" t="s">
        <v>584</v>
      </c>
      <c r="E37" s="60"/>
      <c r="F37" s="56"/>
    </row>
    <row r="38" spans="1:6" ht="25.5">
      <c r="B38" s="1" t="s">
        <v>585</v>
      </c>
      <c r="E38" s="60"/>
      <c r="F38" s="56"/>
    </row>
    <row r="39" spans="1:6" ht="76.5">
      <c r="B39" s="5" t="s">
        <v>4371</v>
      </c>
      <c r="E39" s="60"/>
      <c r="F39" s="56"/>
    </row>
    <row r="40" spans="1:6" ht="51">
      <c r="B40" s="5" t="s">
        <v>3848</v>
      </c>
      <c r="E40" s="60"/>
      <c r="F40" s="56"/>
    </row>
    <row r="41" spans="1:6" ht="76.5">
      <c r="B41" s="1" t="s">
        <v>586</v>
      </c>
      <c r="E41" s="60"/>
      <c r="F41" s="56"/>
    </row>
    <row r="42" spans="1:6" ht="51">
      <c r="B42" s="1" t="s">
        <v>587</v>
      </c>
      <c r="E42" s="60"/>
      <c r="F42" s="56"/>
    </row>
    <row r="43" spans="1:6" ht="25.5">
      <c r="B43" s="1" t="s">
        <v>588</v>
      </c>
      <c r="E43" s="60"/>
      <c r="F43" s="56"/>
    </row>
    <row r="44" spans="1:6" ht="38.25">
      <c r="B44" s="1" t="s">
        <v>589</v>
      </c>
      <c r="E44" s="60"/>
      <c r="F44" s="56"/>
    </row>
    <row r="45" spans="1:6" ht="51">
      <c r="A45" s="365" t="s">
        <v>590</v>
      </c>
      <c r="B45" s="1" t="s">
        <v>591</v>
      </c>
      <c r="E45" s="60"/>
      <c r="F45" s="56"/>
    </row>
    <row r="46" spans="1:6" ht="38.25">
      <c r="B46" s="5" t="s">
        <v>592</v>
      </c>
      <c r="E46" s="60"/>
      <c r="F46" s="56"/>
    </row>
    <row r="47" spans="1:6" ht="51">
      <c r="A47" s="365" t="s">
        <v>590</v>
      </c>
      <c r="B47" s="1" t="s">
        <v>593</v>
      </c>
      <c r="E47" s="60"/>
      <c r="F47" s="56"/>
    </row>
    <row r="48" spans="1:6" ht="38.25">
      <c r="B48" s="1" t="s">
        <v>594</v>
      </c>
      <c r="E48" s="60"/>
      <c r="F48" s="56"/>
    </row>
    <row r="49" spans="1:6" ht="25.5">
      <c r="B49" s="5" t="s">
        <v>595</v>
      </c>
      <c r="E49" s="60"/>
      <c r="F49" s="56"/>
    </row>
    <row r="50" spans="1:6" ht="38.25">
      <c r="B50" s="5" t="s">
        <v>596</v>
      </c>
      <c r="E50" s="60"/>
      <c r="F50" s="56"/>
    </row>
    <row r="51" spans="1:6" ht="38.25">
      <c r="B51" s="5" t="s">
        <v>597</v>
      </c>
      <c r="E51" s="60"/>
      <c r="F51" s="56"/>
    </row>
    <row r="52" spans="1:6" ht="38.25">
      <c r="B52" s="1" t="s">
        <v>598</v>
      </c>
      <c r="E52" s="60"/>
      <c r="F52" s="56"/>
    </row>
    <row r="53" spans="1:6" ht="38.25">
      <c r="B53" s="1" t="s">
        <v>599</v>
      </c>
      <c r="E53" s="60"/>
      <c r="F53" s="56"/>
    </row>
    <row r="54" spans="1:6" ht="25.5">
      <c r="B54" s="1" t="s">
        <v>600</v>
      </c>
      <c r="E54" s="60"/>
      <c r="F54" s="56"/>
    </row>
    <row r="55" spans="1:6">
      <c r="B55" s="481"/>
      <c r="E55" s="60"/>
      <c r="F55" s="56"/>
    </row>
    <row r="56" spans="1:6" s="480" customFormat="1">
      <c r="A56" s="365"/>
      <c r="B56" s="482" t="s">
        <v>601</v>
      </c>
      <c r="C56" s="483"/>
      <c r="E56" s="90"/>
      <c r="F56" s="380"/>
    </row>
    <row r="57" spans="1:6">
      <c r="B57" s="192"/>
      <c r="E57" s="60"/>
      <c r="F57" s="56"/>
    </row>
    <row r="58" spans="1:6">
      <c r="A58" s="365">
        <v>1</v>
      </c>
      <c r="B58" s="192" t="s">
        <v>602</v>
      </c>
      <c r="E58" s="60"/>
      <c r="F58" s="56"/>
    </row>
    <row r="59" spans="1:6">
      <c r="B59" s="5" t="s">
        <v>603</v>
      </c>
      <c r="E59" s="60"/>
      <c r="F59" s="56"/>
    </row>
    <row r="60" spans="1:6">
      <c r="B60" s="194" t="s">
        <v>604</v>
      </c>
      <c r="E60" s="60"/>
      <c r="F60" s="56"/>
    </row>
    <row r="61" spans="1:6" ht="25.5">
      <c r="B61" s="5" t="s">
        <v>605</v>
      </c>
      <c r="E61" s="60"/>
      <c r="F61" s="56"/>
    </row>
    <row r="62" spans="1:6" ht="25.5">
      <c r="B62" s="5" t="s">
        <v>606</v>
      </c>
      <c r="E62" s="60"/>
      <c r="F62" s="56"/>
    </row>
    <row r="63" spans="1:6" ht="25.5">
      <c r="B63" s="194" t="s">
        <v>3846</v>
      </c>
      <c r="E63" s="60"/>
      <c r="F63" s="56"/>
    </row>
    <row r="64" spans="1:6" ht="25.5">
      <c r="B64" s="194" t="s">
        <v>608</v>
      </c>
      <c r="E64" s="60"/>
      <c r="F64" s="56"/>
    </row>
    <row r="65" spans="1:6">
      <c r="B65" s="194" t="s">
        <v>609</v>
      </c>
      <c r="E65" s="60"/>
      <c r="F65" s="56"/>
    </row>
    <row r="66" spans="1:6" ht="38.25">
      <c r="B66" s="5" t="s">
        <v>610</v>
      </c>
      <c r="E66" s="60"/>
      <c r="F66" s="56"/>
    </row>
    <row r="67" spans="1:6" ht="51">
      <c r="B67" s="1" t="s">
        <v>611</v>
      </c>
      <c r="E67" s="60"/>
      <c r="F67" s="56"/>
    </row>
    <row r="68" spans="1:6" s="12" customFormat="1" ht="38.25">
      <c r="A68" s="365"/>
      <c r="B68" s="1" t="s">
        <v>519</v>
      </c>
      <c r="D68" s="375"/>
      <c r="E68" s="61"/>
      <c r="F68" s="56"/>
    </row>
    <row r="69" spans="1:6" s="12" customFormat="1" ht="38.25">
      <c r="A69" s="365"/>
      <c r="B69" s="1" t="s">
        <v>4147</v>
      </c>
      <c r="D69" s="375"/>
      <c r="E69" s="61"/>
      <c r="F69" s="56"/>
    </row>
    <row r="70" spans="1:6" ht="25.5">
      <c r="B70" s="2" t="s">
        <v>612</v>
      </c>
      <c r="C70" s="484"/>
      <c r="D70" s="357"/>
      <c r="E70" s="60"/>
      <c r="F70" s="56"/>
    </row>
    <row r="71" spans="1:6" ht="25.5">
      <c r="B71" s="383" t="s">
        <v>613</v>
      </c>
      <c r="C71" s="484"/>
      <c r="D71" s="357"/>
      <c r="E71" s="60"/>
      <c r="F71" s="56"/>
    </row>
    <row r="72" spans="1:6" ht="25.5">
      <c r="B72" s="385" t="s">
        <v>614</v>
      </c>
      <c r="E72" s="60"/>
      <c r="F72" s="56"/>
    </row>
    <row r="73" spans="1:6">
      <c r="B73" s="482" t="s">
        <v>615</v>
      </c>
      <c r="C73" s="305" t="s">
        <v>164</v>
      </c>
      <c r="D73" s="430">
        <v>6</v>
      </c>
      <c r="E73" s="116"/>
      <c r="F73" s="419">
        <f>ROUND(D73*E73,2)</f>
        <v>0</v>
      </c>
    </row>
    <row r="74" spans="1:6">
      <c r="B74" s="481"/>
      <c r="D74" s="357"/>
      <c r="E74" s="60"/>
      <c r="F74" s="56"/>
    </row>
    <row r="75" spans="1:6">
      <c r="A75" s="365">
        <f>MAX(A38:A66)+1</f>
        <v>2</v>
      </c>
      <c r="B75" s="192" t="s">
        <v>616</v>
      </c>
      <c r="E75" s="60"/>
      <c r="F75" s="56"/>
    </row>
    <row r="76" spans="1:6">
      <c r="B76" s="5" t="s">
        <v>603</v>
      </c>
      <c r="E76" s="60"/>
      <c r="F76" s="56"/>
    </row>
    <row r="77" spans="1:6">
      <c r="B77" s="194" t="s">
        <v>617</v>
      </c>
      <c r="E77" s="60"/>
      <c r="F77" s="56"/>
    </row>
    <row r="78" spans="1:6" ht="38.25">
      <c r="B78" s="5" t="s">
        <v>618</v>
      </c>
      <c r="E78" s="60"/>
      <c r="F78" s="56"/>
    </row>
    <row r="79" spans="1:6" ht="25.5">
      <c r="B79" s="5" t="s">
        <v>619</v>
      </c>
      <c r="E79" s="60"/>
      <c r="F79" s="56"/>
    </row>
    <row r="80" spans="1:6" ht="25.5">
      <c r="B80" s="194" t="s">
        <v>3846</v>
      </c>
      <c r="E80" s="60"/>
      <c r="F80" s="56"/>
    </row>
    <row r="81" spans="1:7" ht="25.5">
      <c r="B81" s="194" t="s">
        <v>608</v>
      </c>
      <c r="E81" s="60"/>
      <c r="F81" s="56"/>
    </row>
    <row r="82" spans="1:7" ht="38.25">
      <c r="B82" s="5" t="s">
        <v>620</v>
      </c>
      <c r="E82" s="60"/>
      <c r="F82" s="56"/>
    </row>
    <row r="83" spans="1:7" s="12" customFormat="1" ht="25.5">
      <c r="A83" s="365"/>
      <c r="B83" s="485" t="s">
        <v>621</v>
      </c>
      <c r="C83" s="386"/>
      <c r="D83" s="375"/>
      <c r="E83" s="61"/>
      <c r="F83" s="401"/>
    </row>
    <row r="84" spans="1:7" s="12" customFormat="1" ht="63.75">
      <c r="A84" s="172"/>
      <c r="B84" s="485" t="s">
        <v>622</v>
      </c>
      <c r="C84" s="388"/>
      <c r="D84" s="375"/>
      <c r="E84" s="61"/>
      <c r="F84" s="401"/>
      <c r="G84" s="1"/>
    </row>
    <row r="85" spans="1:7" ht="38.25">
      <c r="B85" s="5" t="s">
        <v>610</v>
      </c>
      <c r="E85" s="60"/>
      <c r="F85" s="56"/>
    </row>
    <row r="86" spans="1:7" ht="51">
      <c r="B86" s="1" t="s">
        <v>611</v>
      </c>
      <c r="E86" s="60"/>
      <c r="F86" s="56"/>
    </row>
    <row r="87" spans="1:7" s="12" customFormat="1" ht="38.25">
      <c r="A87" s="365"/>
      <c r="B87" s="1" t="s">
        <v>519</v>
      </c>
      <c r="D87" s="375"/>
      <c r="E87" s="61"/>
      <c r="F87" s="56"/>
    </row>
    <row r="88" spans="1:7" s="12" customFormat="1" ht="38.25">
      <c r="A88" s="365"/>
      <c r="B88" s="1" t="s">
        <v>4147</v>
      </c>
      <c r="D88" s="375"/>
      <c r="E88" s="61"/>
      <c r="F88" s="56"/>
    </row>
    <row r="89" spans="1:7" ht="25.5">
      <c r="B89" s="2" t="s">
        <v>612</v>
      </c>
      <c r="C89" s="484"/>
      <c r="D89" s="357"/>
      <c r="E89" s="60"/>
      <c r="F89" s="56"/>
    </row>
    <row r="90" spans="1:7" ht="25.5">
      <c r="B90" s="383" t="s">
        <v>613</v>
      </c>
      <c r="C90" s="484"/>
      <c r="D90" s="357"/>
      <c r="E90" s="60"/>
      <c r="F90" s="56"/>
    </row>
    <row r="91" spans="1:7" ht="25.5">
      <c r="B91" s="385" t="s">
        <v>614</v>
      </c>
      <c r="E91" s="60"/>
      <c r="F91" s="56"/>
    </row>
    <row r="92" spans="1:7">
      <c r="B92" s="482" t="s">
        <v>623</v>
      </c>
      <c r="C92" s="305" t="s">
        <v>164</v>
      </c>
      <c r="D92" s="430">
        <v>24</v>
      </c>
      <c r="E92" s="116"/>
      <c r="F92" s="419">
        <f>ROUND(D92*E92,2)</f>
        <v>0</v>
      </c>
    </row>
    <row r="93" spans="1:7">
      <c r="B93" s="481"/>
      <c r="D93" s="357"/>
      <c r="E93" s="60"/>
      <c r="F93" s="56"/>
    </row>
    <row r="94" spans="1:7">
      <c r="A94" s="365">
        <f>MAX(A55:A85)+1</f>
        <v>3</v>
      </c>
      <c r="B94" s="192" t="s">
        <v>624</v>
      </c>
      <c r="D94" s="357"/>
      <c r="E94" s="60"/>
      <c r="F94" s="56"/>
    </row>
    <row r="95" spans="1:7" ht="25.5">
      <c r="B95" s="5" t="s">
        <v>625</v>
      </c>
      <c r="E95" s="60"/>
      <c r="F95" s="56"/>
    </row>
    <row r="96" spans="1:7">
      <c r="B96" s="194" t="s">
        <v>626</v>
      </c>
      <c r="E96" s="60"/>
      <c r="F96" s="56"/>
    </row>
    <row r="97" spans="1:6" ht="51">
      <c r="B97" s="486" t="s">
        <v>627</v>
      </c>
      <c r="E97" s="60"/>
      <c r="F97" s="56"/>
    </row>
    <row r="98" spans="1:6" ht="25.5">
      <c r="B98" s="5" t="s">
        <v>628</v>
      </c>
      <c r="E98" s="60"/>
      <c r="F98" s="56"/>
    </row>
    <row r="99" spans="1:6" ht="25.5">
      <c r="B99" s="194" t="s">
        <v>3847</v>
      </c>
      <c r="E99" s="60"/>
      <c r="F99" s="56"/>
    </row>
    <row r="100" spans="1:6" ht="38.25">
      <c r="B100" s="194" t="s">
        <v>629</v>
      </c>
      <c r="E100" s="60"/>
      <c r="F100" s="56"/>
    </row>
    <row r="101" spans="1:6">
      <c r="B101" s="194" t="s">
        <v>630</v>
      </c>
      <c r="E101" s="60"/>
      <c r="F101" s="56"/>
    </row>
    <row r="102" spans="1:6" ht="51">
      <c r="B102" s="1" t="s">
        <v>631</v>
      </c>
      <c r="E102" s="60"/>
      <c r="F102" s="56"/>
    </row>
    <row r="103" spans="1:6" ht="25.5">
      <c r="B103" s="194" t="s">
        <v>632</v>
      </c>
      <c r="E103" s="60"/>
      <c r="F103" s="56"/>
    </row>
    <row r="104" spans="1:6" s="12" customFormat="1" ht="38.25">
      <c r="A104" s="365"/>
      <c r="B104" s="1" t="s">
        <v>519</v>
      </c>
      <c r="D104" s="375"/>
      <c r="E104" s="61"/>
      <c r="F104" s="56"/>
    </row>
    <row r="105" spans="1:6" s="12" customFormat="1" ht="38.25">
      <c r="A105" s="365"/>
      <c r="B105" s="1" t="s">
        <v>4148</v>
      </c>
      <c r="D105" s="375"/>
      <c r="E105" s="61"/>
      <c r="F105" s="56"/>
    </row>
    <row r="106" spans="1:6" ht="25.5">
      <c r="B106" s="2" t="s">
        <v>612</v>
      </c>
      <c r="C106" s="484"/>
      <c r="D106" s="357"/>
      <c r="E106" s="60"/>
      <c r="F106" s="56"/>
    </row>
    <row r="107" spans="1:6" ht="25.5">
      <c r="B107" s="383" t="s">
        <v>613</v>
      </c>
      <c r="C107" s="484"/>
      <c r="D107" s="357"/>
      <c r="E107" s="60"/>
      <c r="F107" s="56"/>
    </row>
    <row r="108" spans="1:6" ht="25.5">
      <c r="B108" s="385" t="s">
        <v>614</v>
      </c>
      <c r="E108" s="60"/>
      <c r="F108" s="56"/>
    </row>
    <row r="109" spans="1:6">
      <c r="B109" s="482" t="s">
        <v>633</v>
      </c>
      <c r="C109" s="305" t="s">
        <v>164</v>
      </c>
      <c r="D109" s="357">
        <v>1</v>
      </c>
      <c r="E109" s="60"/>
      <c r="F109" s="56">
        <f>ROUND(D109*E109,2)</f>
        <v>0</v>
      </c>
    </row>
    <row r="110" spans="1:6">
      <c r="B110" s="482" t="s">
        <v>634</v>
      </c>
      <c r="C110" s="305" t="s">
        <v>164</v>
      </c>
      <c r="D110" s="357">
        <v>1</v>
      </c>
      <c r="E110" s="60"/>
      <c r="F110" s="56">
        <f>ROUND(D110*E110,2)</f>
        <v>0</v>
      </c>
    </row>
    <row r="111" spans="1:6">
      <c r="B111" s="194"/>
      <c r="D111" s="357"/>
      <c r="E111" s="60"/>
      <c r="F111" s="56"/>
    </row>
    <row r="112" spans="1:6">
      <c r="A112" s="365">
        <f>MAX(A72:A103)+1</f>
        <v>4</v>
      </c>
      <c r="B112" s="192" t="s">
        <v>635</v>
      </c>
      <c r="D112" s="357"/>
      <c r="E112" s="60"/>
      <c r="F112" s="56"/>
    </row>
    <row r="113" spans="1:6" ht="25.5">
      <c r="B113" s="5" t="s">
        <v>625</v>
      </c>
      <c r="E113" s="60"/>
      <c r="F113" s="56"/>
    </row>
    <row r="114" spans="1:6">
      <c r="B114" s="194" t="s">
        <v>636</v>
      </c>
      <c r="E114" s="60"/>
      <c r="F114" s="56"/>
    </row>
    <row r="115" spans="1:6" ht="51">
      <c r="B115" s="486" t="s">
        <v>627</v>
      </c>
      <c r="E115" s="60"/>
      <c r="F115" s="56"/>
    </row>
    <row r="116" spans="1:6" ht="25.5">
      <c r="B116" s="5" t="s">
        <v>628</v>
      </c>
      <c r="E116" s="60"/>
      <c r="F116" s="56"/>
    </row>
    <row r="117" spans="1:6" ht="25.5">
      <c r="B117" s="194" t="s">
        <v>3847</v>
      </c>
      <c r="E117" s="60"/>
      <c r="F117" s="56"/>
    </row>
    <row r="118" spans="1:6" ht="38.25">
      <c r="B118" s="194" t="s">
        <v>629</v>
      </c>
      <c r="E118" s="60"/>
      <c r="F118" s="56"/>
    </row>
    <row r="119" spans="1:6" ht="51">
      <c r="B119" s="1" t="s">
        <v>631</v>
      </c>
      <c r="E119" s="60"/>
      <c r="F119" s="56"/>
    </row>
    <row r="120" spans="1:6" ht="25.5">
      <c r="B120" s="194" t="s">
        <v>632</v>
      </c>
      <c r="E120" s="60"/>
      <c r="F120" s="56"/>
    </row>
    <row r="121" spans="1:6" ht="25.5">
      <c r="B121" s="5" t="s">
        <v>637</v>
      </c>
      <c r="D121" s="357"/>
      <c r="E121" s="60"/>
      <c r="F121" s="56"/>
    </row>
    <row r="122" spans="1:6" ht="89.25">
      <c r="B122" s="5" t="s">
        <v>638</v>
      </c>
      <c r="D122" s="357"/>
      <c r="E122" s="60"/>
      <c r="F122" s="56"/>
    </row>
    <row r="123" spans="1:6" s="12" customFormat="1" ht="38.25">
      <c r="A123" s="365"/>
      <c r="B123" s="1" t="s">
        <v>519</v>
      </c>
      <c r="D123" s="375"/>
      <c r="E123" s="61"/>
      <c r="F123" s="56"/>
    </row>
    <row r="124" spans="1:6" s="12" customFormat="1" ht="38.25">
      <c r="A124" s="365"/>
      <c r="B124" s="1" t="s">
        <v>4148</v>
      </c>
      <c r="D124" s="375"/>
      <c r="E124" s="61"/>
      <c r="F124" s="56"/>
    </row>
    <row r="125" spans="1:6" ht="25.5">
      <c r="B125" s="2" t="s">
        <v>612</v>
      </c>
      <c r="C125" s="484"/>
      <c r="D125" s="357"/>
      <c r="E125" s="60"/>
      <c r="F125" s="56"/>
    </row>
    <row r="126" spans="1:6" ht="25.5">
      <c r="B126" s="383" t="s">
        <v>613</v>
      </c>
      <c r="C126" s="484"/>
      <c r="D126" s="357"/>
      <c r="E126" s="60"/>
      <c r="F126" s="56"/>
    </row>
    <row r="127" spans="1:6" ht="25.5">
      <c r="B127" s="385" t="s">
        <v>614</v>
      </c>
      <c r="E127" s="60"/>
      <c r="F127" s="56"/>
    </row>
    <row r="128" spans="1:6">
      <c r="B128" s="482" t="s">
        <v>639</v>
      </c>
      <c r="C128" s="305" t="s">
        <v>164</v>
      </c>
      <c r="D128" s="357">
        <v>1</v>
      </c>
      <c r="E128" s="60"/>
      <c r="F128" s="56">
        <f>ROUND(D128*E128,2)</f>
        <v>0</v>
      </c>
    </row>
    <row r="129" spans="1:6">
      <c r="B129" s="194"/>
      <c r="D129" s="357"/>
      <c r="E129" s="60"/>
      <c r="F129" s="56"/>
    </row>
    <row r="130" spans="1:6">
      <c r="A130" s="365">
        <f>MAX(A92:A121)+1</f>
        <v>5</v>
      </c>
      <c r="B130" s="192" t="s">
        <v>640</v>
      </c>
      <c r="D130" s="357"/>
      <c r="E130" s="60"/>
      <c r="F130" s="56"/>
    </row>
    <row r="131" spans="1:6" ht="25.5">
      <c r="B131" s="5" t="s">
        <v>641</v>
      </c>
      <c r="E131" s="60"/>
      <c r="F131" s="56"/>
    </row>
    <row r="132" spans="1:6">
      <c r="B132" s="194" t="s">
        <v>3410</v>
      </c>
      <c r="E132" s="60"/>
      <c r="F132" s="56"/>
    </row>
    <row r="133" spans="1:6" ht="25.5">
      <c r="B133" s="5" t="s">
        <v>3411</v>
      </c>
      <c r="E133" s="60"/>
      <c r="F133" s="56"/>
    </row>
    <row r="134" spans="1:6" ht="38.25">
      <c r="B134" s="486" t="s">
        <v>643</v>
      </c>
      <c r="E134" s="60"/>
      <c r="F134" s="56"/>
    </row>
    <row r="135" spans="1:6" ht="51">
      <c r="B135" s="1" t="s">
        <v>631</v>
      </c>
      <c r="E135" s="60"/>
      <c r="F135" s="56"/>
    </row>
    <row r="136" spans="1:6" s="12" customFormat="1" ht="38.25">
      <c r="A136" s="365"/>
      <c r="B136" s="1" t="s">
        <v>519</v>
      </c>
      <c r="D136" s="375"/>
      <c r="E136" s="61"/>
      <c r="F136" s="56"/>
    </row>
    <row r="137" spans="1:6" s="12" customFormat="1" ht="38.25">
      <c r="A137" s="365"/>
      <c r="B137" s="1" t="s">
        <v>4148</v>
      </c>
      <c r="D137" s="375"/>
      <c r="E137" s="61"/>
      <c r="F137" s="56"/>
    </row>
    <row r="138" spans="1:6" ht="25.5">
      <c r="B138" s="2" t="s">
        <v>612</v>
      </c>
      <c r="C138" s="484"/>
      <c r="D138" s="357"/>
      <c r="E138" s="60"/>
      <c r="F138" s="56"/>
    </row>
    <row r="139" spans="1:6" ht="25.5">
      <c r="B139" s="383" t="s">
        <v>613</v>
      </c>
      <c r="C139" s="484"/>
      <c r="D139" s="357"/>
      <c r="E139" s="60"/>
      <c r="F139" s="56"/>
    </row>
    <row r="140" spans="1:6" ht="25.5">
      <c r="B140" s="385" t="s">
        <v>614</v>
      </c>
      <c r="E140" s="60"/>
      <c r="F140" s="56"/>
    </row>
    <row r="141" spans="1:6">
      <c r="B141" s="482" t="s">
        <v>644</v>
      </c>
      <c r="C141" s="305" t="s">
        <v>164</v>
      </c>
      <c r="D141" s="357">
        <v>6</v>
      </c>
      <c r="E141" s="60"/>
      <c r="F141" s="56">
        <f>ROUND(D141*E141,2)</f>
        <v>0</v>
      </c>
    </row>
    <row r="142" spans="1:6">
      <c r="B142" s="481"/>
      <c r="D142" s="357"/>
      <c r="E142" s="60"/>
      <c r="F142" s="56"/>
    </row>
    <row r="143" spans="1:6">
      <c r="A143" s="365">
        <f>MAX(A110:A141)+1</f>
        <v>6</v>
      </c>
      <c r="B143" s="192" t="s">
        <v>645</v>
      </c>
      <c r="D143" s="357"/>
      <c r="E143" s="60"/>
      <c r="F143" s="56"/>
    </row>
    <row r="144" spans="1:6" ht="25.5">
      <c r="B144" s="5" t="s">
        <v>646</v>
      </c>
      <c r="E144" s="60"/>
      <c r="F144" s="56"/>
    </row>
    <row r="145" spans="1:6">
      <c r="B145" s="194" t="s">
        <v>642</v>
      </c>
      <c r="E145" s="60"/>
      <c r="F145" s="56"/>
    </row>
    <row r="146" spans="1:6" ht="63.75">
      <c r="B146" s="486" t="s">
        <v>647</v>
      </c>
      <c r="E146" s="60"/>
      <c r="F146" s="56"/>
    </row>
    <row r="147" spans="1:6" ht="25.5">
      <c r="B147" s="194" t="s">
        <v>3847</v>
      </c>
      <c r="E147" s="60"/>
      <c r="F147" s="56"/>
    </row>
    <row r="148" spans="1:6" ht="38.25">
      <c r="B148" s="194" t="s">
        <v>629</v>
      </c>
      <c r="E148" s="60"/>
      <c r="F148" s="56"/>
    </row>
    <row r="149" spans="1:6" ht="51">
      <c r="B149" s="1" t="s">
        <v>631</v>
      </c>
      <c r="E149" s="60"/>
      <c r="F149" s="56"/>
    </row>
    <row r="150" spans="1:6" s="12" customFormat="1" ht="38.25">
      <c r="A150" s="365"/>
      <c r="B150" s="1" t="s">
        <v>519</v>
      </c>
      <c r="D150" s="375"/>
      <c r="E150" s="61"/>
      <c r="F150" s="56"/>
    </row>
    <row r="151" spans="1:6" s="12" customFormat="1" ht="38.25">
      <c r="A151" s="365"/>
      <c r="B151" s="1" t="s">
        <v>4148</v>
      </c>
      <c r="D151" s="375"/>
      <c r="E151" s="61"/>
      <c r="F151" s="56"/>
    </row>
    <row r="152" spans="1:6" ht="25.5">
      <c r="B152" s="2" t="s">
        <v>612</v>
      </c>
      <c r="C152" s="484"/>
      <c r="D152" s="357"/>
      <c r="E152" s="60"/>
      <c r="F152" s="56"/>
    </row>
    <row r="153" spans="1:6" ht="25.5">
      <c r="B153" s="383" t="s">
        <v>613</v>
      </c>
      <c r="C153" s="484"/>
      <c r="D153" s="357"/>
      <c r="E153" s="60"/>
      <c r="F153" s="56"/>
    </row>
    <row r="154" spans="1:6" ht="25.5">
      <c r="B154" s="385" t="s">
        <v>614</v>
      </c>
      <c r="E154" s="60"/>
      <c r="F154" s="56"/>
    </row>
    <row r="155" spans="1:6">
      <c r="B155" s="482" t="s">
        <v>648</v>
      </c>
      <c r="C155" s="305" t="s">
        <v>164</v>
      </c>
      <c r="D155" s="357">
        <v>5</v>
      </c>
      <c r="E155" s="60"/>
      <c r="F155" s="56">
        <f>ROUND(D155*E155,2)</f>
        <v>0</v>
      </c>
    </row>
    <row r="156" spans="1:6">
      <c r="B156" s="194"/>
      <c r="D156" s="357"/>
      <c r="E156" s="60"/>
      <c r="F156" s="56"/>
    </row>
    <row r="157" spans="1:6">
      <c r="A157" s="365">
        <f>MAX(A121:A155)+1</f>
        <v>7</v>
      </c>
      <c r="B157" s="192" t="s">
        <v>649</v>
      </c>
      <c r="D157" s="357"/>
      <c r="E157" s="60"/>
      <c r="F157" s="56"/>
    </row>
    <row r="158" spans="1:6" ht="25.5">
      <c r="B158" s="5" t="s">
        <v>646</v>
      </c>
      <c r="E158" s="60"/>
      <c r="F158" s="56"/>
    </row>
    <row r="159" spans="1:6">
      <c r="B159" s="194" t="s">
        <v>650</v>
      </c>
      <c r="E159" s="60"/>
      <c r="F159" s="56"/>
    </row>
    <row r="160" spans="1:6" ht="63.75">
      <c r="B160" s="486" t="s">
        <v>647</v>
      </c>
      <c r="E160" s="60"/>
      <c r="F160" s="56"/>
    </row>
    <row r="161" spans="1:6" ht="25.5">
      <c r="B161" s="486" t="s">
        <v>651</v>
      </c>
      <c r="E161" s="60"/>
      <c r="F161" s="56"/>
    </row>
    <row r="162" spans="1:6" ht="25.5">
      <c r="B162" s="194" t="s">
        <v>3847</v>
      </c>
      <c r="E162" s="60"/>
      <c r="F162" s="56"/>
    </row>
    <row r="163" spans="1:6" ht="38.25">
      <c r="B163" s="194" t="s">
        <v>629</v>
      </c>
      <c r="E163" s="60"/>
      <c r="F163" s="56"/>
    </row>
    <row r="164" spans="1:6" ht="51">
      <c r="B164" s="1" t="s">
        <v>631</v>
      </c>
      <c r="E164" s="60"/>
      <c r="F164" s="56"/>
    </row>
    <row r="165" spans="1:6" s="12" customFormat="1" ht="38.25">
      <c r="A165" s="365"/>
      <c r="B165" s="1" t="s">
        <v>519</v>
      </c>
      <c r="D165" s="375"/>
      <c r="E165" s="61"/>
      <c r="F165" s="56"/>
    </row>
    <row r="166" spans="1:6" s="12" customFormat="1" ht="38.25">
      <c r="A166" s="365"/>
      <c r="B166" s="1" t="s">
        <v>4148</v>
      </c>
      <c r="D166" s="375"/>
      <c r="E166" s="61"/>
      <c r="F166" s="56"/>
    </row>
    <row r="167" spans="1:6" ht="25.5">
      <c r="B167" s="2" t="s">
        <v>612</v>
      </c>
      <c r="C167" s="484"/>
      <c r="D167" s="357"/>
      <c r="E167" s="60"/>
      <c r="F167" s="56"/>
    </row>
    <row r="168" spans="1:6" ht="25.5">
      <c r="B168" s="383" t="s">
        <v>613</v>
      </c>
      <c r="C168" s="484"/>
      <c r="D168" s="357"/>
      <c r="E168" s="60"/>
      <c r="F168" s="56"/>
    </row>
    <row r="169" spans="1:6" ht="25.5">
      <c r="B169" s="385" t="s">
        <v>614</v>
      </c>
      <c r="E169" s="60"/>
      <c r="F169" s="56"/>
    </row>
    <row r="170" spans="1:6">
      <c r="B170" s="482" t="s">
        <v>652</v>
      </c>
      <c r="C170" s="305" t="s">
        <v>164</v>
      </c>
      <c r="D170" s="357">
        <v>1</v>
      </c>
      <c r="E170" s="60"/>
      <c r="F170" s="56">
        <f>ROUND(D170*E170,2)</f>
        <v>0</v>
      </c>
    </row>
    <row r="171" spans="1:6">
      <c r="B171" s="194"/>
      <c r="D171" s="357"/>
      <c r="E171" s="60"/>
      <c r="F171" s="56"/>
    </row>
    <row r="172" spans="1:6">
      <c r="A172" s="365">
        <f>MAX(A134:A171)+1</f>
        <v>8</v>
      </c>
      <c r="B172" s="192" t="s">
        <v>653</v>
      </c>
      <c r="D172" s="357"/>
      <c r="E172" s="60"/>
      <c r="F172" s="56"/>
    </row>
    <row r="173" spans="1:6" ht="25.5">
      <c r="B173" s="5" t="s">
        <v>654</v>
      </c>
      <c r="E173" s="60"/>
      <c r="F173" s="56"/>
    </row>
    <row r="174" spans="1:6">
      <c r="B174" s="194" t="s">
        <v>655</v>
      </c>
      <c r="E174" s="60"/>
      <c r="F174" s="56"/>
    </row>
    <row r="175" spans="1:6" ht="63.75">
      <c r="B175" s="486" t="s">
        <v>656</v>
      </c>
      <c r="E175" s="60"/>
      <c r="F175" s="56"/>
    </row>
    <row r="176" spans="1:6" ht="25.5">
      <c r="B176" s="194" t="s">
        <v>3847</v>
      </c>
      <c r="E176" s="60"/>
      <c r="F176" s="56"/>
    </row>
    <row r="177" spans="1:6" ht="38.25">
      <c r="B177" s="194" t="s">
        <v>629</v>
      </c>
      <c r="E177" s="60"/>
      <c r="F177" s="56"/>
    </row>
    <row r="178" spans="1:6" ht="51">
      <c r="B178" s="1" t="s">
        <v>631</v>
      </c>
      <c r="E178" s="60"/>
      <c r="F178" s="56"/>
    </row>
    <row r="179" spans="1:6" s="12" customFormat="1" ht="38.25">
      <c r="A179" s="365"/>
      <c r="B179" s="1" t="s">
        <v>519</v>
      </c>
      <c r="D179" s="375"/>
      <c r="E179" s="61"/>
      <c r="F179" s="56"/>
    </row>
    <row r="180" spans="1:6" s="12" customFormat="1" ht="38.25">
      <c r="A180" s="365"/>
      <c r="B180" s="1" t="s">
        <v>4148</v>
      </c>
      <c r="D180" s="375"/>
      <c r="E180" s="61"/>
      <c r="F180" s="56"/>
    </row>
    <row r="181" spans="1:6" ht="25.5">
      <c r="B181" s="2" t="s">
        <v>612</v>
      </c>
      <c r="C181" s="484"/>
      <c r="D181" s="357"/>
      <c r="E181" s="60"/>
      <c r="F181" s="56"/>
    </row>
    <row r="182" spans="1:6" ht="25.5">
      <c r="B182" s="383" t="s">
        <v>613</v>
      </c>
      <c r="C182" s="484"/>
      <c r="D182" s="357"/>
      <c r="E182" s="60"/>
      <c r="F182" s="56"/>
    </row>
    <row r="183" spans="1:6" ht="25.5">
      <c r="B183" s="385" t="s">
        <v>614</v>
      </c>
      <c r="D183" s="357"/>
      <c r="E183" s="60"/>
      <c r="F183" s="56"/>
    </row>
    <row r="184" spans="1:6">
      <c r="B184" s="482" t="s">
        <v>657</v>
      </c>
      <c r="C184" s="305" t="s">
        <v>164</v>
      </c>
      <c r="D184" s="357">
        <v>1</v>
      </c>
      <c r="E184" s="60"/>
      <c r="F184" s="56">
        <f>ROUND(D184*E184,2)</f>
        <v>0</v>
      </c>
    </row>
    <row r="185" spans="1:6">
      <c r="B185" s="194"/>
      <c r="D185" s="357"/>
      <c r="E185" s="60"/>
      <c r="F185" s="56"/>
    </row>
    <row r="186" spans="1:6" s="480" customFormat="1">
      <c r="A186" s="365"/>
      <c r="B186" s="482" t="s">
        <v>658</v>
      </c>
      <c r="C186" s="483"/>
      <c r="D186" s="487"/>
      <c r="E186" s="90"/>
      <c r="F186" s="380"/>
    </row>
    <row r="187" spans="1:6">
      <c r="B187" s="481"/>
      <c r="D187" s="357"/>
      <c r="E187" s="60"/>
      <c r="F187" s="56"/>
    </row>
    <row r="188" spans="1:6" ht="51">
      <c r="A188" s="365">
        <f>MAX(A172:A185)+1</f>
        <v>9</v>
      </c>
      <c r="B188" s="2" t="s">
        <v>3849</v>
      </c>
      <c r="C188" s="484"/>
      <c r="D188" s="357"/>
      <c r="E188" s="60"/>
      <c r="F188" s="56"/>
    </row>
    <row r="189" spans="1:6">
      <c r="B189" s="2" t="s">
        <v>659</v>
      </c>
      <c r="C189" s="484"/>
      <c r="D189" s="357"/>
      <c r="E189" s="60"/>
      <c r="F189" s="56"/>
    </row>
    <row r="190" spans="1:6">
      <c r="B190" s="2" t="s">
        <v>660</v>
      </c>
      <c r="C190" s="484"/>
      <c r="D190" s="357"/>
      <c r="E190" s="60"/>
      <c r="F190" s="56"/>
    </row>
    <row r="191" spans="1:6" ht="38.25">
      <c r="A191" s="365" t="s">
        <v>661</v>
      </c>
      <c r="B191" s="2" t="s">
        <v>662</v>
      </c>
      <c r="C191" s="484"/>
      <c r="D191" s="357"/>
      <c r="E191" s="60"/>
      <c r="F191" s="56"/>
    </row>
    <row r="192" spans="1:6">
      <c r="B192" s="2" t="s">
        <v>663</v>
      </c>
      <c r="C192" s="388"/>
      <c r="D192" s="375"/>
      <c r="E192" s="60"/>
      <c r="F192" s="56"/>
    </row>
    <row r="193" spans="1:6">
      <c r="B193" s="2" t="s">
        <v>664</v>
      </c>
      <c r="C193" s="388"/>
      <c r="D193" s="375"/>
      <c r="E193" s="60"/>
      <c r="F193" s="56"/>
    </row>
    <row r="194" spans="1:6" ht="51">
      <c r="B194" s="2" t="s">
        <v>665</v>
      </c>
      <c r="C194" s="388"/>
      <c r="D194" s="375"/>
      <c r="E194" s="60"/>
      <c r="F194" s="56"/>
    </row>
    <row r="195" spans="1:6" ht="25.5">
      <c r="B195" s="2" t="s">
        <v>666</v>
      </c>
      <c r="C195" s="388"/>
      <c r="D195" s="375"/>
      <c r="E195" s="60"/>
      <c r="F195" s="56"/>
    </row>
    <row r="196" spans="1:6" ht="63.75">
      <c r="B196" s="2" t="s">
        <v>667</v>
      </c>
      <c r="C196" s="388"/>
      <c r="D196" s="375"/>
      <c r="E196" s="60"/>
      <c r="F196" s="56"/>
    </row>
    <row r="197" spans="1:6">
      <c r="B197" s="2" t="s">
        <v>668</v>
      </c>
      <c r="C197" s="388"/>
      <c r="D197" s="375"/>
      <c r="E197" s="60"/>
      <c r="F197" s="56"/>
    </row>
    <row r="198" spans="1:6" ht="63.75">
      <c r="B198" s="2" t="s">
        <v>4376</v>
      </c>
      <c r="C198" s="388"/>
      <c r="D198" s="375"/>
      <c r="E198" s="60"/>
      <c r="F198" s="56"/>
    </row>
    <row r="199" spans="1:6" ht="38.25">
      <c r="B199" s="5" t="s">
        <v>669</v>
      </c>
      <c r="C199" s="484"/>
      <c r="D199" s="357"/>
      <c r="E199" s="60"/>
      <c r="F199" s="56"/>
    </row>
    <row r="200" spans="1:6" ht="76.5">
      <c r="B200" s="2" t="s">
        <v>670</v>
      </c>
      <c r="C200" s="484"/>
      <c r="D200" s="357"/>
      <c r="E200" s="60"/>
      <c r="F200" s="56"/>
    </row>
    <row r="201" spans="1:6" s="12" customFormat="1" ht="38.25">
      <c r="A201" s="365"/>
      <c r="B201" s="1" t="s">
        <v>519</v>
      </c>
      <c r="D201" s="375"/>
      <c r="E201" s="61"/>
      <c r="F201" s="56"/>
    </row>
    <row r="202" spans="1:6" ht="25.5">
      <c r="B202" s="2" t="s">
        <v>612</v>
      </c>
      <c r="C202" s="484"/>
      <c r="D202" s="357"/>
      <c r="E202" s="60"/>
      <c r="F202" s="56"/>
    </row>
    <row r="203" spans="1:6" ht="25.5">
      <c r="B203" s="383" t="s">
        <v>613</v>
      </c>
      <c r="C203" s="484"/>
      <c r="D203" s="357"/>
      <c r="E203" s="60"/>
      <c r="F203" s="56"/>
    </row>
    <row r="204" spans="1:6" ht="25.5">
      <c r="B204" s="385" t="s">
        <v>614</v>
      </c>
      <c r="D204" s="357"/>
      <c r="E204" s="60"/>
      <c r="F204" s="56"/>
    </row>
    <row r="205" spans="1:6">
      <c r="B205" s="391" t="s">
        <v>671</v>
      </c>
      <c r="C205" s="484" t="s">
        <v>164</v>
      </c>
      <c r="D205" s="357">
        <v>2</v>
      </c>
      <c r="E205" s="60"/>
      <c r="F205" s="56">
        <f>ROUND(D205*E205,2)</f>
        <v>0</v>
      </c>
    </row>
    <row r="206" spans="1:6">
      <c r="B206" s="481"/>
      <c r="D206" s="357"/>
      <c r="E206" s="60"/>
      <c r="F206" s="56"/>
    </row>
    <row r="207" spans="1:6" ht="51">
      <c r="A207" s="365">
        <f>MAX(A172:A198)+1</f>
        <v>10</v>
      </c>
      <c r="B207" s="2" t="s">
        <v>3849</v>
      </c>
      <c r="C207" s="388"/>
      <c r="D207" s="375"/>
      <c r="E207" s="60"/>
      <c r="F207" s="56"/>
    </row>
    <row r="208" spans="1:6">
      <c r="B208" s="2" t="s">
        <v>659</v>
      </c>
      <c r="C208" s="388"/>
      <c r="D208" s="375"/>
      <c r="E208" s="60"/>
      <c r="F208" s="56"/>
    </row>
    <row r="209" spans="1:6">
      <c r="B209" s="2" t="s">
        <v>660</v>
      </c>
      <c r="C209" s="388"/>
      <c r="D209" s="375"/>
      <c r="E209" s="60"/>
      <c r="F209" s="56"/>
    </row>
    <row r="210" spans="1:6" ht="25.5">
      <c r="A210" s="365" t="s">
        <v>661</v>
      </c>
      <c r="B210" s="2" t="s">
        <v>672</v>
      </c>
      <c r="C210" s="388"/>
      <c r="D210" s="375"/>
      <c r="E210" s="60"/>
      <c r="F210" s="56"/>
    </row>
    <row r="211" spans="1:6">
      <c r="B211" s="2" t="s">
        <v>663</v>
      </c>
      <c r="C211" s="388"/>
      <c r="D211" s="375"/>
      <c r="E211" s="60"/>
      <c r="F211" s="56"/>
    </row>
    <row r="212" spans="1:6">
      <c r="B212" s="2" t="s">
        <v>664</v>
      </c>
      <c r="C212" s="388"/>
      <c r="D212" s="375"/>
      <c r="E212" s="60"/>
      <c r="F212" s="56"/>
    </row>
    <row r="213" spans="1:6" ht="51">
      <c r="B213" s="2" t="s">
        <v>665</v>
      </c>
      <c r="C213" s="388"/>
      <c r="D213" s="375"/>
      <c r="E213" s="60"/>
      <c r="F213" s="56"/>
    </row>
    <row r="214" spans="1:6" ht="25.5">
      <c r="B214" s="2" t="s">
        <v>666</v>
      </c>
      <c r="C214" s="388"/>
      <c r="D214" s="375"/>
      <c r="E214" s="60"/>
      <c r="F214" s="56"/>
    </row>
    <row r="215" spans="1:6" ht="63.75">
      <c r="B215" s="2" t="s">
        <v>667</v>
      </c>
      <c r="C215" s="388"/>
      <c r="D215" s="375"/>
      <c r="E215" s="60"/>
      <c r="F215" s="56"/>
    </row>
    <row r="216" spans="1:6">
      <c r="B216" s="2" t="s">
        <v>668</v>
      </c>
      <c r="C216" s="388"/>
      <c r="D216" s="375"/>
      <c r="E216" s="60"/>
      <c r="F216" s="56"/>
    </row>
    <row r="217" spans="1:6" ht="63.75">
      <c r="B217" s="2" t="s">
        <v>4375</v>
      </c>
      <c r="C217" s="388"/>
      <c r="D217" s="375"/>
      <c r="E217" s="60"/>
      <c r="F217" s="56"/>
    </row>
    <row r="218" spans="1:6" ht="38.25">
      <c r="B218" s="5" t="s">
        <v>669</v>
      </c>
      <c r="C218" s="388"/>
      <c r="D218" s="375"/>
      <c r="E218" s="60"/>
      <c r="F218" s="56"/>
    </row>
    <row r="219" spans="1:6" ht="76.5">
      <c r="B219" s="2" t="s">
        <v>670</v>
      </c>
      <c r="C219" s="388"/>
      <c r="D219" s="375"/>
      <c r="E219" s="60"/>
      <c r="F219" s="56"/>
    </row>
    <row r="220" spans="1:6" s="12" customFormat="1" ht="38.25">
      <c r="A220" s="365"/>
      <c r="B220" s="1" t="s">
        <v>519</v>
      </c>
      <c r="D220" s="375"/>
      <c r="E220" s="61"/>
      <c r="F220" s="56"/>
    </row>
    <row r="221" spans="1:6" ht="25.5">
      <c r="B221" s="2" t="s">
        <v>612</v>
      </c>
      <c r="C221" s="388"/>
      <c r="D221" s="375"/>
      <c r="E221" s="60"/>
      <c r="F221" s="56"/>
    </row>
    <row r="222" spans="1:6" ht="25.5">
      <c r="B222" s="383" t="s">
        <v>613</v>
      </c>
      <c r="C222" s="388"/>
      <c r="D222" s="375"/>
      <c r="E222" s="60"/>
      <c r="F222" s="56"/>
    </row>
    <row r="223" spans="1:6" ht="25.5">
      <c r="B223" s="385" t="s">
        <v>614</v>
      </c>
      <c r="C223" s="386"/>
      <c r="D223" s="375"/>
      <c r="E223" s="60"/>
      <c r="F223" s="56"/>
    </row>
    <row r="224" spans="1:6">
      <c r="B224" s="391" t="s">
        <v>673</v>
      </c>
      <c r="C224" s="388" t="s">
        <v>164</v>
      </c>
      <c r="D224" s="375">
        <v>2</v>
      </c>
      <c r="E224" s="60"/>
      <c r="F224" s="56">
        <f>ROUND(D224*E224,2)</f>
        <v>0</v>
      </c>
    </row>
    <row r="225" spans="1:6">
      <c r="B225" s="481"/>
      <c r="D225" s="357"/>
      <c r="E225" s="60"/>
      <c r="F225" s="56"/>
    </row>
    <row r="226" spans="1:6" ht="51">
      <c r="A226" s="365">
        <f>MAX(A185:A217)+1</f>
        <v>11</v>
      </c>
      <c r="B226" s="2" t="s">
        <v>3850</v>
      </c>
      <c r="C226" s="484"/>
      <c r="D226" s="357"/>
      <c r="E226" s="60"/>
      <c r="F226" s="56"/>
    </row>
    <row r="227" spans="1:6">
      <c r="B227" s="2" t="s">
        <v>674</v>
      </c>
      <c r="C227" s="484"/>
      <c r="D227" s="357"/>
      <c r="E227" s="60"/>
      <c r="F227" s="56"/>
    </row>
    <row r="228" spans="1:6">
      <c r="B228" s="2" t="s">
        <v>660</v>
      </c>
      <c r="C228" s="484"/>
      <c r="D228" s="357"/>
      <c r="E228" s="60"/>
      <c r="F228" s="56"/>
    </row>
    <row r="229" spans="1:6" ht="38.25">
      <c r="A229" s="365" t="s">
        <v>661</v>
      </c>
      <c r="B229" s="2" t="s">
        <v>675</v>
      </c>
      <c r="C229" s="484"/>
      <c r="D229" s="357"/>
      <c r="E229" s="60"/>
      <c r="F229" s="56"/>
    </row>
    <row r="230" spans="1:6">
      <c r="B230" s="2" t="s">
        <v>676</v>
      </c>
      <c r="C230" s="484"/>
      <c r="D230" s="357"/>
      <c r="E230" s="60"/>
      <c r="F230" s="56"/>
    </row>
    <row r="231" spans="1:6">
      <c r="B231" s="2" t="s">
        <v>663</v>
      </c>
      <c r="C231" s="388"/>
      <c r="D231" s="375"/>
      <c r="E231" s="60"/>
      <c r="F231" s="56"/>
    </row>
    <row r="232" spans="1:6">
      <c r="B232" s="2" t="s">
        <v>664</v>
      </c>
      <c r="C232" s="388"/>
      <c r="D232" s="375"/>
      <c r="E232" s="60"/>
      <c r="F232" s="56"/>
    </row>
    <row r="233" spans="1:6" ht="51">
      <c r="B233" s="2" t="s">
        <v>665</v>
      </c>
      <c r="C233" s="388"/>
      <c r="D233" s="375"/>
      <c r="E233" s="60"/>
      <c r="F233" s="56"/>
    </row>
    <row r="234" spans="1:6" ht="25.5">
      <c r="B234" s="2" t="s">
        <v>666</v>
      </c>
      <c r="C234" s="388"/>
      <c r="D234" s="375"/>
      <c r="E234" s="60"/>
      <c r="F234" s="56"/>
    </row>
    <row r="235" spans="1:6" ht="63.75">
      <c r="B235" s="2" t="s">
        <v>667</v>
      </c>
      <c r="C235" s="388"/>
      <c r="D235" s="375"/>
      <c r="E235" s="60"/>
      <c r="F235" s="56"/>
    </row>
    <row r="236" spans="1:6" ht="63.75">
      <c r="B236" s="2" t="s">
        <v>4375</v>
      </c>
      <c r="C236" s="388"/>
      <c r="D236" s="375"/>
      <c r="E236" s="60"/>
      <c r="F236" s="56"/>
    </row>
    <row r="237" spans="1:6" ht="38.25">
      <c r="B237" s="5" t="s">
        <v>669</v>
      </c>
      <c r="C237" s="484"/>
      <c r="D237" s="357"/>
      <c r="E237" s="60"/>
      <c r="F237" s="56"/>
    </row>
    <row r="238" spans="1:6" ht="76.5">
      <c r="B238" s="2" t="s">
        <v>670</v>
      </c>
      <c r="C238" s="484"/>
      <c r="D238" s="357"/>
      <c r="E238" s="60"/>
      <c r="F238" s="56"/>
    </row>
    <row r="239" spans="1:6" s="12" customFormat="1" ht="38.25">
      <c r="A239" s="365"/>
      <c r="B239" s="1" t="s">
        <v>519</v>
      </c>
      <c r="D239" s="375"/>
      <c r="E239" s="61"/>
      <c r="F239" s="56"/>
    </row>
    <row r="240" spans="1:6" ht="25.5">
      <c r="B240" s="2" t="s">
        <v>612</v>
      </c>
      <c r="C240" s="484"/>
      <c r="D240" s="357"/>
      <c r="E240" s="60"/>
      <c r="F240" s="56"/>
    </row>
    <row r="241" spans="1:6" ht="25.5">
      <c r="B241" s="383" t="s">
        <v>613</v>
      </c>
      <c r="C241" s="484"/>
      <c r="D241" s="357"/>
      <c r="E241" s="60"/>
      <c r="F241" s="56"/>
    </row>
    <row r="242" spans="1:6" ht="25.5">
      <c r="B242" s="385" t="s">
        <v>614</v>
      </c>
      <c r="D242" s="357"/>
      <c r="E242" s="60"/>
      <c r="F242" s="56"/>
    </row>
    <row r="243" spans="1:6">
      <c r="B243" s="391" t="s">
        <v>677</v>
      </c>
      <c r="C243" s="484" t="s">
        <v>164</v>
      </c>
      <c r="D243" s="357">
        <v>3</v>
      </c>
      <c r="E243" s="60"/>
      <c r="F243" s="56">
        <f>ROUND(D243*E243,2)</f>
        <v>0</v>
      </c>
    </row>
    <row r="244" spans="1:6">
      <c r="B244" s="481"/>
      <c r="D244" s="357"/>
      <c r="E244" s="60"/>
      <c r="F244" s="56"/>
    </row>
    <row r="245" spans="1:6" ht="51">
      <c r="A245" s="365">
        <f>MAX(A211:A236)+1</f>
        <v>12</v>
      </c>
      <c r="B245" s="2" t="s">
        <v>3851</v>
      </c>
      <c r="C245" s="388"/>
      <c r="D245" s="375"/>
      <c r="E245" s="60"/>
      <c r="F245" s="56"/>
    </row>
    <row r="246" spans="1:6">
      <c r="B246" s="2" t="s">
        <v>678</v>
      </c>
      <c r="C246" s="388"/>
      <c r="D246" s="375"/>
      <c r="E246" s="60"/>
      <c r="F246" s="56"/>
    </row>
    <row r="247" spans="1:6">
      <c r="B247" s="2" t="s">
        <v>660</v>
      </c>
      <c r="C247" s="388"/>
      <c r="D247" s="375"/>
      <c r="E247" s="60"/>
      <c r="F247" s="56"/>
    </row>
    <row r="248" spans="1:6" ht="25.5">
      <c r="A248" s="365" t="s">
        <v>661</v>
      </c>
      <c r="B248" s="2" t="s">
        <v>679</v>
      </c>
      <c r="C248" s="388"/>
      <c r="D248" s="375"/>
      <c r="E248" s="60"/>
      <c r="F248" s="56"/>
    </row>
    <row r="249" spans="1:6">
      <c r="B249" s="2" t="s">
        <v>663</v>
      </c>
      <c r="C249" s="388"/>
      <c r="D249" s="375"/>
      <c r="E249" s="60"/>
      <c r="F249" s="56"/>
    </row>
    <row r="250" spans="1:6">
      <c r="B250" s="2" t="s">
        <v>664</v>
      </c>
      <c r="C250" s="388"/>
      <c r="D250" s="375"/>
      <c r="E250" s="60"/>
      <c r="F250" s="56"/>
    </row>
    <row r="251" spans="1:6" ht="51">
      <c r="B251" s="2" t="s">
        <v>665</v>
      </c>
      <c r="C251" s="388"/>
      <c r="D251" s="375"/>
      <c r="E251" s="60"/>
      <c r="F251" s="56"/>
    </row>
    <row r="252" spans="1:6" ht="25.5">
      <c r="B252" s="2" t="s">
        <v>666</v>
      </c>
      <c r="C252" s="388"/>
      <c r="D252" s="375"/>
      <c r="E252" s="60"/>
      <c r="F252" s="56"/>
    </row>
    <row r="253" spans="1:6" ht="63.75">
      <c r="B253" s="2" t="s">
        <v>667</v>
      </c>
      <c r="C253" s="388"/>
      <c r="D253" s="375"/>
      <c r="E253" s="60"/>
      <c r="F253" s="56"/>
    </row>
    <row r="254" spans="1:6" ht="51">
      <c r="B254" s="2" t="s">
        <v>4377</v>
      </c>
      <c r="C254" s="388"/>
      <c r="D254" s="375"/>
      <c r="E254" s="60"/>
      <c r="F254" s="56"/>
    </row>
    <row r="255" spans="1:6" ht="38.25">
      <c r="B255" s="5" t="s">
        <v>669</v>
      </c>
      <c r="C255" s="388"/>
      <c r="D255" s="375"/>
      <c r="E255" s="60"/>
      <c r="F255" s="56"/>
    </row>
    <row r="256" spans="1:6" ht="76.5">
      <c r="B256" s="2" t="s">
        <v>670</v>
      </c>
      <c r="C256" s="388"/>
      <c r="D256" s="375"/>
      <c r="E256" s="60"/>
      <c r="F256" s="56"/>
    </row>
    <row r="257" spans="1:6" s="12" customFormat="1" ht="38.25">
      <c r="A257" s="365"/>
      <c r="B257" s="1" t="s">
        <v>519</v>
      </c>
      <c r="D257" s="375"/>
      <c r="E257" s="61"/>
      <c r="F257" s="56"/>
    </row>
    <row r="258" spans="1:6" ht="25.5">
      <c r="B258" s="2" t="s">
        <v>612</v>
      </c>
      <c r="C258" s="388"/>
      <c r="D258" s="375"/>
      <c r="E258" s="60"/>
      <c r="F258" s="56"/>
    </row>
    <row r="259" spans="1:6" ht="25.5">
      <c r="B259" s="383" t="s">
        <v>613</v>
      </c>
      <c r="C259" s="388"/>
      <c r="D259" s="375"/>
      <c r="E259" s="60"/>
      <c r="F259" s="56"/>
    </row>
    <row r="260" spans="1:6" ht="25.5">
      <c r="B260" s="385" t="s">
        <v>614</v>
      </c>
      <c r="C260" s="386"/>
      <c r="D260" s="375"/>
      <c r="E260" s="60"/>
      <c r="F260" s="56"/>
    </row>
    <row r="261" spans="1:6">
      <c r="B261" s="391" t="s">
        <v>680</v>
      </c>
      <c r="C261" s="388" t="s">
        <v>164</v>
      </c>
      <c r="D261" s="375">
        <v>4</v>
      </c>
      <c r="E261" s="60"/>
      <c r="F261" s="56">
        <f>ROUND(D261*E261,2)</f>
        <v>0</v>
      </c>
    </row>
    <row r="262" spans="1:6">
      <c r="B262" s="481"/>
      <c r="D262" s="357"/>
      <c r="E262" s="60"/>
      <c r="F262" s="56"/>
    </row>
    <row r="263" spans="1:6" ht="38.25">
      <c r="A263" s="365">
        <f>MAX(A245)+1</f>
        <v>13</v>
      </c>
      <c r="B263" s="2" t="s">
        <v>3852</v>
      </c>
      <c r="C263" s="484"/>
      <c r="D263" s="357"/>
      <c r="E263" s="60"/>
      <c r="F263" s="56"/>
    </row>
    <row r="264" spans="1:6" ht="84">
      <c r="B264" s="488" t="s">
        <v>681</v>
      </c>
      <c r="C264" s="484"/>
      <c r="D264" s="357"/>
      <c r="E264" s="60"/>
      <c r="F264" s="56"/>
    </row>
    <row r="265" spans="1:6">
      <c r="B265" s="2" t="s">
        <v>660</v>
      </c>
      <c r="C265" s="484"/>
      <c r="D265" s="357"/>
      <c r="E265" s="60"/>
      <c r="F265" s="56"/>
    </row>
    <row r="266" spans="1:6" ht="25.5">
      <c r="A266" s="365" t="s">
        <v>661</v>
      </c>
      <c r="B266" s="2" t="s">
        <v>682</v>
      </c>
      <c r="C266" s="484"/>
      <c r="D266" s="357"/>
      <c r="E266" s="60"/>
      <c r="F266" s="56"/>
    </row>
    <row r="267" spans="1:6" ht="25.5">
      <c r="B267" s="2" t="s">
        <v>683</v>
      </c>
      <c r="C267" s="484"/>
      <c r="D267" s="357"/>
      <c r="E267" s="60"/>
      <c r="F267" s="56"/>
    </row>
    <row r="268" spans="1:6" ht="51">
      <c r="B268" s="2" t="s">
        <v>665</v>
      </c>
      <c r="C268" s="484"/>
      <c r="D268" s="357"/>
      <c r="E268" s="60"/>
      <c r="F268" s="56"/>
    </row>
    <row r="269" spans="1:6" ht="76.5">
      <c r="B269" s="2" t="s">
        <v>670</v>
      </c>
      <c r="C269" s="484"/>
      <c r="D269" s="357"/>
      <c r="E269" s="60"/>
      <c r="F269" s="56"/>
    </row>
    <row r="270" spans="1:6" s="12" customFormat="1" ht="38.25">
      <c r="A270" s="365"/>
      <c r="B270" s="1" t="s">
        <v>519</v>
      </c>
      <c r="D270" s="375"/>
      <c r="E270" s="61"/>
      <c r="F270" s="56"/>
    </row>
    <row r="271" spans="1:6" ht="25.5">
      <c r="B271" s="2" t="s">
        <v>612</v>
      </c>
      <c r="C271" s="484"/>
      <c r="D271" s="357"/>
      <c r="E271" s="60"/>
      <c r="F271" s="56"/>
    </row>
    <row r="272" spans="1:6" ht="25.5">
      <c r="B272" s="383" t="s">
        <v>613</v>
      </c>
      <c r="C272" s="484"/>
      <c r="D272" s="357"/>
      <c r="E272" s="60"/>
      <c r="F272" s="56"/>
    </row>
    <row r="273" spans="1:6" ht="25.5">
      <c r="B273" s="385" t="s">
        <v>614</v>
      </c>
      <c r="D273" s="357"/>
      <c r="E273" s="60"/>
      <c r="F273" s="56"/>
    </row>
    <row r="274" spans="1:6">
      <c r="B274" s="391" t="s">
        <v>684</v>
      </c>
      <c r="C274" s="484" t="s">
        <v>164</v>
      </c>
      <c r="D274" s="357">
        <v>1</v>
      </c>
      <c r="E274" s="60"/>
      <c r="F274" s="56">
        <f>ROUND(D274*E274,2)</f>
        <v>0</v>
      </c>
    </row>
    <row r="275" spans="1:6">
      <c r="B275" s="481"/>
      <c r="D275" s="357"/>
      <c r="E275" s="60"/>
      <c r="F275" s="56"/>
    </row>
    <row r="276" spans="1:6" ht="51">
      <c r="A276" s="365">
        <f>MAX(A224:A275)+1</f>
        <v>14</v>
      </c>
      <c r="B276" s="2" t="s">
        <v>3853</v>
      </c>
      <c r="C276" s="388"/>
      <c r="D276" s="375"/>
      <c r="E276" s="60"/>
      <c r="F276" s="56"/>
    </row>
    <row r="277" spans="1:6">
      <c r="B277" s="2" t="s">
        <v>685</v>
      </c>
      <c r="C277" s="388"/>
      <c r="D277" s="375"/>
      <c r="E277" s="60"/>
      <c r="F277" s="56"/>
    </row>
    <row r="278" spans="1:6">
      <c r="B278" s="2" t="s">
        <v>660</v>
      </c>
      <c r="C278" s="388"/>
      <c r="D278" s="375"/>
      <c r="E278" s="60"/>
      <c r="F278" s="56"/>
    </row>
    <row r="279" spans="1:6" ht="38.25">
      <c r="A279" s="365" t="s">
        <v>661</v>
      </c>
      <c r="B279" s="2" t="s">
        <v>686</v>
      </c>
      <c r="C279" s="388"/>
      <c r="D279" s="375"/>
      <c r="E279" s="60"/>
      <c r="F279" s="56"/>
    </row>
    <row r="280" spans="1:6">
      <c r="B280" s="2" t="s">
        <v>676</v>
      </c>
      <c r="C280" s="388"/>
      <c r="D280" s="375"/>
      <c r="E280" s="60"/>
      <c r="F280" s="56"/>
    </row>
    <row r="281" spans="1:6">
      <c r="B281" s="2" t="s">
        <v>663</v>
      </c>
      <c r="C281" s="388"/>
      <c r="D281" s="375"/>
      <c r="E281" s="60"/>
      <c r="F281" s="56"/>
    </row>
    <row r="282" spans="1:6">
      <c r="B282" s="2" t="s">
        <v>664</v>
      </c>
      <c r="C282" s="388"/>
      <c r="D282" s="375"/>
      <c r="E282" s="60"/>
      <c r="F282" s="56"/>
    </row>
    <row r="283" spans="1:6" ht="51">
      <c r="B283" s="2" t="s">
        <v>665</v>
      </c>
      <c r="C283" s="388"/>
      <c r="D283" s="375"/>
      <c r="E283" s="60"/>
      <c r="F283" s="56"/>
    </row>
    <row r="284" spans="1:6" ht="25.5">
      <c r="B284" s="2" t="s">
        <v>666</v>
      </c>
      <c r="C284" s="388"/>
      <c r="D284" s="375"/>
      <c r="E284" s="60"/>
      <c r="F284" s="56"/>
    </row>
    <row r="285" spans="1:6" ht="63.75">
      <c r="B285" s="2" t="s">
        <v>667</v>
      </c>
      <c r="C285" s="388"/>
      <c r="D285" s="375"/>
      <c r="E285" s="60"/>
      <c r="F285" s="56"/>
    </row>
    <row r="286" spans="1:6" ht="63.75">
      <c r="B286" s="2" t="s">
        <v>4375</v>
      </c>
      <c r="C286" s="388"/>
      <c r="D286" s="375"/>
      <c r="E286" s="60"/>
      <c r="F286" s="56"/>
    </row>
    <row r="287" spans="1:6" ht="38.25">
      <c r="B287" s="5" t="s">
        <v>669</v>
      </c>
      <c r="C287" s="388"/>
      <c r="D287" s="375"/>
      <c r="E287" s="60"/>
      <c r="F287" s="56"/>
    </row>
    <row r="288" spans="1:6" ht="76.5">
      <c r="B288" s="2" t="s">
        <v>670</v>
      </c>
      <c r="C288" s="388"/>
      <c r="D288" s="375"/>
      <c r="E288" s="60"/>
      <c r="F288" s="56"/>
    </row>
    <row r="289" spans="1:6" s="12" customFormat="1" ht="38.25">
      <c r="A289" s="365"/>
      <c r="B289" s="1" t="s">
        <v>519</v>
      </c>
      <c r="D289" s="375"/>
      <c r="E289" s="61"/>
      <c r="F289" s="56"/>
    </row>
    <row r="290" spans="1:6" ht="25.5">
      <c r="B290" s="2" t="s">
        <v>612</v>
      </c>
      <c r="C290" s="388"/>
      <c r="D290" s="375"/>
      <c r="E290" s="60"/>
      <c r="F290" s="56"/>
    </row>
    <row r="291" spans="1:6" ht="25.5">
      <c r="B291" s="383" t="s">
        <v>613</v>
      </c>
      <c r="C291" s="388"/>
      <c r="D291" s="375"/>
      <c r="E291" s="60"/>
      <c r="F291" s="56"/>
    </row>
    <row r="292" spans="1:6" ht="25.5">
      <c r="B292" s="385" t="s">
        <v>614</v>
      </c>
      <c r="C292" s="386"/>
      <c r="D292" s="375"/>
      <c r="E292" s="60"/>
      <c r="F292" s="56"/>
    </row>
    <row r="293" spans="1:6">
      <c r="B293" s="391" t="s">
        <v>687</v>
      </c>
      <c r="C293" s="388" t="s">
        <v>164</v>
      </c>
      <c r="D293" s="375">
        <v>3</v>
      </c>
      <c r="E293" s="60"/>
      <c r="F293" s="56">
        <f>ROUND(D293*E293,2)</f>
        <v>0</v>
      </c>
    </row>
    <row r="294" spans="1:6">
      <c r="B294" s="481"/>
      <c r="D294" s="357"/>
      <c r="E294" s="60"/>
      <c r="F294" s="56"/>
    </row>
    <row r="295" spans="1:6" ht="38.25">
      <c r="A295" s="365">
        <f>MAX(A243:A286)+1</f>
        <v>15</v>
      </c>
      <c r="B295" s="2" t="s">
        <v>3854</v>
      </c>
      <c r="C295" s="388"/>
      <c r="D295" s="375"/>
      <c r="E295" s="60"/>
      <c r="F295" s="56"/>
    </row>
    <row r="296" spans="1:6">
      <c r="B296" s="2" t="s">
        <v>688</v>
      </c>
      <c r="C296" s="388"/>
      <c r="D296" s="375"/>
      <c r="E296" s="60"/>
      <c r="F296" s="56"/>
    </row>
    <row r="297" spans="1:6">
      <c r="B297" s="2" t="s">
        <v>660</v>
      </c>
      <c r="C297" s="388"/>
      <c r="D297" s="375"/>
      <c r="E297" s="60"/>
      <c r="F297" s="56"/>
    </row>
    <row r="298" spans="1:6" ht="38.25">
      <c r="A298" s="365" t="s">
        <v>661</v>
      </c>
      <c r="B298" s="2" t="s">
        <v>689</v>
      </c>
      <c r="C298" s="388"/>
      <c r="D298" s="375"/>
      <c r="E298" s="60"/>
      <c r="F298" s="56"/>
    </row>
    <row r="299" spans="1:6">
      <c r="B299" s="2" t="s">
        <v>676</v>
      </c>
      <c r="C299" s="388"/>
      <c r="D299" s="375"/>
      <c r="E299" s="60"/>
      <c r="F299" s="56"/>
    </row>
    <row r="300" spans="1:6" ht="102">
      <c r="B300" s="2" t="s">
        <v>4372</v>
      </c>
      <c r="C300" s="388"/>
      <c r="D300" s="375"/>
      <c r="E300" s="60"/>
      <c r="F300" s="56"/>
    </row>
    <row r="301" spans="1:6" ht="132">
      <c r="B301" s="488" t="s">
        <v>690</v>
      </c>
      <c r="C301" s="388"/>
      <c r="D301" s="375"/>
      <c r="E301" s="60"/>
      <c r="F301" s="56"/>
    </row>
    <row r="302" spans="1:6" ht="25.5">
      <c r="B302" s="2" t="s">
        <v>666</v>
      </c>
      <c r="C302" s="388"/>
      <c r="D302" s="375"/>
      <c r="E302" s="60"/>
      <c r="F302" s="56"/>
    </row>
    <row r="303" spans="1:6" ht="63.75">
      <c r="B303" s="2" t="s">
        <v>691</v>
      </c>
      <c r="C303" s="388"/>
      <c r="D303" s="375"/>
      <c r="E303" s="60"/>
      <c r="F303" s="56"/>
    </row>
    <row r="304" spans="1:6" ht="63.75">
      <c r="B304" s="2" t="s">
        <v>4376</v>
      </c>
      <c r="C304" s="388"/>
      <c r="D304" s="375"/>
      <c r="E304" s="60"/>
      <c r="F304" s="56"/>
    </row>
    <row r="305" spans="1:6" ht="38.25">
      <c r="B305" s="5" t="s">
        <v>669</v>
      </c>
      <c r="C305" s="388"/>
      <c r="D305" s="375"/>
      <c r="E305" s="60"/>
      <c r="F305" s="56"/>
    </row>
    <row r="306" spans="1:6" ht="76.5">
      <c r="B306" s="2" t="s">
        <v>670</v>
      </c>
      <c r="C306" s="388"/>
      <c r="D306" s="375"/>
      <c r="E306" s="60"/>
      <c r="F306" s="56"/>
    </row>
    <row r="307" spans="1:6" s="12" customFormat="1" ht="38.25">
      <c r="A307" s="365"/>
      <c r="B307" s="1" t="s">
        <v>519</v>
      </c>
      <c r="D307" s="375"/>
      <c r="E307" s="61"/>
      <c r="F307" s="56"/>
    </row>
    <row r="308" spans="1:6" ht="25.5">
      <c r="B308" s="2" t="s">
        <v>612</v>
      </c>
      <c r="C308" s="388"/>
      <c r="D308" s="375"/>
      <c r="E308" s="60"/>
      <c r="F308" s="56"/>
    </row>
    <row r="309" spans="1:6" ht="25.5">
      <c r="B309" s="383" t="s">
        <v>613</v>
      </c>
      <c r="C309" s="388"/>
      <c r="D309" s="375"/>
      <c r="E309" s="60"/>
      <c r="F309" s="56"/>
    </row>
    <row r="310" spans="1:6" ht="25.5">
      <c r="B310" s="385" t="s">
        <v>614</v>
      </c>
      <c r="C310" s="386"/>
      <c r="D310" s="375"/>
      <c r="E310" s="60"/>
      <c r="F310" s="56"/>
    </row>
    <row r="311" spans="1:6">
      <c r="B311" s="391" t="s">
        <v>692</v>
      </c>
      <c r="C311" s="388" t="s">
        <v>164</v>
      </c>
      <c r="D311" s="375">
        <v>3</v>
      </c>
      <c r="E311" s="60"/>
      <c r="F311" s="56">
        <f>ROUND(D311*E311,2)</f>
        <v>0</v>
      </c>
    </row>
    <row r="312" spans="1:6">
      <c r="B312" s="481"/>
      <c r="D312" s="357"/>
      <c r="E312" s="60"/>
      <c r="F312" s="56"/>
    </row>
    <row r="313" spans="1:6" ht="38.25">
      <c r="A313" s="365">
        <f>MAX(A276:A304)+1</f>
        <v>16</v>
      </c>
      <c r="B313" s="2" t="s">
        <v>3855</v>
      </c>
      <c r="C313" s="388"/>
      <c r="D313" s="375"/>
      <c r="E313" s="60"/>
      <c r="F313" s="56"/>
    </row>
    <row r="314" spans="1:6">
      <c r="B314" s="2" t="s">
        <v>693</v>
      </c>
      <c r="C314" s="388"/>
      <c r="D314" s="375"/>
      <c r="E314" s="60"/>
      <c r="F314" s="56"/>
    </row>
    <row r="315" spans="1:6">
      <c r="B315" s="2" t="s">
        <v>660</v>
      </c>
      <c r="C315" s="388"/>
      <c r="D315" s="375"/>
      <c r="E315" s="60"/>
      <c r="F315" s="56"/>
    </row>
    <row r="316" spans="1:6" ht="25.5">
      <c r="A316" s="365" t="s">
        <v>661</v>
      </c>
      <c r="B316" s="2" t="s">
        <v>694</v>
      </c>
      <c r="C316" s="388"/>
      <c r="D316" s="375"/>
      <c r="E316" s="60"/>
      <c r="F316" s="56"/>
    </row>
    <row r="317" spans="1:6">
      <c r="B317" s="2" t="s">
        <v>676</v>
      </c>
      <c r="C317" s="388"/>
      <c r="D317" s="375"/>
      <c r="E317" s="60"/>
      <c r="F317" s="56"/>
    </row>
    <row r="318" spans="1:6" ht="89.25">
      <c r="B318" s="2" t="s">
        <v>4373</v>
      </c>
      <c r="C318" s="388"/>
      <c r="D318" s="375"/>
      <c r="E318" s="60"/>
      <c r="F318" s="56"/>
    </row>
    <row r="319" spans="1:6" ht="132">
      <c r="B319" s="488" t="s">
        <v>690</v>
      </c>
      <c r="C319" s="388"/>
      <c r="D319" s="375"/>
      <c r="E319" s="60"/>
      <c r="F319" s="56"/>
    </row>
    <row r="320" spans="1:6" ht="63.75">
      <c r="B320" s="2" t="s">
        <v>691</v>
      </c>
      <c r="C320" s="388"/>
      <c r="D320" s="375"/>
      <c r="E320" s="60"/>
      <c r="F320" s="56"/>
    </row>
    <row r="321" spans="1:6" ht="63.75">
      <c r="B321" s="2" t="s">
        <v>4375</v>
      </c>
      <c r="C321" s="388"/>
      <c r="D321" s="375"/>
      <c r="E321" s="60"/>
      <c r="F321" s="56"/>
    </row>
    <row r="322" spans="1:6" ht="38.25">
      <c r="B322" s="5" t="s">
        <v>669</v>
      </c>
      <c r="C322" s="388"/>
      <c r="D322" s="375"/>
      <c r="E322" s="60"/>
      <c r="F322" s="56"/>
    </row>
    <row r="323" spans="1:6" ht="76.5">
      <c r="B323" s="2" t="s">
        <v>670</v>
      </c>
      <c r="C323" s="388"/>
      <c r="D323" s="375"/>
      <c r="E323" s="60"/>
      <c r="F323" s="56"/>
    </row>
    <row r="324" spans="1:6" s="12" customFormat="1" ht="38.25">
      <c r="A324" s="365"/>
      <c r="B324" s="1" t="s">
        <v>519</v>
      </c>
      <c r="D324" s="375"/>
      <c r="E324" s="61"/>
      <c r="F324" s="56"/>
    </row>
    <row r="325" spans="1:6" ht="25.5">
      <c r="B325" s="2" t="s">
        <v>612</v>
      </c>
      <c r="C325" s="388"/>
      <c r="D325" s="375"/>
      <c r="E325" s="60"/>
      <c r="F325" s="56"/>
    </row>
    <row r="326" spans="1:6" ht="25.5">
      <c r="B326" s="383" t="s">
        <v>613</v>
      </c>
      <c r="C326" s="388"/>
      <c r="D326" s="375"/>
      <c r="E326" s="60"/>
      <c r="F326" s="56"/>
    </row>
    <row r="327" spans="1:6" ht="25.5">
      <c r="B327" s="385" t="s">
        <v>614</v>
      </c>
      <c r="C327" s="386"/>
      <c r="D327" s="375"/>
      <c r="E327" s="60"/>
      <c r="F327" s="56"/>
    </row>
    <row r="328" spans="1:6">
      <c r="B328" s="391" t="s">
        <v>695</v>
      </c>
      <c r="C328" s="388" t="s">
        <v>164</v>
      </c>
      <c r="D328" s="375">
        <v>1</v>
      </c>
      <c r="E328" s="60"/>
      <c r="F328" s="56">
        <f>ROUND(D328*E328,2)</f>
        <v>0</v>
      </c>
    </row>
    <row r="329" spans="1:6">
      <c r="B329" s="481"/>
      <c r="D329" s="357"/>
      <c r="E329" s="60"/>
      <c r="F329" s="56"/>
    </row>
    <row r="330" spans="1:6" ht="25.5">
      <c r="A330" s="365">
        <f>MAX(A154:A319)+1</f>
        <v>17</v>
      </c>
      <c r="B330" s="5" t="s">
        <v>3856</v>
      </c>
      <c r="D330" s="357"/>
      <c r="E330" s="60"/>
      <c r="F330" s="56"/>
    </row>
    <row r="331" spans="1:6">
      <c r="B331" s="194" t="s">
        <v>604</v>
      </c>
      <c r="D331" s="357"/>
      <c r="E331" s="60"/>
      <c r="F331" s="56"/>
    </row>
    <row r="332" spans="1:6" ht="38.25">
      <c r="B332" s="5" t="s">
        <v>618</v>
      </c>
      <c r="D332" s="357"/>
      <c r="E332" s="60"/>
      <c r="F332" s="56"/>
    </row>
    <row r="333" spans="1:6" ht="25.5">
      <c r="B333" s="5" t="s">
        <v>619</v>
      </c>
      <c r="E333" s="60"/>
      <c r="F333" s="56"/>
    </row>
    <row r="334" spans="1:6">
      <c r="B334" s="194" t="s">
        <v>607</v>
      </c>
      <c r="D334" s="357"/>
      <c r="E334" s="60"/>
      <c r="F334" s="56"/>
    </row>
    <row r="335" spans="1:6" ht="25.5">
      <c r="B335" s="194" t="s">
        <v>696</v>
      </c>
      <c r="D335" s="357"/>
      <c r="E335" s="60"/>
      <c r="F335" s="56"/>
    </row>
    <row r="336" spans="1:6" ht="38.25">
      <c r="B336" s="1" t="s">
        <v>697</v>
      </c>
      <c r="D336" s="357"/>
      <c r="E336" s="60"/>
      <c r="F336" s="56"/>
    </row>
    <row r="337" spans="1:6" ht="25.5">
      <c r="B337" s="5" t="s">
        <v>698</v>
      </c>
      <c r="D337" s="357"/>
      <c r="E337" s="60"/>
      <c r="F337" s="56"/>
    </row>
    <row r="338" spans="1:6" ht="25.5">
      <c r="B338" s="194" t="s">
        <v>595</v>
      </c>
      <c r="D338" s="357"/>
      <c r="E338" s="60"/>
      <c r="F338" s="56"/>
    </row>
    <row r="339" spans="1:6" ht="38.25">
      <c r="B339" s="194" t="s">
        <v>597</v>
      </c>
      <c r="D339" s="357"/>
      <c r="E339" s="60"/>
      <c r="F339" s="56"/>
    </row>
    <row r="340" spans="1:6" s="12" customFormat="1" ht="38.25">
      <c r="A340" s="365"/>
      <c r="B340" s="1" t="s">
        <v>519</v>
      </c>
      <c r="D340" s="375"/>
      <c r="E340" s="61"/>
      <c r="F340" s="56"/>
    </row>
    <row r="341" spans="1:6" ht="25.5">
      <c r="B341" s="2" t="s">
        <v>612</v>
      </c>
      <c r="C341" s="484"/>
      <c r="D341" s="357"/>
      <c r="E341" s="60"/>
      <c r="F341" s="56"/>
    </row>
    <row r="342" spans="1:6" ht="25.5">
      <c r="B342" s="383" t="s">
        <v>613</v>
      </c>
      <c r="C342" s="484"/>
      <c r="D342" s="357"/>
      <c r="E342" s="60"/>
      <c r="F342" s="56"/>
    </row>
    <row r="343" spans="1:6" ht="25.5">
      <c r="B343" s="385" t="s">
        <v>614</v>
      </c>
      <c r="D343" s="357"/>
      <c r="E343" s="60"/>
      <c r="F343" s="56"/>
    </row>
    <row r="344" spans="1:6">
      <c r="B344" s="482" t="s">
        <v>699</v>
      </c>
      <c r="C344" s="469" t="s">
        <v>164</v>
      </c>
      <c r="D344" s="489">
        <v>1</v>
      </c>
      <c r="E344" s="116"/>
      <c r="F344" s="419">
        <f>ROUND(D344*E344,2)</f>
        <v>0</v>
      </c>
    </row>
    <row r="345" spans="1:6">
      <c r="B345" s="192"/>
      <c r="E345" s="60"/>
      <c r="F345" s="56"/>
    </row>
    <row r="346" spans="1:6" ht="25.5">
      <c r="A346" s="365">
        <f>MAX(A171:A334)+1</f>
        <v>18</v>
      </c>
      <c r="B346" s="5" t="s">
        <v>3857</v>
      </c>
      <c r="D346" s="357"/>
      <c r="E346" s="60"/>
      <c r="F346" s="56"/>
    </row>
    <row r="347" spans="1:6">
      <c r="B347" s="194" t="s">
        <v>700</v>
      </c>
      <c r="D347" s="357"/>
      <c r="E347" s="60"/>
      <c r="F347" s="56"/>
    </row>
    <row r="348" spans="1:6" ht="25.5">
      <c r="B348" s="5" t="s">
        <v>701</v>
      </c>
      <c r="D348" s="357"/>
      <c r="E348" s="60"/>
      <c r="F348" s="56"/>
    </row>
    <row r="349" spans="1:6" ht="25.5">
      <c r="B349" s="5" t="s">
        <v>619</v>
      </c>
      <c r="E349" s="60"/>
      <c r="F349" s="56"/>
    </row>
    <row r="350" spans="1:6">
      <c r="B350" s="194" t="s">
        <v>607</v>
      </c>
      <c r="D350" s="357"/>
      <c r="E350" s="60"/>
      <c r="F350" s="56"/>
    </row>
    <row r="351" spans="1:6" ht="38.25">
      <c r="B351" s="5" t="s">
        <v>620</v>
      </c>
      <c r="D351" s="357"/>
      <c r="E351" s="60"/>
      <c r="F351" s="56"/>
    </row>
    <row r="352" spans="1:6" ht="25.5">
      <c r="B352" s="194" t="s">
        <v>702</v>
      </c>
      <c r="D352" s="357"/>
      <c r="E352" s="60"/>
      <c r="F352" s="56"/>
    </row>
    <row r="353" spans="1:6" ht="38.25">
      <c r="B353" s="1" t="s">
        <v>703</v>
      </c>
      <c r="D353" s="357"/>
      <c r="E353" s="60"/>
      <c r="F353" s="56"/>
    </row>
    <row r="354" spans="1:6" ht="25.5">
      <c r="B354" s="5" t="s">
        <v>698</v>
      </c>
      <c r="D354" s="357"/>
      <c r="E354" s="60"/>
      <c r="F354" s="56"/>
    </row>
    <row r="355" spans="1:6" ht="25.5">
      <c r="B355" s="194" t="s">
        <v>595</v>
      </c>
      <c r="D355" s="357"/>
      <c r="E355" s="60"/>
      <c r="F355" s="56"/>
    </row>
    <row r="356" spans="1:6" ht="38.25">
      <c r="B356" s="194" t="s">
        <v>597</v>
      </c>
      <c r="D356" s="357"/>
      <c r="E356" s="60"/>
      <c r="F356" s="56"/>
    </row>
    <row r="357" spans="1:6" s="12" customFormat="1" ht="38.25">
      <c r="A357" s="365"/>
      <c r="B357" s="1" t="s">
        <v>519</v>
      </c>
      <c r="D357" s="375"/>
      <c r="E357" s="61"/>
      <c r="F357" s="56"/>
    </row>
    <row r="358" spans="1:6" ht="25.5">
      <c r="B358" s="2" t="s">
        <v>612</v>
      </c>
      <c r="C358" s="484"/>
      <c r="D358" s="357"/>
      <c r="E358" s="60"/>
      <c r="F358" s="56"/>
    </row>
    <row r="359" spans="1:6" ht="25.5">
      <c r="B359" s="383" t="s">
        <v>613</v>
      </c>
      <c r="C359" s="484"/>
      <c r="D359" s="357"/>
      <c r="E359" s="60"/>
      <c r="F359" s="56"/>
    </row>
    <row r="360" spans="1:6" ht="25.5">
      <c r="B360" s="385" t="s">
        <v>614</v>
      </c>
      <c r="D360" s="357"/>
      <c r="E360" s="60"/>
      <c r="F360" s="56"/>
    </row>
    <row r="361" spans="1:6">
      <c r="B361" s="482" t="s">
        <v>704</v>
      </c>
      <c r="C361" s="469" t="s">
        <v>164</v>
      </c>
      <c r="D361" s="489">
        <v>2</v>
      </c>
      <c r="E361" s="116"/>
      <c r="F361" s="419">
        <f>ROUND(D361*E361,2)</f>
        <v>0</v>
      </c>
    </row>
    <row r="362" spans="1:6">
      <c r="B362" s="192"/>
      <c r="E362" s="60"/>
      <c r="F362" s="56"/>
    </row>
    <row r="363" spans="1:6" s="12" customFormat="1" ht="52.5">
      <c r="A363" s="172">
        <f>MAX(A316:A361)+1</f>
        <v>19</v>
      </c>
      <c r="B363" s="1" t="s">
        <v>3858</v>
      </c>
      <c r="C363" s="386"/>
      <c r="D363" s="375"/>
      <c r="E363" s="61"/>
      <c r="F363" s="401"/>
    </row>
    <row r="364" spans="1:6">
      <c r="B364" s="2" t="s">
        <v>705</v>
      </c>
      <c r="C364" s="388"/>
      <c r="D364" s="375"/>
      <c r="E364" s="60"/>
      <c r="F364" s="56"/>
    </row>
    <row r="365" spans="1:6">
      <c r="B365" s="2" t="s">
        <v>660</v>
      </c>
      <c r="C365" s="388"/>
      <c r="D365" s="375"/>
      <c r="E365" s="60"/>
      <c r="F365" s="56"/>
    </row>
    <row r="366" spans="1:6" ht="38.25">
      <c r="A366" s="365" t="s">
        <v>661</v>
      </c>
      <c r="B366" s="2" t="s">
        <v>706</v>
      </c>
      <c r="C366" s="388"/>
      <c r="D366" s="375"/>
      <c r="E366" s="60"/>
      <c r="F366" s="56"/>
    </row>
    <row r="367" spans="1:6" s="12" customFormat="1" ht="25.5">
      <c r="A367" s="365"/>
      <c r="B367" s="383" t="s">
        <v>707</v>
      </c>
      <c r="C367" s="386"/>
      <c r="D367" s="375"/>
      <c r="E367" s="61"/>
      <c r="F367" s="401"/>
    </row>
    <row r="368" spans="1:6" s="12" customFormat="1">
      <c r="A368" s="365"/>
      <c r="B368" s="485" t="s">
        <v>708</v>
      </c>
      <c r="C368" s="386"/>
      <c r="D368" s="375"/>
      <c r="E368" s="61"/>
      <c r="F368" s="401"/>
    </row>
    <row r="369" spans="1:6" s="12" customFormat="1" ht="25.5">
      <c r="A369" s="365"/>
      <c r="B369" s="485" t="s">
        <v>709</v>
      </c>
      <c r="C369" s="386"/>
      <c r="D369" s="375"/>
      <c r="E369" s="61"/>
      <c r="F369" s="401"/>
    </row>
    <row r="370" spans="1:6" s="12" customFormat="1">
      <c r="A370" s="365"/>
      <c r="B370" s="485" t="s">
        <v>710</v>
      </c>
      <c r="C370" s="386"/>
      <c r="D370" s="375"/>
      <c r="E370" s="61"/>
      <c r="F370" s="401"/>
    </row>
    <row r="371" spans="1:6" s="12" customFormat="1" ht="25.5">
      <c r="A371" s="365"/>
      <c r="B371" s="485" t="s">
        <v>711</v>
      </c>
      <c r="C371" s="386"/>
      <c r="D371" s="375"/>
      <c r="E371" s="61"/>
      <c r="F371" s="401"/>
    </row>
    <row r="372" spans="1:6" s="12" customFormat="1" ht="38.25">
      <c r="A372" s="365"/>
      <c r="B372" s="485" t="s">
        <v>4374</v>
      </c>
      <c r="C372" s="386"/>
      <c r="D372" s="375"/>
      <c r="E372" s="61"/>
      <c r="F372" s="401"/>
    </row>
    <row r="373" spans="1:6" ht="63.75">
      <c r="B373" s="2" t="s">
        <v>4375</v>
      </c>
      <c r="C373" s="388"/>
      <c r="D373" s="375"/>
      <c r="E373" s="60"/>
      <c r="F373" s="56"/>
    </row>
    <row r="374" spans="1:6" s="12" customFormat="1" ht="38.25">
      <c r="A374" s="365"/>
      <c r="B374" s="485" t="s">
        <v>712</v>
      </c>
      <c r="C374" s="386"/>
      <c r="D374" s="375"/>
      <c r="E374" s="61"/>
      <c r="F374" s="401"/>
    </row>
    <row r="375" spans="1:6" ht="38.25">
      <c r="B375" s="5" t="s">
        <v>669</v>
      </c>
      <c r="C375" s="484"/>
      <c r="D375" s="357"/>
      <c r="E375" s="60"/>
      <c r="F375" s="56"/>
    </row>
    <row r="376" spans="1:6" ht="76.5">
      <c r="B376" s="2" t="s">
        <v>713</v>
      </c>
      <c r="C376" s="484"/>
      <c r="D376" s="357"/>
      <c r="E376" s="60"/>
      <c r="F376" s="56"/>
    </row>
    <row r="377" spans="1:6" s="12" customFormat="1" ht="38.25">
      <c r="A377" s="365"/>
      <c r="B377" s="1" t="s">
        <v>519</v>
      </c>
      <c r="D377" s="375"/>
      <c r="E377" s="61"/>
      <c r="F377" s="56"/>
    </row>
    <row r="378" spans="1:6" ht="25.5">
      <c r="B378" s="2" t="s">
        <v>612</v>
      </c>
      <c r="C378" s="484"/>
      <c r="D378" s="357"/>
      <c r="E378" s="60"/>
      <c r="F378" s="56"/>
    </row>
    <row r="379" spans="1:6" ht="25.5">
      <c r="B379" s="383" t="s">
        <v>613</v>
      </c>
      <c r="C379" s="484"/>
      <c r="D379" s="357"/>
      <c r="E379" s="60"/>
      <c r="F379" s="56"/>
    </row>
    <row r="380" spans="1:6" ht="25.5">
      <c r="B380" s="385" t="s">
        <v>614</v>
      </c>
      <c r="D380" s="357"/>
      <c r="E380" s="60"/>
      <c r="F380" s="56"/>
    </row>
    <row r="381" spans="1:6" s="12" customFormat="1">
      <c r="A381" s="365"/>
      <c r="B381" s="391" t="s">
        <v>714</v>
      </c>
      <c r="C381" s="386" t="s">
        <v>164</v>
      </c>
      <c r="D381" s="375">
        <v>2</v>
      </c>
      <c r="E381" s="61"/>
      <c r="F381" s="56">
        <f>ROUND(D381*E381,2)</f>
        <v>0</v>
      </c>
    </row>
    <row r="382" spans="1:6" s="12" customFormat="1">
      <c r="A382" s="365"/>
      <c r="B382" s="391"/>
      <c r="C382" s="386"/>
      <c r="D382" s="375"/>
      <c r="E382" s="61"/>
      <c r="F382" s="56"/>
    </row>
    <row r="383" spans="1:6" s="12" customFormat="1">
      <c r="A383" s="365">
        <f>MAX(A169:A382)+1</f>
        <v>20</v>
      </c>
      <c r="B383" s="53" t="s">
        <v>715</v>
      </c>
      <c r="C383" s="386"/>
      <c r="D383" s="375"/>
      <c r="E383" s="61"/>
      <c r="F383" s="56"/>
    </row>
    <row r="384" spans="1:6" s="12" customFormat="1" ht="25.5">
      <c r="A384" s="365"/>
      <c r="B384" s="385" t="s">
        <v>716</v>
      </c>
      <c r="C384" s="386"/>
      <c r="D384" s="375"/>
      <c r="E384" s="61"/>
      <c r="F384" s="56"/>
    </row>
    <row r="385" spans="1:6" s="12" customFormat="1">
      <c r="A385" s="365"/>
      <c r="B385" s="12" t="s">
        <v>717</v>
      </c>
      <c r="C385" s="386"/>
      <c r="D385" s="375"/>
      <c r="E385" s="61"/>
      <c r="F385" s="56"/>
    </row>
    <row r="386" spans="1:6" s="12" customFormat="1">
      <c r="A386" s="365"/>
      <c r="B386" s="385" t="s">
        <v>718</v>
      </c>
      <c r="C386" s="386"/>
      <c r="D386" s="375"/>
      <c r="E386" s="61"/>
      <c r="F386" s="56"/>
    </row>
    <row r="387" spans="1:6" s="12" customFormat="1" ht="38.25">
      <c r="A387" s="365"/>
      <c r="B387" s="1" t="s">
        <v>519</v>
      </c>
      <c r="D387" s="375"/>
      <c r="E387" s="61"/>
      <c r="F387" s="56"/>
    </row>
    <row r="388" spans="1:6" s="12" customFormat="1">
      <c r="A388" s="365"/>
      <c r="B388" s="12" t="s">
        <v>553</v>
      </c>
      <c r="D388" s="375"/>
      <c r="E388" s="61"/>
      <c r="F388" s="56"/>
    </row>
    <row r="389" spans="1:6" s="12" customFormat="1" ht="25.5">
      <c r="A389" s="365"/>
      <c r="B389" s="1" t="s">
        <v>554</v>
      </c>
      <c r="D389" s="375"/>
      <c r="E389" s="61"/>
      <c r="F389" s="56"/>
    </row>
    <row r="390" spans="1:6" s="12" customFormat="1">
      <c r="A390" s="365"/>
      <c r="B390" s="12" t="s">
        <v>719</v>
      </c>
      <c r="C390" s="386" t="s">
        <v>372</v>
      </c>
      <c r="D390" s="375">
        <v>40</v>
      </c>
      <c r="E390" s="61"/>
      <c r="F390" s="56">
        <f>ROUND(D390*E390,2)</f>
        <v>0</v>
      </c>
    </row>
    <row r="391" spans="1:6" s="12" customFormat="1">
      <c r="A391" s="365"/>
      <c r="D391" s="375"/>
      <c r="E391" s="61"/>
      <c r="F391" s="56"/>
    </row>
    <row r="392" spans="1:6">
      <c r="A392" s="365">
        <f>MAX(A184:A391)+1</f>
        <v>21</v>
      </c>
      <c r="B392" s="53" t="s">
        <v>3859</v>
      </c>
      <c r="C392" s="360"/>
      <c r="D392" s="357"/>
      <c r="E392" s="60"/>
      <c r="F392" s="56"/>
    </row>
    <row r="393" spans="1:6" ht="51">
      <c r="B393" s="5" t="s">
        <v>314</v>
      </c>
      <c r="C393" s="360"/>
      <c r="D393" s="357"/>
      <c r="E393" s="60"/>
      <c r="F393" s="56"/>
    </row>
    <row r="394" spans="1:6" ht="25.5">
      <c r="B394" s="5" t="s">
        <v>4045</v>
      </c>
      <c r="C394" s="360"/>
      <c r="D394" s="357"/>
      <c r="E394" s="60"/>
      <c r="F394" s="56"/>
    </row>
    <row r="395" spans="1:6">
      <c r="B395" s="194" t="s">
        <v>315</v>
      </c>
      <c r="C395" s="360"/>
      <c r="D395" s="357"/>
      <c r="E395" s="60"/>
      <c r="F395" s="56"/>
    </row>
    <row r="396" spans="1:6">
      <c r="B396" s="12" t="s">
        <v>316</v>
      </c>
      <c r="C396" s="360" t="s">
        <v>317</v>
      </c>
      <c r="D396" s="357">
        <v>30</v>
      </c>
      <c r="E396" s="60"/>
      <c r="F396" s="56">
        <f>ROUND(D396*E396,2)</f>
        <v>0</v>
      </c>
    </row>
    <row r="397" spans="1:6">
      <c r="B397" s="12" t="s">
        <v>318</v>
      </c>
      <c r="C397" s="360" t="s">
        <v>317</v>
      </c>
      <c r="D397" s="357">
        <v>30</v>
      </c>
      <c r="E397" s="60"/>
      <c r="F397" s="56">
        <f>ROUND(D397*E397,2)</f>
        <v>0</v>
      </c>
    </row>
    <row r="398" spans="1:6">
      <c r="B398" s="12" t="s">
        <v>319</v>
      </c>
      <c r="C398" s="360" t="s">
        <v>317</v>
      </c>
      <c r="D398" s="357">
        <v>30</v>
      </c>
      <c r="E398" s="60"/>
      <c r="F398" s="56">
        <f>ROUND(D398*E398,2)</f>
        <v>0</v>
      </c>
    </row>
    <row r="399" spans="1:6">
      <c r="A399" s="490"/>
      <c r="B399" s="203"/>
      <c r="C399" s="368"/>
      <c r="D399" s="369"/>
      <c r="E399" s="60"/>
      <c r="F399" s="56"/>
    </row>
    <row r="400" spans="1:6">
      <c r="A400" s="394" t="s">
        <v>1103</v>
      </c>
      <c r="B400" s="395" t="s">
        <v>720</v>
      </c>
      <c r="C400" s="396"/>
      <c r="D400" s="397"/>
      <c r="E400" s="89"/>
      <c r="F400" s="424">
        <f>SUM(F3:F398)</f>
        <v>0</v>
      </c>
    </row>
    <row r="401" spans="1:6">
      <c r="A401" s="217"/>
      <c r="B401" s="128"/>
      <c r="D401" s="360"/>
      <c r="E401" s="60"/>
      <c r="F401" s="380"/>
    </row>
    <row r="402" spans="1:6" ht="13.5" thickBot="1">
      <c r="A402" s="217"/>
      <c r="B402" s="128"/>
      <c r="D402" s="360"/>
      <c r="E402" s="60"/>
      <c r="F402" s="380"/>
    </row>
    <row r="403" spans="1:6" ht="13.5" thickBot="1">
      <c r="A403" s="217"/>
      <c r="B403" s="128" t="s">
        <v>4003</v>
      </c>
      <c r="D403" s="105"/>
      <c r="E403" s="60"/>
      <c r="F403" s="380"/>
    </row>
    <row r="404" spans="1:6" ht="13.5" thickBot="1">
      <c r="A404" s="217"/>
      <c r="B404" s="128"/>
      <c r="D404" s="360"/>
      <c r="E404" s="60"/>
      <c r="F404" s="380"/>
    </row>
    <row r="405" spans="1:6" ht="13.5" thickBot="1">
      <c r="A405" s="217"/>
      <c r="B405" s="128" t="s">
        <v>4004</v>
      </c>
      <c r="D405" s="106"/>
      <c r="E405" s="60"/>
      <c r="F405" s="380">
        <f>SUM(F72:F93)+SUM(F343:F362)</f>
        <v>0</v>
      </c>
    </row>
    <row r="406" spans="1:6" ht="13.5" thickBot="1">
      <c r="A406" s="217"/>
      <c r="B406" s="128"/>
      <c r="D406" s="360"/>
      <c r="E406" s="60"/>
      <c r="F406" s="380"/>
    </row>
    <row r="407" spans="1:6" ht="13.5" thickBot="1">
      <c r="A407" s="217"/>
      <c r="B407" s="128" t="s">
        <v>4005</v>
      </c>
      <c r="D407" s="107"/>
      <c r="E407" s="60"/>
      <c r="F407" s="380">
        <f>SUM(F108:F329)+SUM(F381:F398)</f>
        <v>0</v>
      </c>
    </row>
    <row r="408" spans="1:6">
      <c r="A408" s="217"/>
      <c r="B408" s="128"/>
      <c r="D408" s="360"/>
      <c r="E408" s="60"/>
      <c r="F408" s="380"/>
    </row>
    <row r="416" spans="1:6">
      <c r="B416" s="5"/>
    </row>
    <row r="417" spans="2:2">
      <c r="B417" s="491"/>
    </row>
    <row r="418" spans="2:2">
      <c r="B418" s="448"/>
    </row>
    <row r="419" spans="2:2">
      <c r="B419" s="1"/>
    </row>
    <row r="420" spans="2:2">
      <c r="B420" s="1"/>
    </row>
    <row r="421" spans="2:2">
      <c r="B421" s="448"/>
    </row>
    <row r="422" spans="2:2">
      <c r="B422" s="448"/>
    </row>
    <row r="424" spans="2:2">
      <c r="B424" s="5"/>
    </row>
    <row r="425" spans="2:2">
      <c r="B425" s="5"/>
    </row>
    <row r="426" spans="2:2">
      <c r="B426" s="1"/>
    </row>
    <row r="427" spans="2:2">
      <c r="B427" s="203"/>
    </row>
  </sheetData>
  <sheetProtection algorithmName="SHA-512" hashValue="Ku4Fmmewr9Dn/p/Ex+gKueQ/nnlc5OR1ldGcvI+GjIkdaNWCQNOsgSM0rBljG9nW4qelxR9sTqW62OtpPTsfUw==" saltValue="3K29kIjdO8XemSOsU0Rysw=="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H770"/>
  <sheetViews>
    <sheetView view="pageBreakPreview" zoomScaleNormal="100" zoomScaleSheetLayoutView="100" workbookViewId="0">
      <selection activeCell="G1" sqref="G1"/>
    </sheetView>
  </sheetViews>
  <sheetFormatPr defaultColWidth="11" defaultRowHeight="12.75"/>
  <cols>
    <col min="1" max="1" width="4.625" style="21" customWidth="1"/>
    <col min="2" max="2" width="35.625" style="349" customWidth="1"/>
    <col min="3" max="3" width="7.125" style="502" customWidth="1"/>
    <col min="4" max="4" width="9.125" style="353" customWidth="1"/>
    <col min="5" max="5" width="10.625" style="92" customWidth="1"/>
    <col min="6" max="6" width="13.125" style="353" customWidth="1"/>
    <col min="7" max="16384" width="11" style="353"/>
  </cols>
  <sheetData>
    <row r="1" spans="1:6" s="63" customFormat="1" ht="25.5">
      <c r="A1" s="492" t="s">
        <v>39</v>
      </c>
      <c r="B1" s="499" t="s">
        <v>40</v>
      </c>
      <c r="C1" s="499" t="s">
        <v>41</v>
      </c>
      <c r="D1" s="492" t="s">
        <v>42</v>
      </c>
      <c r="E1" s="62" t="s">
        <v>43</v>
      </c>
      <c r="F1" s="492" t="s">
        <v>44</v>
      </c>
    </row>
    <row r="2" spans="1:6">
      <c r="A2" s="500"/>
      <c r="B2" s="493"/>
      <c r="C2" s="501"/>
      <c r="D2" s="493"/>
      <c r="E2" s="14"/>
      <c r="F2" s="493"/>
    </row>
    <row r="3" spans="1:6">
      <c r="A3" s="51" t="s">
        <v>1142</v>
      </c>
      <c r="B3" s="277" t="s">
        <v>722</v>
      </c>
      <c r="C3" s="15"/>
      <c r="D3" s="425"/>
      <c r="E3" s="64"/>
      <c r="F3" s="494"/>
    </row>
    <row r="4" spans="1:6">
      <c r="E4" s="65"/>
      <c r="F4" s="495"/>
    </row>
    <row r="5" spans="1:6">
      <c r="B5" s="349" t="s">
        <v>28</v>
      </c>
      <c r="E5" s="65"/>
      <c r="F5" s="495"/>
    </row>
    <row r="6" spans="1:6" ht="38.25">
      <c r="B6" s="349" t="s">
        <v>723</v>
      </c>
      <c r="E6" s="65"/>
      <c r="F6" s="495"/>
    </row>
    <row r="7" spans="1:6" ht="63.75">
      <c r="B7" s="349" t="s">
        <v>724</v>
      </c>
      <c r="E7" s="65"/>
      <c r="F7" s="495"/>
    </row>
    <row r="8" spans="1:6" ht="63.75">
      <c r="B8" s="349" t="s">
        <v>725</v>
      </c>
      <c r="E8" s="65"/>
      <c r="F8" s="495"/>
    </row>
    <row r="9" spans="1:6" ht="38.25">
      <c r="B9" s="320" t="s">
        <v>726</v>
      </c>
      <c r="E9" s="65"/>
      <c r="F9" s="495"/>
    </row>
    <row r="10" spans="1:6" s="3" customFormat="1" ht="38.25">
      <c r="A10" s="365"/>
      <c r="B10" s="1" t="s">
        <v>4308</v>
      </c>
      <c r="C10" s="305"/>
      <c r="E10" s="60"/>
      <c r="F10" s="56"/>
    </row>
    <row r="11" spans="1:6" ht="51">
      <c r="B11" s="349" t="s">
        <v>727</v>
      </c>
      <c r="E11" s="65"/>
      <c r="F11" s="495"/>
    </row>
    <row r="12" spans="1:6" ht="127.5">
      <c r="B12" s="320" t="s">
        <v>728</v>
      </c>
      <c r="E12" s="65"/>
      <c r="F12" s="495"/>
    </row>
    <row r="13" spans="1:6" ht="63.75">
      <c r="B13" s="281" t="s">
        <v>729</v>
      </c>
      <c r="E13" s="65"/>
      <c r="F13" s="495"/>
    </row>
    <row r="14" spans="1:6">
      <c r="E14" s="65"/>
      <c r="F14" s="495"/>
    </row>
    <row r="15" spans="1:6">
      <c r="B15" s="350" t="s">
        <v>730</v>
      </c>
      <c r="E15" s="65"/>
      <c r="F15" s="495"/>
    </row>
    <row r="16" spans="1:6">
      <c r="B16" s="503"/>
      <c r="C16" s="504"/>
      <c r="E16" s="65"/>
      <c r="F16" s="495"/>
    </row>
    <row r="17" spans="1:6" s="12" customFormat="1" ht="51">
      <c r="A17" s="172">
        <f>MAX(A1:A15)+1</f>
        <v>1</v>
      </c>
      <c r="B17" s="383" t="s">
        <v>3860</v>
      </c>
      <c r="C17" s="388"/>
      <c r="E17" s="61"/>
      <c r="F17" s="401"/>
    </row>
    <row r="18" spans="1:6" s="3" customFormat="1" ht="25.5">
      <c r="A18" s="365"/>
      <c r="B18" s="2" t="s">
        <v>731</v>
      </c>
      <c r="C18" s="388"/>
      <c r="D18" s="375"/>
      <c r="E18" s="60"/>
      <c r="F18" s="56"/>
    </row>
    <row r="19" spans="1:6" s="12" customFormat="1">
      <c r="A19" s="365"/>
      <c r="B19" s="383" t="s">
        <v>732</v>
      </c>
      <c r="C19" s="388"/>
      <c r="E19" s="61"/>
      <c r="F19" s="401"/>
    </row>
    <row r="20" spans="1:6" s="12" customFormat="1" ht="51">
      <c r="A20" s="365"/>
      <c r="B20" s="383" t="s">
        <v>3861</v>
      </c>
      <c r="C20" s="388"/>
      <c r="E20" s="61"/>
      <c r="F20" s="401"/>
    </row>
    <row r="21" spans="1:6" s="12" customFormat="1">
      <c r="A21" s="365"/>
      <c r="B21" s="383" t="s">
        <v>733</v>
      </c>
      <c r="C21" s="388"/>
      <c r="E21" s="61"/>
      <c r="F21" s="401"/>
    </row>
    <row r="22" spans="1:6" s="12" customFormat="1" ht="38.25">
      <c r="A22" s="365"/>
      <c r="B22" s="383" t="s">
        <v>3862</v>
      </c>
      <c r="C22" s="388"/>
      <c r="E22" s="61"/>
      <c r="F22" s="401"/>
    </row>
    <row r="23" spans="1:6" s="12" customFormat="1" ht="51">
      <c r="A23" s="365"/>
      <c r="B23" s="66" t="s">
        <v>734</v>
      </c>
      <c r="C23" s="388"/>
      <c r="E23" s="61"/>
      <c r="F23" s="401"/>
    </row>
    <row r="24" spans="1:6" s="12" customFormat="1" ht="102">
      <c r="A24" s="365"/>
      <c r="B24" s="2" t="s">
        <v>4381</v>
      </c>
      <c r="C24" s="388"/>
      <c r="E24" s="61"/>
      <c r="F24" s="401"/>
    </row>
    <row r="25" spans="1:6" s="3" customFormat="1" ht="63.75">
      <c r="A25" s="365"/>
      <c r="B25" s="2" t="s">
        <v>735</v>
      </c>
      <c r="C25" s="484"/>
      <c r="D25" s="357"/>
      <c r="E25" s="60"/>
      <c r="F25" s="56"/>
    </row>
    <row r="26" spans="1:6" s="12" customFormat="1" ht="38.25">
      <c r="A26" s="21"/>
      <c r="B26" s="349" t="s">
        <v>519</v>
      </c>
      <c r="C26" s="353"/>
      <c r="D26" s="375"/>
      <c r="E26" s="61"/>
      <c r="F26" s="56"/>
    </row>
    <row r="27" spans="1:6" s="3" customFormat="1" ht="25.5">
      <c r="A27" s="365"/>
      <c r="B27" s="2" t="s">
        <v>612</v>
      </c>
      <c r="C27" s="484"/>
      <c r="D27" s="357"/>
      <c r="E27" s="60"/>
      <c r="F27" s="56"/>
    </row>
    <row r="28" spans="1:6" s="3" customFormat="1" ht="25.5">
      <c r="A28" s="365"/>
      <c r="B28" s="383" t="s">
        <v>736</v>
      </c>
      <c r="C28" s="484"/>
      <c r="D28" s="357"/>
      <c r="E28" s="60"/>
      <c r="F28" s="56"/>
    </row>
    <row r="29" spans="1:6" s="3" customFormat="1" ht="25.5">
      <c r="A29" s="365"/>
      <c r="B29" s="385" t="s">
        <v>614</v>
      </c>
      <c r="C29" s="305"/>
      <c r="D29" s="357"/>
      <c r="E29" s="60"/>
      <c r="F29" s="56"/>
    </row>
    <row r="30" spans="1:6" s="12" customFormat="1">
      <c r="A30" s="365"/>
      <c r="B30" s="391" t="s">
        <v>737</v>
      </c>
      <c r="C30" s="388" t="s">
        <v>164</v>
      </c>
      <c r="D30" s="479">
        <v>2</v>
      </c>
      <c r="E30" s="117"/>
      <c r="F30" s="423">
        <f>ROUND(D30*E30,2)</f>
        <v>0</v>
      </c>
    </row>
    <row r="31" spans="1:6">
      <c r="D31" s="505"/>
      <c r="E31" s="65"/>
      <c r="F31" s="495"/>
    </row>
    <row r="32" spans="1:6" s="7" customFormat="1" ht="38.25">
      <c r="A32" s="171">
        <f>SUM(A8:A20)+1</f>
        <v>2</v>
      </c>
      <c r="B32" s="349" t="s">
        <v>3863</v>
      </c>
      <c r="C32" s="10"/>
      <c r="D32" s="339"/>
      <c r="E32" s="44"/>
      <c r="F32" s="43"/>
    </row>
    <row r="33" spans="1:6" s="7" customFormat="1">
      <c r="A33" s="171"/>
      <c r="B33" s="506" t="s">
        <v>853</v>
      </c>
      <c r="C33" s="10"/>
      <c r="D33" s="339"/>
      <c r="E33" s="44"/>
      <c r="F33" s="43"/>
    </row>
    <row r="34" spans="1:6" s="3" customFormat="1">
      <c r="A34" s="365"/>
      <c r="B34" s="2" t="s">
        <v>660</v>
      </c>
      <c r="C34" s="388"/>
      <c r="D34" s="375"/>
      <c r="E34" s="60"/>
      <c r="F34" s="56"/>
    </row>
    <row r="35" spans="1:6" s="3" customFormat="1" ht="25.5">
      <c r="A35" s="365" t="s">
        <v>661</v>
      </c>
      <c r="B35" s="2" t="s">
        <v>858</v>
      </c>
      <c r="C35" s="388"/>
      <c r="D35" s="375"/>
      <c r="E35" s="60"/>
      <c r="F35" s="56"/>
    </row>
    <row r="36" spans="1:6" s="12" customFormat="1">
      <c r="A36" s="365"/>
      <c r="B36" s="383" t="s">
        <v>732</v>
      </c>
      <c r="C36" s="388"/>
      <c r="E36" s="61"/>
      <c r="F36" s="401"/>
    </row>
    <row r="37" spans="1:6" s="12" customFormat="1" ht="25.5">
      <c r="A37" s="365"/>
      <c r="B37" s="383" t="s">
        <v>859</v>
      </c>
      <c r="C37" s="388"/>
      <c r="E37" s="61"/>
      <c r="F37" s="401"/>
    </row>
    <row r="38" spans="1:6" s="12" customFormat="1">
      <c r="A38" s="365"/>
      <c r="B38" s="383" t="s">
        <v>733</v>
      </c>
      <c r="C38" s="388"/>
      <c r="E38" s="61"/>
      <c r="F38" s="401"/>
    </row>
    <row r="39" spans="1:6" s="12" customFormat="1" ht="38.25">
      <c r="A39" s="365"/>
      <c r="B39" s="383" t="s">
        <v>860</v>
      </c>
      <c r="C39" s="388"/>
      <c r="E39" s="61"/>
      <c r="F39" s="401"/>
    </row>
    <row r="40" spans="1:6" s="12" customFormat="1" ht="51">
      <c r="A40" s="365"/>
      <c r="B40" s="66" t="s">
        <v>734</v>
      </c>
      <c r="C40" s="388"/>
      <c r="E40" s="61"/>
      <c r="F40" s="401"/>
    </row>
    <row r="41" spans="1:6" s="3" customFormat="1" ht="63.75">
      <c r="A41" s="365"/>
      <c r="B41" s="2" t="s">
        <v>735</v>
      </c>
      <c r="C41" s="484"/>
      <c r="D41" s="357"/>
      <c r="E41" s="60"/>
      <c r="F41" s="56"/>
    </row>
    <row r="42" spans="1:6" s="12" customFormat="1" ht="38.25">
      <c r="A42" s="21"/>
      <c r="B42" s="349" t="s">
        <v>519</v>
      </c>
      <c r="C42" s="353"/>
      <c r="D42" s="375"/>
      <c r="E42" s="61"/>
      <c r="F42" s="56"/>
    </row>
    <row r="43" spans="1:6" s="3" customFormat="1" ht="25.5">
      <c r="A43" s="365"/>
      <c r="B43" s="2" t="s">
        <v>612</v>
      </c>
      <c r="C43" s="484"/>
      <c r="D43" s="357"/>
      <c r="E43" s="60"/>
      <c r="F43" s="56"/>
    </row>
    <row r="44" spans="1:6" s="3" customFormat="1" ht="25.5">
      <c r="A44" s="365"/>
      <c r="B44" s="383" t="s">
        <v>736</v>
      </c>
      <c r="C44" s="484"/>
      <c r="D44" s="357"/>
      <c r="E44" s="60"/>
      <c r="F44" s="56"/>
    </row>
    <row r="45" spans="1:6" s="3" customFormat="1" ht="25.5">
      <c r="A45" s="365"/>
      <c r="B45" s="385" t="s">
        <v>614</v>
      </c>
      <c r="C45" s="305"/>
      <c r="D45" s="357"/>
      <c r="E45" s="60"/>
      <c r="F45" s="56"/>
    </row>
    <row r="46" spans="1:6" s="7" customFormat="1">
      <c r="A46" s="171"/>
      <c r="B46" s="391" t="s">
        <v>861</v>
      </c>
      <c r="C46" s="10" t="s">
        <v>164</v>
      </c>
      <c r="D46" s="429">
        <v>1</v>
      </c>
      <c r="E46" s="108"/>
      <c r="F46" s="109">
        <f>ROUND(D46*E46,2)</f>
        <v>0</v>
      </c>
    </row>
    <row r="47" spans="1:6" s="7" customFormat="1">
      <c r="A47" s="171"/>
      <c r="B47" s="391"/>
      <c r="C47" s="10"/>
      <c r="D47" s="339"/>
      <c r="E47" s="44"/>
      <c r="F47" s="43"/>
    </row>
    <row r="48" spans="1:6" s="7" customFormat="1" ht="51">
      <c r="A48" s="171">
        <f>SUM(A24:A36)+1</f>
        <v>3</v>
      </c>
      <c r="B48" s="281" t="s">
        <v>3864</v>
      </c>
      <c r="C48" s="10"/>
      <c r="D48" s="339"/>
      <c r="E48" s="44"/>
      <c r="F48" s="43"/>
    </row>
    <row r="49" spans="1:6" s="7" customFormat="1" ht="25.5">
      <c r="A49" s="171"/>
      <c r="B49" s="331" t="s">
        <v>862</v>
      </c>
      <c r="C49" s="10"/>
      <c r="D49" s="339"/>
      <c r="E49" s="44"/>
      <c r="F49" s="43"/>
    </row>
    <row r="50" spans="1:6" ht="25.5">
      <c r="A50" s="171"/>
      <c r="B50" s="507" t="s">
        <v>4382</v>
      </c>
      <c r="D50" s="505"/>
      <c r="E50" s="65"/>
      <c r="F50" s="495"/>
    </row>
    <row r="51" spans="1:6" ht="51">
      <c r="A51" s="171"/>
      <c r="B51" s="508" t="s">
        <v>855</v>
      </c>
      <c r="D51" s="505"/>
      <c r="E51" s="65"/>
      <c r="F51" s="495"/>
    </row>
    <row r="52" spans="1:6" ht="25.5">
      <c r="A52" s="171"/>
      <c r="B52" s="507" t="s">
        <v>4383</v>
      </c>
      <c r="D52" s="505"/>
      <c r="E52" s="65"/>
      <c r="F52" s="495"/>
    </row>
    <row r="53" spans="1:6">
      <c r="A53" s="171"/>
      <c r="B53" s="509" t="s">
        <v>3626</v>
      </c>
      <c r="D53" s="505"/>
      <c r="E53" s="65"/>
      <c r="F53" s="495"/>
    </row>
    <row r="54" spans="1:6" s="7" customFormat="1" ht="38.25">
      <c r="A54" s="171"/>
      <c r="B54" s="331" t="s">
        <v>844</v>
      </c>
      <c r="C54" s="10"/>
      <c r="D54" s="339"/>
      <c r="E54" s="44"/>
      <c r="F54" s="43"/>
    </row>
    <row r="55" spans="1:6" s="7" customFormat="1">
      <c r="A55" s="171"/>
      <c r="B55" s="336" t="s">
        <v>163</v>
      </c>
      <c r="C55" s="10" t="s">
        <v>164</v>
      </c>
      <c r="D55" s="429">
        <v>1</v>
      </c>
      <c r="E55" s="108"/>
      <c r="F55" s="109">
        <f>ROUND(D55*E55,2)</f>
        <v>0</v>
      </c>
    </row>
    <row r="56" spans="1:6" s="7" customFormat="1">
      <c r="A56" s="171"/>
      <c r="B56" s="336"/>
      <c r="C56" s="10"/>
      <c r="D56" s="339"/>
      <c r="E56" s="44"/>
      <c r="F56" s="43"/>
    </row>
    <row r="57" spans="1:6" s="7" customFormat="1" ht="38.25">
      <c r="A57" s="171">
        <f>SUM(A48)+1</f>
        <v>4</v>
      </c>
      <c r="B57" s="338" t="s">
        <v>863</v>
      </c>
      <c r="C57" s="10"/>
      <c r="D57" s="339"/>
      <c r="E57" s="44"/>
      <c r="F57" s="43"/>
    </row>
    <row r="58" spans="1:6" s="7" customFormat="1">
      <c r="A58" s="171"/>
      <c r="B58" s="331" t="s">
        <v>846</v>
      </c>
      <c r="C58" s="10"/>
      <c r="D58" s="339"/>
      <c r="E58" s="44"/>
      <c r="F58" s="43"/>
    </row>
    <row r="59" spans="1:6" ht="25.5">
      <c r="A59" s="171"/>
      <c r="B59" s="507" t="s">
        <v>4384</v>
      </c>
      <c r="D59" s="505"/>
      <c r="E59" s="65"/>
      <c r="F59" s="495"/>
    </row>
    <row r="60" spans="1:6" ht="51">
      <c r="A60" s="171"/>
      <c r="B60" s="508" t="s">
        <v>855</v>
      </c>
      <c r="D60" s="505"/>
      <c r="E60" s="65"/>
      <c r="F60" s="495"/>
    </row>
    <row r="61" spans="1:6" ht="25.5">
      <c r="A61" s="171"/>
      <c r="B61" s="507" t="s">
        <v>4383</v>
      </c>
      <c r="D61" s="505"/>
      <c r="E61" s="65"/>
      <c r="F61" s="495"/>
    </row>
    <row r="62" spans="1:6">
      <c r="A62" s="171"/>
      <c r="B62" s="509" t="s">
        <v>864</v>
      </c>
      <c r="D62" s="505"/>
      <c r="E62" s="65"/>
      <c r="F62" s="495"/>
    </row>
    <row r="63" spans="1:6" s="7" customFormat="1" ht="38.25">
      <c r="A63" s="171"/>
      <c r="B63" s="331" t="s">
        <v>844</v>
      </c>
      <c r="C63" s="10"/>
      <c r="D63" s="339"/>
      <c r="E63" s="44"/>
      <c r="F63" s="43"/>
    </row>
    <row r="64" spans="1:6" s="7" customFormat="1">
      <c r="A64" s="171"/>
      <c r="B64" s="336" t="s">
        <v>163</v>
      </c>
      <c r="C64" s="10" t="s">
        <v>164</v>
      </c>
      <c r="D64" s="339">
        <v>1</v>
      </c>
      <c r="E64" s="44"/>
      <c r="F64" s="43">
        <f>ROUND(D64*E64,2)</f>
        <v>0</v>
      </c>
    </row>
    <row r="65" spans="1:6" s="7" customFormat="1">
      <c r="A65" s="171"/>
      <c r="B65" s="336"/>
      <c r="C65" s="10"/>
      <c r="D65" s="339"/>
      <c r="E65" s="44"/>
      <c r="F65" s="43"/>
    </row>
    <row r="66" spans="1:6" s="7" customFormat="1" ht="25.5">
      <c r="A66" s="171">
        <f>SUM(A57)+1</f>
        <v>5</v>
      </c>
      <c r="B66" s="338" t="s">
        <v>865</v>
      </c>
      <c r="C66" s="10"/>
      <c r="D66" s="339"/>
      <c r="E66" s="44"/>
      <c r="F66" s="43"/>
    </row>
    <row r="67" spans="1:6" s="7" customFormat="1">
      <c r="A67" s="171"/>
      <c r="B67" s="331" t="s">
        <v>4034</v>
      </c>
      <c r="C67" s="10"/>
      <c r="D67" s="339"/>
      <c r="E67" s="44"/>
      <c r="F67" s="43"/>
    </row>
    <row r="68" spans="1:6" ht="102">
      <c r="A68" s="510"/>
      <c r="B68" s="349" t="s">
        <v>866</v>
      </c>
      <c r="C68" s="353"/>
      <c r="E68" s="65"/>
      <c r="F68" s="495"/>
    </row>
    <row r="69" spans="1:6">
      <c r="A69" s="510"/>
      <c r="B69" s="349" t="s">
        <v>867</v>
      </c>
      <c r="C69" s="353"/>
      <c r="E69" s="65"/>
      <c r="F69" s="495"/>
    </row>
    <row r="70" spans="1:6" ht="25.5">
      <c r="A70" s="510" t="s">
        <v>347</v>
      </c>
      <c r="B70" s="349" t="s">
        <v>868</v>
      </c>
      <c r="C70" s="353"/>
      <c r="E70" s="65"/>
      <c r="F70" s="495"/>
    </row>
    <row r="71" spans="1:6">
      <c r="A71" s="510" t="s">
        <v>347</v>
      </c>
      <c r="B71" s="349" t="s">
        <v>869</v>
      </c>
      <c r="C71" s="353"/>
      <c r="E71" s="65"/>
      <c r="F71" s="495"/>
    </row>
    <row r="72" spans="1:6" ht="51">
      <c r="A72" s="510" t="s">
        <v>347</v>
      </c>
      <c r="B72" s="349" t="s">
        <v>4338</v>
      </c>
      <c r="C72" s="353"/>
      <c r="E72" s="65"/>
      <c r="F72" s="495"/>
    </row>
    <row r="73" spans="1:6" ht="51">
      <c r="A73" s="510"/>
      <c r="B73" s="349" t="s">
        <v>4309</v>
      </c>
      <c r="C73" s="353"/>
      <c r="E73" s="65"/>
      <c r="F73" s="495"/>
    </row>
    <row r="74" spans="1:6" ht="76.5">
      <c r="A74" s="510"/>
      <c r="B74" s="349" t="s">
        <v>870</v>
      </c>
      <c r="C74" s="353"/>
      <c r="E74" s="65"/>
      <c r="F74" s="495"/>
    </row>
    <row r="75" spans="1:6" ht="63.75">
      <c r="A75" s="510"/>
      <c r="B75" s="349" t="s">
        <v>871</v>
      </c>
      <c r="C75" s="353"/>
      <c r="E75" s="65"/>
      <c r="F75" s="495"/>
    </row>
    <row r="76" spans="1:6" ht="25.5">
      <c r="A76" s="171"/>
      <c r="B76" s="507" t="s">
        <v>4383</v>
      </c>
      <c r="D76" s="505"/>
      <c r="E76" s="65"/>
      <c r="F76" s="495"/>
    </row>
    <row r="77" spans="1:6">
      <c r="A77" s="171"/>
      <c r="B77" s="509" t="s">
        <v>872</v>
      </c>
      <c r="D77" s="505"/>
      <c r="E77" s="65"/>
      <c r="F77" s="495"/>
    </row>
    <row r="78" spans="1:6" s="7" customFormat="1" ht="38.25">
      <c r="A78" s="171"/>
      <c r="B78" s="331" t="s">
        <v>844</v>
      </c>
      <c r="C78" s="10"/>
      <c r="D78" s="339"/>
      <c r="E78" s="44"/>
      <c r="F78" s="43"/>
    </row>
    <row r="79" spans="1:6" s="7" customFormat="1">
      <c r="A79" s="171"/>
      <c r="B79" s="336" t="s">
        <v>163</v>
      </c>
      <c r="C79" s="10" t="s">
        <v>164</v>
      </c>
      <c r="D79" s="429">
        <v>1</v>
      </c>
      <c r="E79" s="108"/>
      <c r="F79" s="109">
        <f>ROUND(D79*E79,2)</f>
        <v>0</v>
      </c>
    </row>
    <row r="80" spans="1:6" s="7" customFormat="1">
      <c r="A80" s="171"/>
      <c r="B80" s="336"/>
      <c r="C80" s="10"/>
      <c r="D80" s="339"/>
      <c r="E80" s="44"/>
      <c r="F80" s="43"/>
    </row>
    <row r="81" spans="1:7" s="7" customFormat="1">
      <c r="A81" s="171"/>
      <c r="B81" s="336"/>
      <c r="C81" s="10"/>
      <c r="D81" s="339"/>
      <c r="E81" s="44"/>
      <c r="F81" s="43"/>
    </row>
    <row r="82" spans="1:7" s="12" customFormat="1">
      <c r="A82" s="365"/>
      <c r="B82" s="391" t="s">
        <v>738</v>
      </c>
      <c r="C82" s="388"/>
      <c r="D82" s="375"/>
      <c r="E82" s="61"/>
      <c r="F82" s="401"/>
    </row>
    <row r="83" spans="1:7" s="12" customFormat="1">
      <c r="A83" s="365"/>
      <c r="B83" s="385"/>
      <c r="C83" s="388"/>
      <c r="D83" s="375"/>
      <c r="E83" s="61"/>
      <c r="F83" s="401"/>
    </row>
    <row r="84" spans="1:7" s="12" customFormat="1" ht="52.5">
      <c r="A84" s="171">
        <f>SUM(A66)+1</f>
        <v>6</v>
      </c>
      <c r="B84" s="1" t="s">
        <v>739</v>
      </c>
      <c r="C84" s="386"/>
      <c r="D84" s="375"/>
      <c r="E84" s="61"/>
      <c r="F84" s="401"/>
    </row>
    <row r="85" spans="1:7" s="3" customFormat="1">
      <c r="A85" s="365"/>
      <c r="B85" s="2" t="s">
        <v>740</v>
      </c>
      <c r="C85" s="388"/>
      <c r="D85" s="375"/>
      <c r="E85" s="60"/>
      <c r="F85" s="56"/>
    </row>
    <row r="86" spans="1:7" s="3" customFormat="1">
      <c r="A86" s="365"/>
      <c r="B86" s="2" t="s">
        <v>660</v>
      </c>
      <c r="C86" s="388"/>
      <c r="D86" s="375"/>
      <c r="E86" s="60"/>
      <c r="F86" s="56"/>
    </row>
    <row r="87" spans="1:7" s="3" customFormat="1" ht="25.5">
      <c r="A87" s="365" t="s">
        <v>661</v>
      </c>
      <c r="B87" s="2" t="s">
        <v>741</v>
      </c>
      <c r="C87" s="388"/>
      <c r="D87" s="375"/>
      <c r="E87" s="60"/>
      <c r="F87" s="56"/>
    </row>
    <row r="88" spans="1:7" s="12" customFormat="1" ht="25.5">
      <c r="A88" s="365"/>
      <c r="B88" s="383" t="s">
        <v>707</v>
      </c>
      <c r="C88" s="386"/>
      <c r="D88" s="375"/>
      <c r="E88" s="61"/>
      <c r="F88" s="401"/>
    </row>
    <row r="89" spans="1:7" s="12" customFormat="1" ht="38.25">
      <c r="A89" s="365"/>
      <c r="B89" s="485" t="s">
        <v>742</v>
      </c>
      <c r="C89" s="386"/>
      <c r="D89" s="375"/>
      <c r="E89" s="61"/>
      <c r="F89" s="401"/>
    </row>
    <row r="90" spans="1:7" s="12" customFormat="1" ht="25.5">
      <c r="A90" s="365"/>
      <c r="B90" s="485" t="s">
        <v>4385</v>
      </c>
      <c r="C90" s="386"/>
      <c r="D90" s="375"/>
      <c r="E90" s="61"/>
      <c r="F90" s="401"/>
    </row>
    <row r="91" spans="1:7" s="12" customFormat="1" ht="25.5">
      <c r="A91" s="365"/>
      <c r="B91" s="485" t="s">
        <v>743</v>
      </c>
      <c r="C91" s="386"/>
      <c r="D91" s="375"/>
      <c r="E91" s="61"/>
      <c r="F91" s="401"/>
    </row>
    <row r="92" spans="1:7" s="12" customFormat="1" ht="63.75">
      <c r="A92" s="172"/>
      <c r="B92" s="485" t="s">
        <v>744</v>
      </c>
      <c r="C92" s="388"/>
      <c r="D92" s="375"/>
      <c r="E92" s="61"/>
      <c r="F92" s="401"/>
      <c r="G92" s="1"/>
    </row>
    <row r="93" spans="1:7" s="3" customFormat="1" ht="102">
      <c r="A93" s="365"/>
      <c r="B93" s="2" t="s">
        <v>4381</v>
      </c>
      <c r="C93" s="388"/>
      <c r="D93" s="375"/>
      <c r="E93" s="60"/>
      <c r="F93" s="56"/>
    </row>
    <row r="94" spans="1:7" s="12" customFormat="1" ht="38.25">
      <c r="A94" s="365"/>
      <c r="B94" s="485" t="s">
        <v>712</v>
      </c>
      <c r="C94" s="386"/>
      <c r="D94" s="375"/>
      <c r="E94" s="61"/>
      <c r="F94" s="401"/>
    </row>
    <row r="95" spans="1:7" s="3" customFormat="1" ht="38.25">
      <c r="A95" s="365"/>
      <c r="B95" s="5" t="s">
        <v>745</v>
      </c>
      <c r="C95" s="484"/>
      <c r="D95" s="357"/>
      <c r="E95" s="60"/>
      <c r="F95" s="56"/>
    </row>
    <row r="96" spans="1:7" s="3" customFormat="1" ht="76.5">
      <c r="A96" s="365"/>
      <c r="B96" s="2" t="s">
        <v>713</v>
      </c>
      <c r="C96" s="484"/>
      <c r="D96" s="357"/>
      <c r="E96" s="60"/>
      <c r="F96" s="56"/>
    </row>
    <row r="97" spans="1:8" s="12" customFormat="1" ht="38.25">
      <c r="A97" s="21"/>
      <c r="B97" s="349" t="s">
        <v>519</v>
      </c>
      <c r="C97" s="353"/>
      <c r="D97" s="375"/>
      <c r="E97" s="61"/>
      <c r="F97" s="56"/>
    </row>
    <row r="98" spans="1:8" s="3" customFormat="1" ht="25.5">
      <c r="A98" s="365"/>
      <c r="B98" s="2" t="s">
        <v>612</v>
      </c>
      <c r="C98" s="484"/>
      <c r="D98" s="357"/>
      <c r="E98" s="60"/>
      <c r="F98" s="56"/>
    </row>
    <row r="99" spans="1:8" s="3" customFormat="1" ht="25.5">
      <c r="A99" s="365"/>
      <c r="B99" s="383" t="s">
        <v>736</v>
      </c>
      <c r="C99" s="484"/>
      <c r="D99" s="357"/>
      <c r="E99" s="60"/>
      <c r="F99" s="56"/>
    </row>
    <row r="100" spans="1:8" s="3" customFormat="1" ht="25.5">
      <c r="A100" s="365"/>
      <c r="B100" s="385" t="s">
        <v>614</v>
      </c>
      <c r="C100" s="305"/>
      <c r="D100" s="357"/>
      <c r="E100" s="60"/>
      <c r="F100" s="56"/>
    </row>
    <row r="101" spans="1:8" s="12" customFormat="1">
      <c r="A101" s="365"/>
      <c r="B101" s="391" t="s">
        <v>746</v>
      </c>
      <c r="C101" s="386" t="s">
        <v>164</v>
      </c>
      <c r="D101" s="375">
        <v>1</v>
      </c>
      <c r="E101" s="61"/>
      <c r="F101" s="401">
        <f>ROUND(D101*E101,2)</f>
        <v>0</v>
      </c>
    </row>
    <row r="102" spans="1:8">
      <c r="B102" s="503"/>
      <c r="C102" s="504"/>
      <c r="D102" s="505"/>
      <c r="E102" s="65"/>
      <c r="F102" s="495"/>
    </row>
    <row r="103" spans="1:8" s="12" customFormat="1" ht="52.5">
      <c r="A103" s="172">
        <f>MAX(A84)+1</f>
        <v>7</v>
      </c>
      <c r="B103" s="1" t="s">
        <v>747</v>
      </c>
      <c r="C103" s="386"/>
      <c r="D103" s="375"/>
      <c r="E103" s="61"/>
      <c r="F103" s="401"/>
    </row>
    <row r="104" spans="1:8" s="3" customFormat="1">
      <c r="A104" s="365"/>
      <c r="B104" s="2" t="s">
        <v>748</v>
      </c>
      <c r="C104" s="388"/>
      <c r="D104" s="375"/>
      <c r="E104" s="60"/>
      <c r="F104" s="56"/>
    </row>
    <row r="105" spans="1:8" s="3" customFormat="1">
      <c r="A105" s="365"/>
      <c r="B105" s="2" t="s">
        <v>660</v>
      </c>
      <c r="C105" s="388"/>
      <c r="D105" s="375"/>
      <c r="E105" s="60"/>
      <c r="F105" s="56"/>
    </row>
    <row r="106" spans="1:8" s="3" customFormat="1" ht="25.5">
      <c r="A106" s="365" t="s">
        <v>661</v>
      </c>
      <c r="B106" s="2" t="s">
        <v>749</v>
      </c>
      <c r="C106" s="388"/>
      <c r="D106" s="375"/>
      <c r="E106" s="60"/>
      <c r="F106" s="56"/>
    </row>
    <row r="107" spans="1:8" s="12" customFormat="1" ht="25.5">
      <c r="A107" s="365"/>
      <c r="B107" s="383" t="s">
        <v>707</v>
      </c>
      <c r="C107" s="386"/>
      <c r="D107" s="375"/>
      <c r="E107" s="61"/>
      <c r="F107" s="401"/>
    </row>
    <row r="108" spans="1:8" s="12" customFormat="1" ht="38.25">
      <c r="A108" s="365"/>
      <c r="B108" s="485" t="s">
        <v>742</v>
      </c>
      <c r="C108" s="386"/>
      <c r="D108" s="375"/>
      <c r="E108" s="61"/>
      <c r="F108" s="401"/>
    </row>
    <row r="109" spans="1:8" s="12" customFormat="1" ht="25.5">
      <c r="A109" s="365"/>
      <c r="B109" s="485" t="s">
        <v>4385</v>
      </c>
      <c r="C109" s="386"/>
      <c r="D109" s="375"/>
      <c r="E109" s="61"/>
      <c r="F109" s="401"/>
    </row>
    <row r="110" spans="1:8" s="12" customFormat="1" ht="89.25">
      <c r="A110" s="21"/>
      <c r="B110" s="506" t="s">
        <v>750</v>
      </c>
      <c r="C110" s="502"/>
      <c r="D110" s="505"/>
      <c r="E110" s="65"/>
      <c r="F110" s="495"/>
      <c r="G110" s="353"/>
      <c r="H110" s="353"/>
    </row>
    <row r="111" spans="1:8" s="3" customFormat="1" ht="51">
      <c r="A111" s="365"/>
      <c r="B111" s="2" t="s">
        <v>4386</v>
      </c>
      <c r="C111" s="388"/>
      <c r="D111" s="375"/>
      <c r="E111" s="60"/>
      <c r="F111" s="56"/>
    </row>
    <row r="112" spans="1:8" s="12" customFormat="1" ht="38.25">
      <c r="A112" s="365"/>
      <c r="B112" s="485" t="s">
        <v>712</v>
      </c>
      <c r="C112" s="386"/>
      <c r="D112" s="375"/>
      <c r="E112" s="61"/>
      <c r="F112" s="401"/>
    </row>
    <row r="113" spans="1:6" s="3" customFormat="1" ht="38.25">
      <c r="A113" s="365"/>
      <c r="B113" s="5" t="s">
        <v>751</v>
      </c>
      <c r="C113" s="484"/>
      <c r="D113" s="357"/>
      <c r="E113" s="60"/>
      <c r="F113" s="56"/>
    </row>
    <row r="114" spans="1:6" s="3" customFormat="1" ht="76.5">
      <c r="A114" s="365"/>
      <c r="B114" s="2" t="s">
        <v>713</v>
      </c>
      <c r="C114" s="484"/>
      <c r="D114" s="357"/>
      <c r="E114" s="60"/>
      <c r="F114" s="56"/>
    </row>
    <row r="115" spans="1:6" s="3" customFormat="1" ht="25.5">
      <c r="A115" s="365"/>
      <c r="B115" s="2" t="s">
        <v>612</v>
      </c>
      <c r="C115" s="484"/>
      <c r="D115" s="357"/>
      <c r="E115" s="60"/>
      <c r="F115" s="56"/>
    </row>
    <row r="116" spans="1:6" s="3" customFormat="1" ht="25.5">
      <c r="A116" s="365"/>
      <c r="B116" s="383" t="s">
        <v>736</v>
      </c>
      <c r="C116" s="484"/>
      <c r="D116" s="357"/>
      <c r="E116" s="60"/>
      <c r="F116" s="56"/>
    </row>
    <row r="117" spans="1:6" s="3" customFormat="1" ht="25.5">
      <c r="A117" s="365"/>
      <c r="B117" s="385" t="s">
        <v>614</v>
      </c>
      <c r="C117" s="305"/>
      <c r="D117" s="357"/>
      <c r="E117" s="60"/>
      <c r="F117" s="56"/>
    </row>
    <row r="118" spans="1:6" s="12" customFormat="1">
      <c r="A118" s="365"/>
      <c r="B118" s="391" t="s">
        <v>752</v>
      </c>
      <c r="C118" s="386" t="s">
        <v>164</v>
      </c>
      <c r="D118" s="375">
        <v>2</v>
      </c>
      <c r="E118" s="61"/>
      <c r="F118" s="401">
        <f>ROUND(D118*E118,2)</f>
        <v>0</v>
      </c>
    </row>
    <row r="119" spans="1:6">
      <c r="B119" s="503"/>
      <c r="C119" s="504"/>
      <c r="D119" s="505"/>
      <c r="E119" s="65"/>
      <c r="F119" s="495"/>
    </row>
    <row r="120" spans="1:6" ht="52.5">
      <c r="A120" s="171">
        <f>MAX(A102:A103)+1</f>
        <v>8</v>
      </c>
      <c r="B120" s="349" t="s">
        <v>753</v>
      </c>
      <c r="D120" s="505"/>
      <c r="E120" s="65"/>
      <c r="F120" s="495"/>
    </row>
    <row r="121" spans="1:6" s="7" customFormat="1">
      <c r="A121" s="21"/>
      <c r="B121" s="281" t="s">
        <v>754</v>
      </c>
      <c r="C121" s="504"/>
      <c r="D121" s="505"/>
      <c r="E121" s="44"/>
      <c r="F121" s="43"/>
    </row>
    <row r="122" spans="1:6" s="7" customFormat="1">
      <c r="A122" s="21"/>
      <c r="B122" s="281" t="s">
        <v>660</v>
      </c>
      <c r="C122" s="504"/>
      <c r="D122" s="505"/>
      <c r="E122" s="44"/>
      <c r="F122" s="43"/>
    </row>
    <row r="123" spans="1:6" s="7" customFormat="1" ht="25.5">
      <c r="A123" s="21" t="s">
        <v>661</v>
      </c>
      <c r="B123" s="281" t="s">
        <v>755</v>
      </c>
      <c r="C123" s="504"/>
      <c r="D123" s="505"/>
      <c r="E123" s="44"/>
      <c r="F123" s="43"/>
    </row>
    <row r="124" spans="1:6" ht="25.5">
      <c r="B124" s="511" t="s">
        <v>707</v>
      </c>
      <c r="D124" s="505"/>
      <c r="E124" s="65"/>
      <c r="F124" s="495"/>
    </row>
    <row r="125" spans="1:6" ht="38.25">
      <c r="B125" s="506" t="s">
        <v>742</v>
      </c>
      <c r="D125" s="505"/>
      <c r="E125" s="65"/>
      <c r="F125" s="495"/>
    </row>
    <row r="126" spans="1:6" ht="25.5">
      <c r="B126" s="506" t="s">
        <v>4385</v>
      </c>
      <c r="D126" s="505"/>
      <c r="E126" s="65"/>
      <c r="F126" s="495"/>
    </row>
    <row r="127" spans="1:6" ht="76.5">
      <c r="B127" s="506" t="s">
        <v>756</v>
      </c>
      <c r="D127" s="505"/>
      <c r="E127" s="65"/>
      <c r="F127" s="495"/>
    </row>
    <row r="128" spans="1:6" s="7" customFormat="1" ht="51">
      <c r="A128" s="21"/>
      <c r="B128" s="281" t="s">
        <v>4386</v>
      </c>
      <c r="C128" s="504"/>
      <c r="D128" s="505"/>
      <c r="E128" s="44"/>
      <c r="F128" s="43"/>
    </row>
    <row r="129" spans="1:6" ht="38.25">
      <c r="B129" s="506" t="s">
        <v>712</v>
      </c>
      <c r="D129" s="505"/>
      <c r="E129" s="65"/>
      <c r="F129" s="495"/>
    </row>
    <row r="130" spans="1:6" s="7" customFormat="1" ht="38.25">
      <c r="A130" s="21"/>
      <c r="B130" s="320" t="s">
        <v>745</v>
      </c>
      <c r="C130" s="512"/>
      <c r="D130" s="339"/>
      <c r="E130" s="44"/>
      <c r="F130" s="43"/>
    </row>
    <row r="131" spans="1:6" s="7" customFormat="1" ht="76.5">
      <c r="A131" s="21"/>
      <c r="B131" s="281" t="s">
        <v>713</v>
      </c>
      <c r="C131" s="512"/>
      <c r="D131" s="339"/>
      <c r="E131" s="44"/>
      <c r="F131" s="43"/>
    </row>
    <row r="132" spans="1:6" s="7" customFormat="1" ht="25.5">
      <c r="A132" s="21"/>
      <c r="B132" s="281" t="s">
        <v>612</v>
      </c>
      <c r="C132" s="512"/>
      <c r="D132" s="339"/>
      <c r="E132" s="44"/>
      <c r="F132" s="43"/>
    </row>
    <row r="133" spans="1:6" s="7" customFormat="1" ht="25.5">
      <c r="A133" s="21"/>
      <c r="B133" s="511" t="s">
        <v>736</v>
      </c>
      <c r="C133" s="512"/>
      <c r="D133" s="339"/>
      <c r="E133" s="44"/>
      <c r="F133" s="43"/>
    </row>
    <row r="134" spans="1:6" s="7" customFormat="1" ht="25.5">
      <c r="A134" s="21"/>
      <c r="B134" s="513" t="s">
        <v>614</v>
      </c>
      <c r="C134" s="10"/>
      <c r="D134" s="339"/>
      <c r="E134" s="44"/>
      <c r="F134" s="43"/>
    </row>
    <row r="135" spans="1:6">
      <c r="B135" s="503" t="s">
        <v>757</v>
      </c>
      <c r="C135" s="502" t="s">
        <v>164</v>
      </c>
      <c r="D135" s="505">
        <v>1</v>
      </c>
      <c r="E135" s="65"/>
      <c r="F135" s="495">
        <f>ROUND(D135*E135,2)</f>
        <v>0</v>
      </c>
    </row>
    <row r="136" spans="1:6">
      <c r="B136" s="503"/>
      <c r="C136" s="504"/>
      <c r="D136" s="505"/>
      <c r="E136" s="65"/>
      <c r="F136" s="495"/>
    </row>
    <row r="137" spans="1:6" s="12" customFormat="1" ht="65.25">
      <c r="A137" s="172">
        <f>MAX(A103:A131)+1</f>
        <v>9</v>
      </c>
      <c r="B137" s="1" t="s">
        <v>758</v>
      </c>
      <c r="C137" s="386"/>
      <c r="D137" s="375"/>
      <c r="E137" s="61"/>
      <c r="F137" s="401"/>
    </row>
    <row r="138" spans="1:6" s="3" customFormat="1" ht="25.5">
      <c r="A138" s="365"/>
      <c r="B138" s="2" t="s">
        <v>759</v>
      </c>
      <c r="C138" s="388"/>
      <c r="D138" s="375"/>
      <c r="E138" s="60"/>
      <c r="F138" s="56"/>
    </row>
    <row r="139" spans="1:6" s="3" customFormat="1">
      <c r="A139" s="365"/>
      <c r="B139" s="2" t="s">
        <v>660</v>
      </c>
      <c r="C139" s="388"/>
      <c r="D139" s="375"/>
      <c r="E139" s="60"/>
      <c r="F139" s="56"/>
    </row>
    <row r="140" spans="1:6" s="3" customFormat="1" ht="25.5">
      <c r="A140" s="365" t="s">
        <v>661</v>
      </c>
      <c r="B140" s="2" t="s">
        <v>760</v>
      </c>
      <c r="C140" s="388"/>
      <c r="D140" s="375"/>
      <c r="E140" s="60"/>
      <c r="F140" s="56"/>
    </row>
    <row r="141" spans="1:6" s="12" customFormat="1" ht="25.5">
      <c r="A141" s="365"/>
      <c r="B141" s="383" t="s">
        <v>707</v>
      </c>
      <c r="C141" s="386"/>
      <c r="D141" s="375"/>
      <c r="E141" s="61"/>
      <c r="F141" s="401"/>
    </row>
    <row r="142" spans="1:6" s="12" customFormat="1" ht="38.25">
      <c r="A142" s="365"/>
      <c r="B142" s="485" t="s">
        <v>742</v>
      </c>
      <c r="C142" s="386"/>
      <c r="D142" s="375"/>
      <c r="E142" s="61"/>
      <c r="F142" s="401"/>
    </row>
    <row r="143" spans="1:6" s="12" customFormat="1" ht="25.5">
      <c r="A143" s="365"/>
      <c r="B143" s="485" t="s">
        <v>4310</v>
      </c>
      <c r="C143" s="386"/>
      <c r="D143" s="375"/>
      <c r="E143" s="61"/>
      <c r="F143" s="401"/>
    </row>
    <row r="144" spans="1:6" s="3" customFormat="1" ht="102">
      <c r="A144" s="365"/>
      <c r="B144" s="2" t="s">
        <v>4381</v>
      </c>
      <c r="C144" s="388"/>
      <c r="D144" s="375"/>
      <c r="E144" s="60"/>
      <c r="F144" s="56"/>
    </row>
    <row r="145" spans="1:6" s="12" customFormat="1" ht="38.25">
      <c r="A145" s="365"/>
      <c r="B145" s="485" t="s">
        <v>712</v>
      </c>
      <c r="C145" s="386"/>
      <c r="D145" s="375"/>
      <c r="E145" s="61"/>
      <c r="F145" s="401"/>
    </row>
    <row r="146" spans="1:6" s="3" customFormat="1" ht="38.25">
      <c r="A146" s="365"/>
      <c r="B146" s="5" t="s">
        <v>745</v>
      </c>
      <c r="C146" s="484"/>
      <c r="D146" s="357"/>
      <c r="E146" s="60"/>
      <c r="F146" s="56"/>
    </row>
    <row r="147" spans="1:6" s="3" customFormat="1" ht="76.5">
      <c r="A147" s="365"/>
      <c r="B147" s="2" t="s">
        <v>713</v>
      </c>
      <c r="C147" s="484"/>
      <c r="D147" s="357"/>
      <c r="E147" s="60"/>
      <c r="F147" s="56"/>
    </row>
    <row r="148" spans="1:6" s="3" customFormat="1" ht="25.5">
      <c r="A148" s="365"/>
      <c r="B148" s="2" t="s">
        <v>612</v>
      </c>
      <c r="C148" s="484"/>
      <c r="D148" s="357"/>
      <c r="E148" s="60"/>
      <c r="F148" s="56"/>
    </row>
    <row r="149" spans="1:6" s="3" customFormat="1" ht="25.5">
      <c r="A149" s="365"/>
      <c r="B149" s="383" t="s">
        <v>736</v>
      </c>
      <c r="C149" s="484"/>
      <c r="D149" s="357"/>
      <c r="E149" s="60"/>
      <c r="F149" s="56"/>
    </row>
    <row r="150" spans="1:6" s="3" customFormat="1" ht="25.5">
      <c r="A150" s="365"/>
      <c r="B150" s="385" t="s">
        <v>614</v>
      </c>
      <c r="C150" s="305"/>
      <c r="D150" s="357"/>
      <c r="E150" s="60"/>
      <c r="F150" s="56"/>
    </row>
    <row r="151" spans="1:6" s="12" customFormat="1">
      <c r="A151" s="365"/>
      <c r="B151" s="391" t="s">
        <v>761</v>
      </c>
      <c r="C151" s="386" t="s">
        <v>164</v>
      </c>
      <c r="D151" s="375">
        <v>1</v>
      </c>
      <c r="E151" s="61"/>
      <c r="F151" s="401">
        <f>ROUND(D151*E151,2)</f>
        <v>0</v>
      </c>
    </row>
    <row r="152" spans="1:6">
      <c r="B152" s="503"/>
      <c r="C152" s="504"/>
      <c r="D152" s="505"/>
      <c r="E152" s="65"/>
      <c r="F152" s="495"/>
    </row>
    <row r="153" spans="1:6" s="12" customFormat="1" ht="52.5">
      <c r="A153" s="172">
        <f>MAX(A84:A152)+1</f>
        <v>10</v>
      </c>
      <c r="B153" s="1" t="s">
        <v>762</v>
      </c>
      <c r="C153" s="386"/>
      <c r="D153" s="375"/>
      <c r="E153" s="61"/>
      <c r="F153" s="401"/>
    </row>
    <row r="154" spans="1:6" s="3" customFormat="1">
      <c r="A154" s="365"/>
      <c r="B154" s="2" t="s">
        <v>763</v>
      </c>
      <c r="C154" s="388"/>
      <c r="D154" s="375"/>
      <c r="E154" s="60"/>
      <c r="F154" s="56"/>
    </row>
    <row r="155" spans="1:6" s="3" customFormat="1">
      <c r="A155" s="365"/>
      <c r="B155" s="2" t="s">
        <v>660</v>
      </c>
      <c r="C155" s="388"/>
      <c r="D155" s="375"/>
      <c r="E155" s="60"/>
      <c r="F155" s="56"/>
    </row>
    <row r="156" spans="1:6" s="3" customFormat="1" ht="25.5">
      <c r="A156" s="365" t="s">
        <v>661</v>
      </c>
      <c r="B156" s="2" t="s">
        <v>764</v>
      </c>
      <c r="C156" s="388"/>
      <c r="D156" s="375"/>
      <c r="E156" s="60"/>
      <c r="F156" s="56"/>
    </row>
    <row r="157" spans="1:6" s="12" customFormat="1" ht="25.5">
      <c r="A157" s="365"/>
      <c r="B157" s="383" t="s">
        <v>707</v>
      </c>
      <c r="C157" s="386"/>
      <c r="D157" s="375"/>
      <c r="E157" s="61"/>
      <c r="F157" s="401"/>
    </row>
    <row r="158" spans="1:6" s="12" customFormat="1" ht="38.25">
      <c r="A158" s="365"/>
      <c r="B158" s="485" t="s">
        <v>742</v>
      </c>
      <c r="C158" s="386"/>
      <c r="D158" s="375"/>
      <c r="E158" s="61"/>
      <c r="F158" s="401"/>
    </row>
    <row r="159" spans="1:6" s="12" customFormat="1" ht="25.5">
      <c r="A159" s="365"/>
      <c r="B159" s="485" t="s">
        <v>4385</v>
      </c>
      <c r="C159" s="386"/>
      <c r="D159" s="375"/>
      <c r="E159" s="61"/>
      <c r="F159" s="401"/>
    </row>
    <row r="160" spans="1:6" s="12" customFormat="1" ht="25.5">
      <c r="A160" s="365"/>
      <c r="B160" s="485" t="s">
        <v>743</v>
      </c>
      <c r="C160" s="386"/>
      <c r="D160" s="375"/>
      <c r="E160" s="61"/>
      <c r="F160" s="401"/>
    </row>
    <row r="161" spans="1:7" s="12" customFormat="1" ht="63.75">
      <c r="A161" s="172"/>
      <c r="B161" s="485" t="s">
        <v>744</v>
      </c>
      <c r="C161" s="388"/>
      <c r="D161" s="375"/>
      <c r="E161" s="61"/>
      <c r="F161" s="401"/>
      <c r="G161" s="1"/>
    </row>
    <row r="162" spans="1:7" s="3" customFormat="1" ht="102">
      <c r="A162" s="365"/>
      <c r="B162" s="2" t="s">
        <v>4381</v>
      </c>
      <c r="C162" s="388"/>
      <c r="D162" s="375"/>
      <c r="E162" s="60"/>
      <c r="F162" s="56"/>
    </row>
    <row r="163" spans="1:7" s="12" customFormat="1" ht="38.25">
      <c r="A163" s="365"/>
      <c r="B163" s="485" t="s">
        <v>712</v>
      </c>
      <c r="C163" s="386"/>
      <c r="D163" s="375"/>
      <c r="E163" s="61"/>
      <c r="F163" s="401"/>
    </row>
    <row r="164" spans="1:7" s="3" customFormat="1" ht="38.25">
      <c r="A164" s="365"/>
      <c r="B164" s="5" t="s">
        <v>745</v>
      </c>
      <c r="C164" s="484"/>
      <c r="D164" s="357"/>
      <c r="E164" s="60"/>
      <c r="F164" s="56"/>
    </row>
    <row r="165" spans="1:7" s="3" customFormat="1" ht="76.5">
      <c r="A165" s="365"/>
      <c r="B165" s="2" t="s">
        <v>713</v>
      </c>
      <c r="C165" s="484"/>
      <c r="D165" s="357"/>
      <c r="E165" s="60"/>
      <c r="F165" s="56"/>
    </row>
    <row r="166" spans="1:7" s="12" customFormat="1" ht="38.25">
      <c r="A166" s="21"/>
      <c r="B166" s="349" t="s">
        <v>519</v>
      </c>
      <c r="C166" s="353"/>
      <c r="D166" s="375"/>
      <c r="E166" s="61"/>
      <c r="F166" s="56"/>
    </row>
    <row r="167" spans="1:7" s="3" customFormat="1" ht="25.5">
      <c r="A167" s="365"/>
      <c r="B167" s="2" t="s">
        <v>612</v>
      </c>
      <c r="C167" s="484"/>
      <c r="D167" s="357"/>
      <c r="E167" s="60"/>
      <c r="F167" s="56"/>
    </row>
    <row r="168" spans="1:7" s="3" customFormat="1" ht="25.5">
      <c r="A168" s="365"/>
      <c r="B168" s="383" t="s">
        <v>736</v>
      </c>
      <c r="C168" s="484"/>
      <c r="D168" s="357"/>
      <c r="E168" s="60"/>
      <c r="F168" s="56"/>
    </row>
    <row r="169" spans="1:7" s="3" customFormat="1" ht="25.5">
      <c r="A169" s="365"/>
      <c r="B169" s="385" t="s">
        <v>614</v>
      </c>
      <c r="C169" s="305"/>
      <c r="D169" s="357"/>
      <c r="E169" s="60"/>
      <c r="F169" s="56"/>
    </row>
    <row r="170" spans="1:7" s="12" customFormat="1">
      <c r="A170" s="365"/>
      <c r="B170" s="391" t="s">
        <v>765</v>
      </c>
      <c r="C170" s="386" t="s">
        <v>164</v>
      </c>
      <c r="D170" s="375">
        <v>1</v>
      </c>
      <c r="E170" s="61"/>
      <c r="F170" s="401">
        <f>ROUND(D170*E170,2)</f>
        <v>0</v>
      </c>
    </row>
    <row r="171" spans="1:7">
      <c r="B171" s="503"/>
      <c r="C171" s="504"/>
      <c r="D171" s="505"/>
      <c r="E171" s="65"/>
      <c r="F171" s="495"/>
    </row>
    <row r="172" spans="1:7" s="12" customFormat="1" ht="65.25">
      <c r="A172" s="172">
        <f>MAX(A145:A170)+1</f>
        <v>11</v>
      </c>
      <c r="B172" s="1" t="s">
        <v>766</v>
      </c>
      <c r="C172" s="386"/>
      <c r="D172" s="375"/>
      <c r="E172" s="61"/>
      <c r="F172" s="401"/>
    </row>
    <row r="173" spans="1:7" s="3" customFormat="1">
      <c r="A173" s="365"/>
      <c r="B173" s="2" t="s">
        <v>767</v>
      </c>
      <c r="C173" s="388"/>
      <c r="D173" s="375"/>
      <c r="E173" s="60"/>
      <c r="F173" s="56"/>
    </row>
    <row r="174" spans="1:7" s="3" customFormat="1">
      <c r="A174" s="365"/>
      <c r="B174" s="2" t="s">
        <v>660</v>
      </c>
      <c r="C174" s="388"/>
      <c r="D174" s="375"/>
      <c r="E174" s="60"/>
      <c r="F174" s="56"/>
    </row>
    <row r="175" spans="1:7" s="3" customFormat="1" ht="25.5">
      <c r="A175" s="365" t="s">
        <v>661</v>
      </c>
      <c r="B175" s="2" t="s">
        <v>768</v>
      </c>
      <c r="C175" s="388"/>
      <c r="D175" s="375"/>
      <c r="E175" s="60"/>
      <c r="F175" s="56"/>
    </row>
    <row r="176" spans="1:7" s="12" customFormat="1" ht="25.5">
      <c r="A176" s="365"/>
      <c r="B176" s="383" t="s">
        <v>707</v>
      </c>
      <c r="C176" s="386"/>
      <c r="D176" s="375"/>
      <c r="E176" s="61"/>
      <c r="F176" s="401"/>
    </row>
    <row r="177" spans="1:6" s="12" customFormat="1" ht="38.25">
      <c r="A177" s="365"/>
      <c r="B177" s="485" t="s">
        <v>742</v>
      </c>
      <c r="C177" s="386"/>
      <c r="D177" s="375"/>
      <c r="E177" s="61"/>
      <c r="F177" s="401"/>
    </row>
    <row r="178" spans="1:6" s="12" customFormat="1" ht="25.5">
      <c r="A178" s="365"/>
      <c r="B178" s="485" t="s">
        <v>4385</v>
      </c>
      <c r="C178" s="386"/>
      <c r="D178" s="375"/>
      <c r="E178" s="61"/>
      <c r="F178" s="401"/>
    </row>
    <row r="179" spans="1:6" s="3" customFormat="1" ht="51">
      <c r="A179" s="365"/>
      <c r="B179" s="2" t="s">
        <v>4386</v>
      </c>
      <c r="C179" s="388"/>
      <c r="D179" s="375"/>
      <c r="E179" s="60"/>
      <c r="F179" s="56"/>
    </row>
    <row r="180" spans="1:6" s="12" customFormat="1" ht="38.25">
      <c r="A180" s="365"/>
      <c r="B180" s="485" t="s">
        <v>712</v>
      </c>
      <c r="C180" s="386"/>
      <c r="D180" s="375"/>
      <c r="E180" s="61"/>
      <c r="F180" s="401"/>
    </row>
    <row r="181" spans="1:6" s="3" customFormat="1" ht="38.25">
      <c r="A181" s="365"/>
      <c r="B181" s="5" t="s">
        <v>745</v>
      </c>
      <c r="C181" s="484"/>
      <c r="D181" s="357"/>
      <c r="E181" s="60"/>
      <c r="F181" s="56"/>
    </row>
    <row r="182" spans="1:6" s="3" customFormat="1" ht="76.5">
      <c r="A182" s="365"/>
      <c r="B182" s="2" t="s">
        <v>713</v>
      </c>
      <c r="C182" s="484"/>
      <c r="D182" s="357"/>
      <c r="E182" s="60"/>
      <c r="F182" s="56"/>
    </row>
    <row r="183" spans="1:6" s="3" customFormat="1" ht="25.5">
      <c r="A183" s="365"/>
      <c r="B183" s="2" t="s">
        <v>612</v>
      </c>
      <c r="C183" s="484"/>
      <c r="D183" s="357"/>
      <c r="E183" s="60"/>
      <c r="F183" s="56"/>
    </row>
    <row r="184" spans="1:6" s="3" customFormat="1" ht="25.5">
      <c r="A184" s="365"/>
      <c r="B184" s="383" t="s">
        <v>736</v>
      </c>
      <c r="C184" s="484"/>
      <c r="D184" s="357"/>
      <c r="E184" s="60"/>
      <c r="F184" s="56"/>
    </row>
    <row r="185" spans="1:6" s="3" customFormat="1" ht="25.5">
      <c r="A185" s="365"/>
      <c r="B185" s="385" t="s">
        <v>614</v>
      </c>
      <c r="C185" s="305"/>
      <c r="D185" s="357"/>
      <c r="E185" s="60"/>
      <c r="F185" s="56"/>
    </row>
    <row r="186" spans="1:6" s="12" customFormat="1">
      <c r="A186" s="365"/>
      <c r="B186" s="391" t="s">
        <v>769</v>
      </c>
      <c r="C186" s="386" t="s">
        <v>164</v>
      </c>
      <c r="D186" s="479">
        <v>1</v>
      </c>
      <c r="E186" s="117"/>
      <c r="F186" s="423">
        <f>ROUND(D186*E186,2)</f>
        <v>0</v>
      </c>
    </row>
    <row r="187" spans="1:6">
      <c r="B187" s="503"/>
      <c r="C187" s="504"/>
      <c r="D187" s="505"/>
      <c r="E187" s="65"/>
      <c r="F187" s="495"/>
    </row>
    <row r="188" spans="1:6" s="12" customFormat="1" ht="52.5">
      <c r="A188" s="172">
        <f>MAX(A153:A186)+1</f>
        <v>12</v>
      </c>
      <c r="B188" s="1" t="s">
        <v>770</v>
      </c>
      <c r="C188" s="386"/>
      <c r="D188" s="375"/>
      <c r="E188" s="61"/>
      <c r="F188" s="401"/>
    </row>
    <row r="189" spans="1:6" s="3" customFormat="1">
      <c r="A189" s="365"/>
      <c r="B189" s="2" t="s">
        <v>771</v>
      </c>
      <c r="C189" s="388"/>
      <c r="D189" s="375"/>
      <c r="E189" s="60"/>
      <c r="F189" s="56"/>
    </row>
    <row r="190" spans="1:6" s="3" customFormat="1">
      <c r="A190" s="365"/>
      <c r="B190" s="2" t="s">
        <v>660</v>
      </c>
      <c r="C190" s="388"/>
      <c r="D190" s="375"/>
      <c r="E190" s="60"/>
      <c r="F190" s="56"/>
    </row>
    <row r="191" spans="1:6" s="3" customFormat="1" ht="38.25">
      <c r="A191" s="365" t="s">
        <v>661</v>
      </c>
      <c r="B191" s="2" t="s">
        <v>772</v>
      </c>
      <c r="C191" s="388"/>
      <c r="D191" s="375"/>
      <c r="E191" s="60"/>
      <c r="F191" s="56"/>
    </row>
    <row r="192" spans="1:6" s="12" customFormat="1" ht="25.5">
      <c r="A192" s="365"/>
      <c r="B192" s="383" t="s">
        <v>707</v>
      </c>
      <c r="C192" s="386"/>
      <c r="D192" s="375"/>
      <c r="E192" s="61"/>
      <c r="F192" s="401"/>
    </row>
    <row r="193" spans="1:6" s="12" customFormat="1" ht="38.25">
      <c r="A193" s="365"/>
      <c r="B193" s="485" t="s">
        <v>742</v>
      </c>
      <c r="C193" s="386"/>
      <c r="D193" s="375"/>
      <c r="E193" s="61"/>
      <c r="F193" s="401"/>
    </row>
    <row r="194" spans="1:6" s="12" customFormat="1" ht="25.5">
      <c r="A194" s="365"/>
      <c r="B194" s="485" t="s">
        <v>4385</v>
      </c>
      <c r="C194" s="386"/>
      <c r="D194" s="375"/>
      <c r="E194" s="61"/>
      <c r="F194" s="401"/>
    </row>
    <row r="195" spans="1:6" s="12" customFormat="1" ht="76.5">
      <c r="A195" s="365"/>
      <c r="B195" s="485" t="s">
        <v>756</v>
      </c>
      <c r="C195" s="386"/>
      <c r="D195" s="375"/>
      <c r="E195" s="61"/>
      <c r="F195" s="401"/>
    </row>
    <row r="196" spans="1:6" s="3" customFormat="1" ht="51">
      <c r="A196" s="365"/>
      <c r="B196" s="2" t="s">
        <v>4386</v>
      </c>
      <c r="C196" s="388"/>
      <c r="D196" s="375"/>
      <c r="E196" s="60"/>
      <c r="F196" s="56"/>
    </row>
    <row r="197" spans="1:6" s="12" customFormat="1" ht="38.25">
      <c r="A197" s="365"/>
      <c r="B197" s="485" t="s">
        <v>712</v>
      </c>
      <c r="C197" s="386"/>
      <c r="D197" s="375"/>
      <c r="E197" s="61"/>
      <c r="F197" s="401"/>
    </row>
    <row r="198" spans="1:6" s="3" customFormat="1" ht="38.25">
      <c r="A198" s="365"/>
      <c r="B198" s="5" t="s">
        <v>745</v>
      </c>
      <c r="C198" s="484"/>
      <c r="D198" s="357"/>
      <c r="E198" s="60"/>
      <c r="F198" s="56"/>
    </row>
    <row r="199" spans="1:6" s="3" customFormat="1" ht="76.5">
      <c r="A199" s="365"/>
      <c r="B199" s="2" t="s">
        <v>713</v>
      </c>
      <c r="C199" s="484"/>
      <c r="D199" s="357"/>
      <c r="E199" s="60"/>
      <c r="F199" s="56"/>
    </row>
    <row r="200" spans="1:6" s="3" customFormat="1" ht="25.5">
      <c r="A200" s="365"/>
      <c r="B200" s="2" t="s">
        <v>612</v>
      </c>
      <c r="C200" s="484"/>
      <c r="D200" s="357"/>
      <c r="E200" s="60"/>
      <c r="F200" s="56"/>
    </row>
    <row r="201" spans="1:6" s="3" customFormat="1" ht="25.5">
      <c r="A201" s="365"/>
      <c r="B201" s="383" t="s">
        <v>736</v>
      </c>
      <c r="C201" s="484"/>
      <c r="D201" s="357"/>
      <c r="E201" s="60"/>
      <c r="F201" s="56"/>
    </row>
    <row r="202" spans="1:6" s="3" customFormat="1" ht="25.5">
      <c r="A202" s="365"/>
      <c r="B202" s="385" t="s">
        <v>614</v>
      </c>
      <c r="C202" s="305"/>
      <c r="D202" s="357"/>
      <c r="E202" s="60"/>
      <c r="F202" s="56"/>
    </row>
    <row r="203" spans="1:6" s="12" customFormat="1">
      <c r="A203" s="365"/>
      <c r="B203" s="391" t="s">
        <v>773</v>
      </c>
      <c r="C203" s="386" t="s">
        <v>164</v>
      </c>
      <c r="D203" s="375">
        <v>5</v>
      </c>
      <c r="E203" s="61"/>
      <c r="F203" s="401">
        <f>ROUND(D203*E203,2)</f>
        <v>0</v>
      </c>
    </row>
    <row r="204" spans="1:6">
      <c r="B204" s="503"/>
      <c r="C204" s="504"/>
      <c r="D204" s="505"/>
      <c r="E204" s="65"/>
      <c r="F204" s="495"/>
    </row>
    <row r="205" spans="1:6" s="12" customFormat="1" ht="52.5">
      <c r="A205" s="172">
        <f>MAX(A163:A203)+1</f>
        <v>13</v>
      </c>
      <c r="B205" s="1" t="s">
        <v>770</v>
      </c>
      <c r="C205" s="386"/>
      <c r="D205" s="375"/>
      <c r="E205" s="61"/>
      <c r="F205" s="401"/>
    </row>
    <row r="206" spans="1:6" s="3" customFormat="1">
      <c r="A206" s="365"/>
      <c r="B206" s="2" t="s">
        <v>771</v>
      </c>
      <c r="C206" s="388"/>
      <c r="D206" s="375"/>
      <c r="E206" s="60"/>
      <c r="F206" s="56"/>
    </row>
    <row r="207" spans="1:6" s="3" customFormat="1">
      <c r="A207" s="365"/>
      <c r="B207" s="2" t="s">
        <v>660</v>
      </c>
      <c r="C207" s="388"/>
      <c r="D207" s="375"/>
      <c r="E207" s="60"/>
      <c r="F207" s="56"/>
    </row>
    <row r="208" spans="1:6" s="3" customFormat="1" ht="25.5">
      <c r="A208" s="365" t="s">
        <v>661</v>
      </c>
      <c r="B208" s="2" t="s">
        <v>774</v>
      </c>
      <c r="C208" s="388"/>
      <c r="D208" s="375"/>
      <c r="E208" s="60"/>
      <c r="F208" s="56"/>
    </row>
    <row r="209" spans="1:6" s="12" customFormat="1" ht="25.5">
      <c r="A209" s="365"/>
      <c r="B209" s="383" t="s">
        <v>707</v>
      </c>
      <c r="C209" s="386"/>
      <c r="D209" s="375"/>
      <c r="E209" s="61"/>
      <c r="F209" s="401"/>
    </row>
    <row r="210" spans="1:6" s="12" customFormat="1" ht="38.25">
      <c r="A210" s="365"/>
      <c r="B210" s="485" t="s">
        <v>742</v>
      </c>
      <c r="C210" s="386"/>
      <c r="D210" s="375"/>
      <c r="E210" s="61"/>
      <c r="F210" s="401"/>
    </row>
    <row r="211" spans="1:6" s="12" customFormat="1" ht="25.5">
      <c r="A211" s="365"/>
      <c r="B211" s="485" t="s">
        <v>4385</v>
      </c>
      <c r="C211" s="386"/>
      <c r="D211" s="375"/>
      <c r="E211" s="61"/>
      <c r="F211" s="401"/>
    </row>
    <row r="212" spans="1:6" s="3" customFormat="1" ht="102">
      <c r="A212" s="365"/>
      <c r="B212" s="2" t="s">
        <v>4381</v>
      </c>
      <c r="C212" s="388"/>
      <c r="D212" s="375"/>
      <c r="E212" s="60"/>
      <c r="F212" s="56"/>
    </row>
    <row r="213" spans="1:6" s="12" customFormat="1" ht="38.25">
      <c r="A213" s="365"/>
      <c r="B213" s="485" t="s">
        <v>712</v>
      </c>
      <c r="C213" s="386"/>
      <c r="D213" s="375"/>
      <c r="E213" s="61"/>
      <c r="F213" s="401"/>
    </row>
    <row r="214" spans="1:6" s="3" customFormat="1" ht="38.25">
      <c r="A214" s="365"/>
      <c r="B214" s="5" t="s">
        <v>745</v>
      </c>
      <c r="C214" s="484"/>
      <c r="D214" s="357"/>
      <c r="E214" s="60"/>
      <c r="F214" s="56"/>
    </row>
    <row r="215" spans="1:6" s="3" customFormat="1" ht="76.5">
      <c r="A215" s="365"/>
      <c r="B215" s="2" t="s">
        <v>713</v>
      </c>
      <c r="C215" s="484"/>
      <c r="D215" s="357"/>
      <c r="E215" s="60"/>
      <c r="F215" s="56"/>
    </row>
    <row r="216" spans="1:6" s="3" customFormat="1" ht="25.5">
      <c r="A216" s="365"/>
      <c r="B216" s="2" t="s">
        <v>612</v>
      </c>
      <c r="C216" s="484"/>
      <c r="D216" s="357"/>
      <c r="E216" s="60"/>
      <c r="F216" s="56"/>
    </row>
    <row r="217" spans="1:6" s="3" customFormat="1" ht="25.5">
      <c r="A217" s="365"/>
      <c r="B217" s="383" t="s">
        <v>736</v>
      </c>
      <c r="C217" s="484"/>
      <c r="D217" s="357"/>
      <c r="E217" s="60"/>
      <c r="F217" s="56"/>
    </row>
    <row r="218" spans="1:6" s="3" customFormat="1" ht="25.5">
      <c r="A218" s="365"/>
      <c r="B218" s="385" t="s">
        <v>614</v>
      </c>
      <c r="C218" s="305"/>
      <c r="D218" s="357"/>
      <c r="E218" s="60"/>
      <c r="F218" s="56"/>
    </row>
    <row r="219" spans="1:6" s="12" customFormat="1">
      <c r="A219" s="365"/>
      <c r="B219" s="391" t="s">
        <v>775</v>
      </c>
      <c r="C219" s="386" t="s">
        <v>164</v>
      </c>
      <c r="D219" s="375">
        <v>1</v>
      </c>
      <c r="E219" s="61"/>
      <c r="F219" s="401">
        <f>ROUND(D219*E219,2)</f>
        <v>0</v>
      </c>
    </row>
    <row r="220" spans="1:6">
      <c r="B220" s="503"/>
      <c r="C220" s="504"/>
      <c r="D220" s="505"/>
      <c r="E220" s="65"/>
      <c r="F220" s="495"/>
    </row>
    <row r="221" spans="1:6" s="12" customFormat="1" ht="52.5">
      <c r="A221" s="172">
        <f>MAX(A205)+1</f>
        <v>14</v>
      </c>
      <c r="B221" s="1" t="s">
        <v>776</v>
      </c>
      <c r="C221" s="386"/>
      <c r="D221" s="375"/>
      <c r="E221" s="61"/>
      <c r="F221" s="401"/>
    </row>
    <row r="222" spans="1:6" s="3" customFormat="1">
      <c r="A222" s="365"/>
      <c r="B222" s="2" t="s">
        <v>777</v>
      </c>
      <c r="C222" s="388"/>
      <c r="D222" s="375"/>
      <c r="E222" s="60"/>
      <c r="F222" s="56"/>
    </row>
    <row r="223" spans="1:6" s="3" customFormat="1">
      <c r="A223" s="365"/>
      <c r="B223" s="2" t="s">
        <v>660</v>
      </c>
      <c r="C223" s="388"/>
      <c r="D223" s="375"/>
      <c r="E223" s="60"/>
      <c r="F223" s="56"/>
    </row>
    <row r="224" spans="1:6" s="3" customFormat="1" ht="38.25">
      <c r="A224" s="365" t="s">
        <v>661</v>
      </c>
      <c r="B224" s="2" t="s">
        <v>778</v>
      </c>
      <c r="C224" s="388"/>
      <c r="D224" s="375"/>
      <c r="E224" s="60"/>
      <c r="F224" s="56"/>
    </row>
    <row r="225" spans="1:6" s="12" customFormat="1" ht="25.5">
      <c r="A225" s="365"/>
      <c r="B225" s="383" t="s">
        <v>707</v>
      </c>
      <c r="C225" s="386"/>
      <c r="D225" s="375"/>
      <c r="E225" s="61"/>
      <c r="F225" s="401"/>
    </row>
    <row r="226" spans="1:6" s="12" customFormat="1" ht="38.25">
      <c r="A226" s="365"/>
      <c r="B226" s="485" t="s">
        <v>742</v>
      </c>
      <c r="C226" s="386"/>
      <c r="D226" s="375"/>
      <c r="E226" s="61"/>
      <c r="F226" s="401"/>
    </row>
    <row r="227" spans="1:6" s="12" customFormat="1" ht="25.5">
      <c r="A227" s="365"/>
      <c r="B227" s="485" t="s">
        <v>4385</v>
      </c>
      <c r="C227" s="386"/>
      <c r="D227" s="375"/>
      <c r="E227" s="61"/>
      <c r="F227" s="401"/>
    </row>
    <row r="228" spans="1:6" s="3" customFormat="1" ht="51">
      <c r="A228" s="365"/>
      <c r="B228" s="2" t="s">
        <v>4386</v>
      </c>
      <c r="C228" s="388"/>
      <c r="D228" s="375"/>
      <c r="E228" s="60"/>
      <c r="F228" s="56"/>
    </row>
    <row r="229" spans="1:6" s="12" customFormat="1" ht="38.25">
      <c r="A229" s="365"/>
      <c r="B229" s="485" t="s">
        <v>712</v>
      </c>
      <c r="C229" s="386"/>
      <c r="D229" s="375"/>
      <c r="E229" s="61"/>
      <c r="F229" s="401"/>
    </row>
    <row r="230" spans="1:6" s="3" customFormat="1" ht="38.25">
      <c r="A230" s="365"/>
      <c r="B230" s="5" t="s">
        <v>745</v>
      </c>
      <c r="C230" s="484"/>
      <c r="D230" s="357"/>
      <c r="E230" s="60"/>
      <c r="F230" s="56"/>
    </row>
    <row r="231" spans="1:6" s="3" customFormat="1" ht="76.5">
      <c r="A231" s="365"/>
      <c r="B231" s="2" t="s">
        <v>713</v>
      </c>
      <c r="C231" s="484"/>
      <c r="D231" s="357"/>
      <c r="E231" s="60"/>
      <c r="F231" s="56"/>
    </row>
    <row r="232" spans="1:6" s="3" customFormat="1" ht="25.5">
      <c r="A232" s="365"/>
      <c r="B232" s="2" t="s">
        <v>612</v>
      </c>
      <c r="C232" s="484"/>
      <c r="D232" s="357"/>
      <c r="E232" s="60"/>
      <c r="F232" s="56"/>
    </row>
    <row r="233" spans="1:6" s="3" customFormat="1" ht="25.5">
      <c r="A233" s="365"/>
      <c r="B233" s="383" t="s">
        <v>736</v>
      </c>
      <c r="C233" s="484"/>
      <c r="D233" s="357"/>
      <c r="E233" s="60"/>
      <c r="F233" s="56"/>
    </row>
    <row r="234" spans="1:6" s="3" customFormat="1" ht="25.5">
      <c r="A234" s="365"/>
      <c r="B234" s="385" t="s">
        <v>614</v>
      </c>
      <c r="C234" s="305"/>
      <c r="D234" s="357"/>
      <c r="E234" s="60"/>
      <c r="F234" s="56"/>
    </row>
    <row r="235" spans="1:6" s="12" customFormat="1">
      <c r="A235" s="365"/>
      <c r="B235" s="391" t="s">
        <v>779</v>
      </c>
      <c r="C235" s="386" t="s">
        <v>164</v>
      </c>
      <c r="D235" s="375">
        <v>2</v>
      </c>
      <c r="E235" s="61"/>
      <c r="F235" s="401">
        <f>ROUND(D235*E235,2)</f>
        <v>0</v>
      </c>
    </row>
    <row r="236" spans="1:6">
      <c r="B236" s="503"/>
      <c r="C236" s="504"/>
      <c r="D236" s="505"/>
      <c r="E236" s="65"/>
      <c r="F236" s="495"/>
    </row>
    <row r="237" spans="1:6" s="12" customFormat="1" ht="52.5">
      <c r="A237" s="172">
        <f>MAX(A180:A235)+1</f>
        <v>15</v>
      </c>
      <c r="B237" s="1" t="s">
        <v>780</v>
      </c>
      <c r="C237" s="386"/>
      <c r="D237" s="375"/>
      <c r="E237" s="61"/>
      <c r="F237" s="401"/>
    </row>
    <row r="238" spans="1:6" s="3" customFormat="1">
      <c r="A238" s="365"/>
      <c r="B238" s="2" t="s">
        <v>777</v>
      </c>
      <c r="C238" s="388"/>
      <c r="D238" s="375"/>
      <c r="E238" s="60"/>
      <c r="F238" s="56"/>
    </row>
    <row r="239" spans="1:6" s="3" customFormat="1">
      <c r="A239" s="365"/>
      <c r="B239" s="2" t="s">
        <v>660</v>
      </c>
      <c r="C239" s="388"/>
      <c r="D239" s="375"/>
      <c r="E239" s="60"/>
      <c r="F239" s="56"/>
    </row>
    <row r="240" spans="1:6" s="3" customFormat="1" ht="25.5">
      <c r="A240" s="365" t="s">
        <v>661</v>
      </c>
      <c r="B240" s="2" t="s">
        <v>781</v>
      </c>
      <c r="C240" s="388"/>
      <c r="D240" s="375"/>
      <c r="E240" s="60"/>
      <c r="F240" s="56"/>
    </row>
    <row r="241" spans="1:8" s="12" customFormat="1" ht="25.5">
      <c r="A241" s="365"/>
      <c r="B241" s="383" t="s">
        <v>707</v>
      </c>
      <c r="C241" s="386"/>
      <c r="D241" s="375"/>
      <c r="E241" s="61"/>
      <c r="F241" s="401"/>
    </row>
    <row r="242" spans="1:8" s="12" customFormat="1" ht="38.25">
      <c r="A242" s="365"/>
      <c r="B242" s="485" t="s">
        <v>742</v>
      </c>
      <c r="C242" s="386"/>
      <c r="D242" s="375"/>
      <c r="E242" s="61"/>
      <c r="F242" s="401"/>
    </row>
    <row r="243" spans="1:8" s="12" customFormat="1" ht="25.5">
      <c r="A243" s="365"/>
      <c r="B243" s="485" t="s">
        <v>4385</v>
      </c>
      <c r="C243" s="386"/>
      <c r="D243" s="375"/>
      <c r="E243" s="61"/>
      <c r="F243" s="401"/>
    </row>
    <row r="244" spans="1:8" s="12" customFormat="1" ht="76.5">
      <c r="A244" s="21"/>
      <c r="B244" s="506" t="s">
        <v>756</v>
      </c>
      <c r="C244" s="502"/>
      <c r="D244" s="505"/>
      <c r="E244" s="65"/>
      <c r="F244" s="495"/>
      <c r="G244" s="353"/>
      <c r="H244" s="353"/>
    </row>
    <row r="245" spans="1:8" s="3" customFormat="1" ht="51">
      <c r="A245" s="365"/>
      <c r="B245" s="2" t="s">
        <v>4386</v>
      </c>
      <c r="C245" s="388"/>
      <c r="D245" s="375"/>
      <c r="E245" s="60"/>
      <c r="F245" s="56"/>
    </row>
    <row r="246" spans="1:8" s="12" customFormat="1" ht="38.25">
      <c r="A246" s="365"/>
      <c r="B246" s="485" t="s">
        <v>712</v>
      </c>
      <c r="C246" s="386"/>
      <c r="D246" s="375"/>
      <c r="E246" s="61"/>
      <c r="F246" s="401"/>
    </row>
    <row r="247" spans="1:8" s="3" customFormat="1" ht="38.25">
      <c r="A247" s="365"/>
      <c r="B247" s="5" t="s">
        <v>745</v>
      </c>
      <c r="C247" s="484"/>
      <c r="D247" s="357"/>
      <c r="E247" s="60"/>
      <c r="F247" s="56"/>
    </row>
    <row r="248" spans="1:8" s="3" customFormat="1" ht="76.5">
      <c r="A248" s="365"/>
      <c r="B248" s="2" t="s">
        <v>713</v>
      </c>
      <c r="C248" s="484"/>
      <c r="D248" s="357"/>
      <c r="E248" s="60"/>
      <c r="F248" s="56"/>
    </row>
    <row r="249" spans="1:8" s="3" customFormat="1" ht="25.5">
      <c r="A249" s="365"/>
      <c r="B249" s="2" t="s">
        <v>612</v>
      </c>
      <c r="C249" s="484"/>
      <c r="D249" s="357"/>
      <c r="E249" s="60"/>
      <c r="F249" s="56"/>
    </row>
    <row r="250" spans="1:8" s="3" customFormat="1" ht="25.5">
      <c r="A250" s="365"/>
      <c r="B250" s="383" t="s">
        <v>736</v>
      </c>
      <c r="C250" s="484"/>
      <c r="D250" s="357"/>
      <c r="E250" s="60"/>
      <c r="F250" s="56"/>
    </row>
    <row r="251" spans="1:8" s="3" customFormat="1" ht="25.5">
      <c r="A251" s="365"/>
      <c r="B251" s="385" t="s">
        <v>614</v>
      </c>
      <c r="C251" s="305"/>
      <c r="D251" s="357"/>
      <c r="E251" s="60"/>
      <c r="F251" s="56"/>
    </row>
    <row r="252" spans="1:8" s="12" customFormat="1">
      <c r="A252" s="365"/>
      <c r="B252" s="391" t="s">
        <v>782</v>
      </c>
      <c r="C252" s="386" t="s">
        <v>164</v>
      </c>
      <c r="D252" s="375">
        <v>1</v>
      </c>
      <c r="E252" s="61"/>
      <c r="F252" s="401">
        <f>ROUND(D252*E252,2)</f>
        <v>0</v>
      </c>
    </row>
    <row r="253" spans="1:8">
      <c r="B253" s="503"/>
      <c r="C253" s="504"/>
      <c r="D253" s="505"/>
      <c r="E253" s="65"/>
      <c r="F253" s="495"/>
    </row>
    <row r="254" spans="1:8" s="12" customFormat="1" ht="52.5">
      <c r="A254" s="172">
        <f>MAX(A197:A252)+1</f>
        <v>16</v>
      </c>
      <c r="B254" s="1" t="s">
        <v>783</v>
      </c>
      <c r="C254" s="386"/>
      <c r="D254" s="375"/>
      <c r="E254" s="61"/>
      <c r="F254" s="401"/>
    </row>
    <row r="255" spans="1:8" s="3" customFormat="1">
      <c r="A255" s="365"/>
      <c r="B255" s="2" t="s">
        <v>784</v>
      </c>
      <c r="C255" s="388"/>
      <c r="D255" s="375"/>
      <c r="E255" s="60"/>
      <c r="F255" s="56"/>
    </row>
    <row r="256" spans="1:8" s="3" customFormat="1">
      <c r="A256" s="365"/>
      <c r="B256" s="2" t="s">
        <v>660</v>
      </c>
      <c r="C256" s="388"/>
      <c r="D256" s="375"/>
      <c r="E256" s="60"/>
      <c r="F256" s="56"/>
    </row>
    <row r="257" spans="1:6" s="3" customFormat="1" ht="25.5">
      <c r="A257" s="365" t="s">
        <v>661</v>
      </c>
      <c r="B257" s="2" t="s">
        <v>785</v>
      </c>
      <c r="C257" s="388"/>
      <c r="D257" s="375"/>
      <c r="E257" s="60"/>
      <c r="F257" s="56"/>
    </row>
    <row r="258" spans="1:6" s="12" customFormat="1" ht="25.5">
      <c r="A258" s="365"/>
      <c r="B258" s="383" t="s">
        <v>707</v>
      </c>
      <c r="C258" s="386"/>
      <c r="D258" s="375"/>
      <c r="E258" s="61"/>
      <c r="F258" s="401"/>
    </row>
    <row r="259" spans="1:6" s="12" customFormat="1" ht="38.25">
      <c r="A259" s="365"/>
      <c r="B259" s="485" t="s">
        <v>742</v>
      </c>
      <c r="C259" s="386"/>
      <c r="D259" s="375"/>
      <c r="E259" s="61"/>
      <c r="F259" s="401"/>
    </row>
    <row r="260" spans="1:6" s="12" customFormat="1" ht="25.5">
      <c r="A260" s="365"/>
      <c r="B260" s="485" t="s">
        <v>4385</v>
      </c>
      <c r="C260" s="386"/>
      <c r="D260" s="375"/>
      <c r="E260" s="61"/>
      <c r="F260" s="401"/>
    </row>
    <row r="261" spans="1:6" s="3" customFormat="1" ht="51">
      <c r="A261" s="365"/>
      <c r="B261" s="2" t="s">
        <v>4386</v>
      </c>
      <c r="C261" s="388"/>
      <c r="D261" s="375"/>
      <c r="E261" s="60"/>
      <c r="F261" s="56"/>
    </row>
    <row r="262" spans="1:6" s="12" customFormat="1" ht="38.25">
      <c r="A262" s="365"/>
      <c r="B262" s="485" t="s">
        <v>712</v>
      </c>
      <c r="C262" s="386"/>
      <c r="D262" s="375"/>
      <c r="E262" s="61"/>
      <c r="F262" s="401"/>
    </row>
    <row r="263" spans="1:6" s="3" customFormat="1" ht="38.25">
      <c r="A263" s="365"/>
      <c r="B263" s="5" t="s">
        <v>745</v>
      </c>
      <c r="C263" s="484"/>
      <c r="D263" s="357"/>
      <c r="E263" s="60"/>
      <c r="F263" s="56"/>
    </row>
    <row r="264" spans="1:6" s="3" customFormat="1" ht="76.5">
      <c r="A264" s="365"/>
      <c r="B264" s="2" t="s">
        <v>713</v>
      </c>
      <c r="C264" s="484"/>
      <c r="D264" s="357"/>
      <c r="E264" s="60"/>
      <c r="F264" s="56"/>
    </row>
    <row r="265" spans="1:6" s="3" customFormat="1" ht="25.5">
      <c r="A265" s="365"/>
      <c r="B265" s="2" t="s">
        <v>612</v>
      </c>
      <c r="C265" s="484"/>
      <c r="D265" s="357"/>
      <c r="E265" s="60"/>
      <c r="F265" s="56"/>
    </row>
    <row r="266" spans="1:6" s="3" customFormat="1" ht="25.5">
      <c r="A266" s="365"/>
      <c r="B266" s="383" t="s">
        <v>736</v>
      </c>
      <c r="C266" s="484"/>
      <c r="D266" s="357"/>
      <c r="E266" s="60"/>
      <c r="F266" s="56"/>
    </row>
    <row r="267" spans="1:6" s="3" customFormat="1" ht="25.5">
      <c r="A267" s="365"/>
      <c r="B267" s="385" t="s">
        <v>614</v>
      </c>
      <c r="C267" s="305"/>
      <c r="D267" s="357"/>
      <c r="E267" s="60"/>
      <c r="F267" s="56"/>
    </row>
    <row r="268" spans="1:6" s="12" customFormat="1">
      <c r="A268" s="365"/>
      <c r="B268" s="391" t="s">
        <v>786</v>
      </c>
      <c r="C268" s="386" t="s">
        <v>164</v>
      </c>
      <c r="D268" s="375">
        <v>1</v>
      </c>
      <c r="E268" s="61"/>
      <c r="F268" s="401">
        <f>ROUND(D268*E268,2)</f>
        <v>0</v>
      </c>
    </row>
    <row r="269" spans="1:6" s="12" customFormat="1">
      <c r="A269" s="365"/>
      <c r="B269" s="391"/>
      <c r="C269" s="386"/>
      <c r="D269" s="375"/>
      <c r="E269" s="61"/>
      <c r="F269" s="401"/>
    </row>
    <row r="270" spans="1:6" s="12" customFormat="1" ht="52.5">
      <c r="A270" s="172">
        <f>MAX(A213:A268)+1</f>
        <v>17</v>
      </c>
      <c r="B270" s="1" t="s">
        <v>3865</v>
      </c>
      <c r="C270" s="386"/>
      <c r="D270" s="375"/>
      <c r="E270" s="61"/>
      <c r="F270" s="401"/>
    </row>
    <row r="271" spans="1:6" s="3" customFormat="1">
      <c r="A271" s="365"/>
      <c r="B271" s="2" t="s">
        <v>787</v>
      </c>
      <c r="C271" s="388"/>
      <c r="D271" s="375"/>
      <c r="E271" s="60"/>
      <c r="F271" s="56"/>
    </row>
    <row r="272" spans="1:6" s="3" customFormat="1">
      <c r="A272" s="365"/>
      <c r="B272" s="2" t="s">
        <v>660</v>
      </c>
      <c r="C272" s="388"/>
      <c r="D272" s="375"/>
      <c r="E272" s="60"/>
      <c r="F272" s="56"/>
    </row>
    <row r="273" spans="1:7" s="3" customFormat="1" ht="38.25">
      <c r="A273" s="365" t="s">
        <v>661</v>
      </c>
      <c r="B273" s="2" t="s">
        <v>788</v>
      </c>
      <c r="C273" s="388"/>
      <c r="D273" s="375"/>
      <c r="E273" s="60"/>
      <c r="F273" s="56"/>
    </row>
    <row r="274" spans="1:7" s="12" customFormat="1" ht="25.5">
      <c r="A274" s="365"/>
      <c r="B274" s="383" t="s">
        <v>707</v>
      </c>
      <c r="C274" s="386"/>
      <c r="D274" s="375"/>
      <c r="E274" s="61"/>
      <c r="F274" s="401"/>
    </row>
    <row r="275" spans="1:7" s="12" customFormat="1" ht="38.25">
      <c r="A275" s="365"/>
      <c r="B275" s="485" t="s">
        <v>742</v>
      </c>
      <c r="C275" s="386"/>
      <c r="D275" s="375"/>
      <c r="E275" s="61"/>
      <c r="F275" s="401"/>
    </row>
    <row r="276" spans="1:7" s="12" customFormat="1" ht="25.5">
      <c r="A276" s="365"/>
      <c r="B276" s="485" t="s">
        <v>4385</v>
      </c>
      <c r="C276" s="386"/>
      <c r="D276" s="375"/>
      <c r="E276" s="61"/>
      <c r="F276" s="401"/>
    </row>
    <row r="277" spans="1:7" s="3" customFormat="1" ht="51">
      <c r="A277" s="365"/>
      <c r="B277" s="2" t="s">
        <v>4386</v>
      </c>
      <c r="C277" s="388"/>
      <c r="D277" s="375"/>
      <c r="E277" s="60"/>
      <c r="F277" s="56"/>
    </row>
    <row r="278" spans="1:7" s="12" customFormat="1" ht="38.25">
      <c r="A278" s="365"/>
      <c r="B278" s="485" t="s">
        <v>712</v>
      </c>
      <c r="C278" s="386"/>
      <c r="D278" s="375"/>
      <c r="E278" s="61"/>
      <c r="F278" s="401"/>
    </row>
    <row r="279" spans="1:7" s="3" customFormat="1" ht="38.25">
      <c r="A279" s="365"/>
      <c r="B279" s="5" t="s">
        <v>745</v>
      </c>
      <c r="C279" s="484"/>
      <c r="D279" s="357"/>
      <c r="E279" s="60"/>
      <c r="F279" s="56"/>
    </row>
    <row r="280" spans="1:7" s="3" customFormat="1" ht="76.5">
      <c r="A280" s="365"/>
      <c r="B280" s="2" t="s">
        <v>713</v>
      </c>
      <c r="C280" s="484"/>
      <c r="D280" s="357"/>
      <c r="E280" s="60"/>
      <c r="F280" s="56"/>
    </row>
    <row r="281" spans="1:7" s="3" customFormat="1" ht="25.5">
      <c r="A281" s="365"/>
      <c r="B281" s="2" t="s">
        <v>612</v>
      </c>
      <c r="C281" s="484"/>
      <c r="D281" s="357"/>
      <c r="E281" s="60"/>
      <c r="F281" s="56"/>
    </row>
    <row r="282" spans="1:7" s="3" customFormat="1" ht="25.5">
      <c r="A282" s="365"/>
      <c r="B282" s="383" t="s">
        <v>736</v>
      </c>
      <c r="C282" s="484"/>
      <c r="D282" s="357"/>
      <c r="E282" s="60"/>
      <c r="F282" s="56"/>
    </row>
    <row r="283" spans="1:7" s="3" customFormat="1" ht="25.5">
      <c r="A283" s="365"/>
      <c r="B283" s="385" t="s">
        <v>614</v>
      </c>
      <c r="C283" s="305"/>
      <c r="D283" s="357"/>
      <c r="E283" s="60"/>
      <c r="F283" s="56"/>
    </row>
    <row r="284" spans="1:7" s="12" customFormat="1">
      <c r="A284" s="365"/>
      <c r="B284" s="391" t="s">
        <v>789</v>
      </c>
      <c r="C284" s="386" t="s">
        <v>164</v>
      </c>
      <c r="D284" s="375">
        <v>1</v>
      </c>
      <c r="E284" s="61"/>
      <c r="F284" s="401">
        <f>ROUND(D284*E284,2)</f>
        <v>0</v>
      </c>
    </row>
    <row r="285" spans="1:7">
      <c r="B285" s="503"/>
      <c r="C285" s="504"/>
      <c r="D285" s="505"/>
      <c r="E285" s="65"/>
      <c r="F285" s="495"/>
    </row>
    <row r="286" spans="1:7" ht="63.75">
      <c r="A286" s="172">
        <f>MAX(A270)+1</f>
        <v>18</v>
      </c>
      <c r="B286" s="506" t="s">
        <v>790</v>
      </c>
      <c r="C286" s="504"/>
      <c r="D286" s="505"/>
      <c r="E286" s="65"/>
      <c r="F286" s="495"/>
      <c r="G286" s="349"/>
    </row>
    <row r="287" spans="1:7" ht="51">
      <c r="A287" s="171"/>
      <c r="B287" s="506" t="s">
        <v>791</v>
      </c>
      <c r="C287" s="504"/>
      <c r="D287" s="505"/>
      <c r="E287" s="65"/>
      <c r="F287" s="495"/>
      <c r="G287" s="349"/>
    </row>
    <row r="288" spans="1:7" s="3" customFormat="1">
      <c r="A288" s="365"/>
      <c r="B288" s="2" t="s">
        <v>660</v>
      </c>
      <c r="C288" s="388"/>
      <c r="D288" s="375"/>
      <c r="E288" s="60"/>
      <c r="F288" s="56"/>
    </row>
    <row r="289" spans="1:7" s="3" customFormat="1" ht="38.25">
      <c r="A289" s="365" t="s">
        <v>661</v>
      </c>
      <c r="B289" s="2" t="s">
        <v>792</v>
      </c>
      <c r="C289" s="388"/>
      <c r="D289" s="375"/>
      <c r="E289" s="60"/>
      <c r="F289" s="56"/>
    </row>
    <row r="290" spans="1:7" s="12" customFormat="1" ht="25.5">
      <c r="A290" s="365"/>
      <c r="B290" s="383" t="s">
        <v>707</v>
      </c>
      <c r="C290" s="386"/>
      <c r="D290" s="375"/>
      <c r="E290" s="61"/>
      <c r="F290" s="401"/>
    </row>
    <row r="291" spans="1:7" ht="38.25">
      <c r="A291" s="171"/>
      <c r="B291" s="506" t="s">
        <v>793</v>
      </c>
      <c r="C291" s="504"/>
      <c r="D291" s="505"/>
      <c r="E291" s="65"/>
      <c r="F291" s="495"/>
      <c r="G291" s="349"/>
    </row>
    <row r="292" spans="1:7" ht="63.75">
      <c r="A292" s="171"/>
      <c r="B292" s="506" t="s">
        <v>794</v>
      </c>
      <c r="C292" s="504"/>
      <c r="D292" s="505"/>
      <c r="E292" s="65"/>
      <c r="F292" s="495"/>
      <c r="G292" s="349"/>
    </row>
    <row r="293" spans="1:7" ht="63.75">
      <c r="A293" s="171"/>
      <c r="B293" s="506" t="s">
        <v>795</v>
      </c>
      <c r="C293" s="504"/>
      <c r="D293" s="505"/>
      <c r="E293" s="65"/>
      <c r="F293" s="495"/>
      <c r="G293" s="349"/>
    </row>
    <row r="294" spans="1:7" ht="63.75">
      <c r="A294" s="171"/>
      <c r="B294" s="506" t="s">
        <v>744</v>
      </c>
      <c r="C294" s="504"/>
      <c r="D294" s="505"/>
      <c r="E294" s="65"/>
      <c r="F294" s="495"/>
      <c r="G294" s="349"/>
    </row>
    <row r="295" spans="1:7" ht="63.75">
      <c r="A295" s="171"/>
      <c r="B295" s="506" t="s">
        <v>4387</v>
      </c>
      <c r="C295" s="504"/>
      <c r="D295" s="505"/>
      <c r="E295" s="65"/>
      <c r="F295" s="495"/>
      <c r="G295" s="349"/>
    </row>
    <row r="296" spans="1:7" ht="76.5">
      <c r="A296" s="171"/>
      <c r="B296" s="506" t="s">
        <v>796</v>
      </c>
      <c r="C296" s="504"/>
      <c r="D296" s="505"/>
      <c r="E296" s="65"/>
      <c r="F296" s="495"/>
      <c r="G296" s="349"/>
    </row>
    <row r="297" spans="1:7" ht="89.25">
      <c r="A297" s="171"/>
      <c r="B297" s="506" t="s">
        <v>797</v>
      </c>
      <c r="C297" s="504"/>
      <c r="D297" s="505"/>
      <c r="E297" s="65"/>
      <c r="F297" s="495"/>
      <c r="G297" s="349"/>
    </row>
    <row r="298" spans="1:7" ht="51">
      <c r="A298" s="171"/>
      <c r="B298" s="506" t="s">
        <v>798</v>
      </c>
      <c r="C298" s="504"/>
      <c r="D298" s="505"/>
      <c r="E298" s="65"/>
      <c r="F298" s="495"/>
      <c r="G298" s="349"/>
    </row>
    <row r="299" spans="1:7" ht="76.5">
      <c r="A299" s="171"/>
      <c r="B299" s="506" t="s">
        <v>799</v>
      </c>
      <c r="C299" s="504"/>
      <c r="D299" s="505"/>
      <c r="E299" s="65"/>
      <c r="F299" s="495"/>
      <c r="G299" s="349"/>
    </row>
    <row r="300" spans="1:7" s="3" customFormat="1" ht="63.75">
      <c r="A300" s="365"/>
      <c r="B300" s="2" t="s">
        <v>4388</v>
      </c>
      <c r="C300" s="388"/>
      <c r="D300" s="375"/>
      <c r="E300" s="60"/>
      <c r="F300" s="56"/>
    </row>
    <row r="301" spans="1:7" s="12" customFormat="1" ht="38.25">
      <c r="A301" s="365"/>
      <c r="B301" s="485" t="s">
        <v>712</v>
      </c>
      <c r="C301" s="386"/>
      <c r="D301" s="375"/>
      <c r="E301" s="61"/>
      <c r="F301" s="401"/>
    </row>
    <row r="302" spans="1:7" s="12" customFormat="1" ht="38.25">
      <c r="A302" s="21"/>
      <c r="B302" s="349" t="s">
        <v>519</v>
      </c>
      <c r="C302" s="353"/>
      <c r="D302" s="375"/>
      <c r="E302" s="61"/>
      <c r="F302" s="56"/>
    </row>
    <row r="303" spans="1:7" s="3" customFormat="1" ht="25.5">
      <c r="A303" s="365"/>
      <c r="B303" s="2" t="s">
        <v>612</v>
      </c>
      <c r="C303" s="484"/>
      <c r="D303" s="357"/>
      <c r="E303" s="60"/>
      <c r="F303" s="56"/>
    </row>
    <row r="304" spans="1:7" s="3" customFormat="1" ht="25.5">
      <c r="A304" s="365"/>
      <c r="B304" s="383" t="s">
        <v>736</v>
      </c>
      <c r="C304" s="484"/>
      <c r="D304" s="357"/>
      <c r="E304" s="60"/>
      <c r="F304" s="56"/>
    </row>
    <row r="305" spans="1:7" s="3" customFormat="1" ht="25.5">
      <c r="A305" s="365"/>
      <c r="B305" s="385" t="s">
        <v>614</v>
      </c>
      <c r="C305" s="305"/>
      <c r="D305" s="357"/>
      <c r="E305" s="60"/>
      <c r="F305" s="56"/>
    </row>
    <row r="306" spans="1:7" s="12" customFormat="1">
      <c r="A306" s="365"/>
      <c r="B306" s="391" t="s">
        <v>800</v>
      </c>
      <c r="C306" s="386" t="s">
        <v>164</v>
      </c>
      <c r="D306" s="375">
        <v>1</v>
      </c>
      <c r="E306" s="61"/>
      <c r="F306" s="401">
        <f>ROUND(D306*E306,2)</f>
        <v>0</v>
      </c>
    </row>
    <row r="307" spans="1:7">
      <c r="A307" s="171"/>
      <c r="B307" s="506"/>
      <c r="C307" s="504"/>
      <c r="D307" s="505"/>
      <c r="E307" s="65"/>
      <c r="F307" s="495"/>
      <c r="G307" s="349"/>
    </row>
    <row r="308" spans="1:7" ht="63.75">
      <c r="A308" s="172">
        <f>MAX(A234:A307)+1</f>
        <v>19</v>
      </c>
      <c r="B308" s="506" t="s">
        <v>790</v>
      </c>
      <c r="C308" s="504"/>
      <c r="D308" s="505"/>
      <c r="E308" s="65"/>
      <c r="F308" s="495"/>
      <c r="G308" s="349"/>
    </row>
    <row r="309" spans="1:7" ht="51">
      <c r="A309" s="171"/>
      <c r="B309" s="506" t="s">
        <v>801</v>
      </c>
      <c r="C309" s="504"/>
      <c r="D309" s="505"/>
      <c r="E309" s="65"/>
      <c r="F309" s="495"/>
      <c r="G309" s="349"/>
    </row>
    <row r="310" spans="1:7" s="3" customFormat="1">
      <c r="A310" s="365"/>
      <c r="B310" s="2" t="s">
        <v>660</v>
      </c>
      <c r="C310" s="388"/>
      <c r="D310" s="375"/>
      <c r="E310" s="60"/>
      <c r="F310" s="56"/>
    </row>
    <row r="311" spans="1:7" s="3" customFormat="1" ht="38.25">
      <c r="A311" s="365" t="s">
        <v>661</v>
      </c>
      <c r="B311" s="2" t="s">
        <v>802</v>
      </c>
      <c r="C311" s="388"/>
      <c r="D311" s="375"/>
      <c r="E311" s="60"/>
      <c r="F311" s="56"/>
    </row>
    <row r="312" spans="1:7" s="12" customFormat="1" ht="25.5">
      <c r="A312" s="365"/>
      <c r="B312" s="383" t="s">
        <v>707</v>
      </c>
      <c r="C312" s="386"/>
      <c r="D312" s="375"/>
      <c r="E312" s="61"/>
      <c r="F312" s="401"/>
    </row>
    <row r="313" spans="1:7" ht="38.25">
      <c r="A313" s="171"/>
      <c r="B313" s="506" t="s">
        <v>793</v>
      </c>
      <c r="C313" s="504"/>
      <c r="D313" s="505"/>
      <c r="E313" s="65"/>
      <c r="F313" s="495"/>
      <c r="G313" s="349"/>
    </row>
    <row r="314" spans="1:7" ht="63.75">
      <c r="A314" s="171"/>
      <c r="B314" s="506" t="s">
        <v>794</v>
      </c>
      <c r="C314" s="504"/>
      <c r="D314" s="505"/>
      <c r="E314" s="65"/>
      <c r="F314" s="495"/>
      <c r="G314" s="349"/>
    </row>
    <row r="315" spans="1:7" ht="63.75">
      <c r="A315" s="171"/>
      <c r="B315" s="506" t="s">
        <v>795</v>
      </c>
      <c r="C315" s="504"/>
      <c r="D315" s="505"/>
      <c r="E315" s="65"/>
      <c r="F315" s="495"/>
      <c r="G315" s="349"/>
    </row>
    <row r="316" spans="1:7" ht="63.75">
      <c r="A316" s="171"/>
      <c r="B316" s="506" t="s">
        <v>744</v>
      </c>
      <c r="C316" s="504"/>
      <c r="D316" s="505"/>
      <c r="E316" s="65"/>
      <c r="F316" s="495"/>
      <c r="G316" s="349"/>
    </row>
    <row r="317" spans="1:7" ht="63.75">
      <c r="A317" s="171"/>
      <c r="B317" s="506" t="s">
        <v>4387</v>
      </c>
      <c r="C317" s="504"/>
      <c r="D317" s="505"/>
      <c r="E317" s="65"/>
      <c r="F317" s="495"/>
      <c r="G317" s="349"/>
    </row>
    <row r="318" spans="1:7" ht="76.5">
      <c r="A318" s="171"/>
      <c r="B318" s="506" t="s">
        <v>796</v>
      </c>
      <c r="C318" s="504"/>
      <c r="D318" s="505"/>
      <c r="E318" s="65"/>
      <c r="F318" s="495"/>
      <c r="G318" s="349"/>
    </row>
    <row r="319" spans="1:7" ht="89.25">
      <c r="A319" s="171"/>
      <c r="B319" s="506" t="s">
        <v>797</v>
      </c>
      <c r="C319" s="504"/>
      <c r="D319" s="505"/>
      <c r="E319" s="65"/>
      <c r="F319" s="495"/>
      <c r="G319" s="349"/>
    </row>
    <row r="320" spans="1:7" ht="51">
      <c r="A320" s="171"/>
      <c r="B320" s="506" t="s">
        <v>798</v>
      </c>
      <c r="C320" s="504"/>
      <c r="D320" s="505"/>
      <c r="E320" s="65"/>
      <c r="F320" s="495"/>
      <c r="G320" s="349"/>
    </row>
    <row r="321" spans="1:7" ht="76.5">
      <c r="A321" s="171"/>
      <c r="B321" s="506" t="s">
        <v>799</v>
      </c>
      <c r="C321" s="504"/>
      <c r="D321" s="505"/>
      <c r="E321" s="65"/>
      <c r="F321" s="495"/>
      <c r="G321" s="349"/>
    </row>
    <row r="322" spans="1:7" s="3" customFormat="1" ht="63.75">
      <c r="A322" s="365"/>
      <c r="B322" s="2" t="s">
        <v>4388</v>
      </c>
      <c r="C322" s="388"/>
      <c r="D322" s="375"/>
      <c r="E322" s="60"/>
      <c r="F322" s="56"/>
    </row>
    <row r="323" spans="1:7" s="12" customFormat="1" ht="38.25">
      <c r="A323" s="365"/>
      <c r="B323" s="485" t="s">
        <v>712</v>
      </c>
      <c r="C323" s="386"/>
      <c r="D323" s="375"/>
      <c r="E323" s="61"/>
      <c r="F323" s="401"/>
    </row>
    <row r="324" spans="1:7" s="12" customFormat="1" ht="38.25">
      <c r="A324" s="21"/>
      <c r="B324" s="349" t="s">
        <v>519</v>
      </c>
      <c r="C324" s="353"/>
      <c r="D324" s="375"/>
      <c r="E324" s="61"/>
      <c r="F324" s="56"/>
    </row>
    <row r="325" spans="1:7" s="3" customFormat="1" ht="25.5">
      <c r="A325" s="365"/>
      <c r="B325" s="2" t="s">
        <v>612</v>
      </c>
      <c r="C325" s="484"/>
      <c r="D325" s="357"/>
      <c r="E325" s="60"/>
      <c r="F325" s="56"/>
    </row>
    <row r="326" spans="1:7" s="3" customFormat="1" ht="25.5">
      <c r="A326" s="365"/>
      <c r="B326" s="383" t="s">
        <v>736</v>
      </c>
      <c r="C326" s="484"/>
      <c r="D326" s="357"/>
      <c r="E326" s="60"/>
      <c r="F326" s="56"/>
    </row>
    <row r="327" spans="1:7" s="3" customFormat="1" ht="25.5">
      <c r="A327" s="365"/>
      <c r="B327" s="385" t="s">
        <v>614</v>
      </c>
      <c r="C327" s="305"/>
      <c r="D327" s="357"/>
      <c r="E327" s="60"/>
      <c r="F327" s="56"/>
    </row>
    <row r="328" spans="1:7" s="12" customFormat="1">
      <c r="A328" s="365"/>
      <c r="B328" s="391" t="s">
        <v>803</v>
      </c>
      <c r="C328" s="386" t="s">
        <v>164</v>
      </c>
      <c r="D328" s="375">
        <v>1</v>
      </c>
      <c r="E328" s="61"/>
      <c r="F328" s="401">
        <f>ROUND(D328*E328,2)</f>
        <v>0</v>
      </c>
    </row>
    <row r="329" spans="1:7">
      <c r="A329" s="171"/>
      <c r="B329" s="506"/>
      <c r="C329" s="504"/>
      <c r="D329" s="505"/>
      <c r="E329" s="65"/>
      <c r="F329" s="495"/>
      <c r="G329" s="349"/>
    </row>
    <row r="330" spans="1:7" ht="63.75">
      <c r="A330" s="171">
        <f>MAX(A82:A317)+1</f>
        <v>20</v>
      </c>
      <c r="B330" s="506" t="s">
        <v>790</v>
      </c>
      <c r="C330" s="504"/>
      <c r="D330" s="505"/>
      <c r="E330" s="65"/>
      <c r="F330" s="495"/>
      <c r="G330" s="349"/>
    </row>
    <row r="331" spans="1:7" ht="51">
      <c r="A331" s="171"/>
      <c r="B331" s="506" t="s">
        <v>804</v>
      </c>
      <c r="C331" s="504"/>
      <c r="D331" s="505"/>
      <c r="E331" s="65"/>
      <c r="F331" s="495"/>
      <c r="G331" s="349"/>
    </row>
    <row r="332" spans="1:7" s="3" customFormat="1">
      <c r="A332" s="365"/>
      <c r="B332" s="2" t="s">
        <v>660</v>
      </c>
      <c r="C332" s="388"/>
      <c r="D332" s="375"/>
      <c r="E332" s="60"/>
      <c r="F332" s="56"/>
    </row>
    <row r="333" spans="1:7" s="3" customFormat="1" ht="38.25">
      <c r="A333" s="365" t="s">
        <v>661</v>
      </c>
      <c r="B333" s="2" t="s">
        <v>805</v>
      </c>
      <c r="C333" s="388"/>
      <c r="D333" s="375"/>
      <c r="E333" s="60"/>
      <c r="F333" s="56"/>
    </row>
    <row r="334" spans="1:7" s="12" customFormat="1" ht="25.5">
      <c r="A334" s="365"/>
      <c r="B334" s="383" t="s">
        <v>707</v>
      </c>
      <c r="C334" s="386"/>
      <c r="D334" s="375"/>
      <c r="E334" s="61"/>
      <c r="F334" s="401"/>
    </row>
    <row r="335" spans="1:7" ht="38.25">
      <c r="A335" s="171"/>
      <c r="B335" s="506" t="s">
        <v>793</v>
      </c>
      <c r="C335" s="504"/>
      <c r="D335" s="505"/>
      <c r="E335" s="65"/>
      <c r="F335" s="495"/>
      <c r="G335" s="349"/>
    </row>
    <row r="336" spans="1:7" ht="63.75">
      <c r="A336" s="171"/>
      <c r="B336" s="506" t="s">
        <v>794</v>
      </c>
      <c r="C336" s="504"/>
      <c r="D336" s="505"/>
      <c r="E336" s="65"/>
      <c r="F336" s="495"/>
      <c r="G336" s="349"/>
    </row>
    <row r="337" spans="1:7" ht="63.75">
      <c r="A337" s="171"/>
      <c r="B337" s="506" t="s">
        <v>795</v>
      </c>
      <c r="C337" s="504"/>
      <c r="D337" s="505"/>
      <c r="E337" s="65"/>
      <c r="F337" s="495"/>
      <c r="G337" s="349"/>
    </row>
    <row r="338" spans="1:7" ht="63.75">
      <c r="A338" s="171"/>
      <c r="B338" s="506" t="s">
        <v>744</v>
      </c>
      <c r="C338" s="504"/>
      <c r="D338" s="505"/>
      <c r="E338" s="65"/>
      <c r="F338" s="495"/>
      <c r="G338" s="349"/>
    </row>
    <row r="339" spans="1:7" ht="63.75">
      <c r="A339" s="171"/>
      <c r="B339" s="506" t="s">
        <v>4311</v>
      </c>
      <c r="C339" s="504"/>
      <c r="D339" s="505"/>
      <c r="E339" s="65"/>
      <c r="F339" s="495"/>
      <c r="G339" s="349"/>
    </row>
    <row r="340" spans="1:7" ht="76.5">
      <c r="A340" s="171"/>
      <c r="B340" s="506" t="s">
        <v>796</v>
      </c>
      <c r="C340" s="504"/>
      <c r="D340" s="505"/>
      <c r="E340" s="65"/>
      <c r="F340" s="495"/>
      <c r="G340" s="349"/>
    </row>
    <row r="341" spans="1:7" ht="89.25">
      <c r="A341" s="171"/>
      <c r="B341" s="506" t="s">
        <v>797</v>
      </c>
      <c r="C341" s="504"/>
      <c r="D341" s="505"/>
      <c r="E341" s="65"/>
      <c r="F341" s="495"/>
      <c r="G341" s="349"/>
    </row>
    <row r="342" spans="1:7" ht="51">
      <c r="A342" s="171"/>
      <c r="B342" s="506" t="s">
        <v>798</v>
      </c>
      <c r="C342" s="504"/>
      <c r="D342" s="505"/>
      <c r="E342" s="65"/>
      <c r="F342" s="495"/>
      <c r="G342" s="349"/>
    </row>
    <row r="343" spans="1:7" ht="76.5">
      <c r="A343" s="171"/>
      <c r="B343" s="506" t="s">
        <v>799</v>
      </c>
      <c r="C343" s="504"/>
      <c r="D343" s="505"/>
      <c r="E343" s="65"/>
      <c r="F343" s="495"/>
      <c r="G343" s="349"/>
    </row>
    <row r="344" spans="1:7" s="3" customFormat="1" ht="63.75">
      <c r="A344" s="365"/>
      <c r="B344" s="2" t="s">
        <v>4388</v>
      </c>
      <c r="C344" s="388"/>
      <c r="D344" s="375"/>
      <c r="E344" s="60"/>
      <c r="F344" s="56"/>
    </row>
    <row r="345" spans="1:7" s="12" customFormat="1" ht="38.25">
      <c r="A345" s="365"/>
      <c r="B345" s="485" t="s">
        <v>712</v>
      </c>
      <c r="C345" s="386"/>
      <c r="D345" s="375"/>
      <c r="E345" s="61"/>
      <c r="F345" s="401"/>
    </row>
    <row r="346" spans="1:7" s="3" customFormat="1" ht="25.5">
      <c r="A346" s="365"/>
      <c r="B346" s="2" t="s">
        <v>612</v>
      </c>
      <c r="C346" s="484"/>
      <c r="D346" s="357"/>
      <c r="E346" s="60"/>
      <c r="F346" s="56"/>
    </row>
    <row r="347" spans="1:7" s="3" customFormat="1" ht="25.5">
      <c r="A347" s="365"/>
      <c r="B347" s="383" t="s">
        <v>736</v>
      </c>
      <c r="C347" s="484"/>
      <c r="D347" s="357"/>
      <c r="E347" s="60"/>
      <c r="F347" s="56"/>
    </row>
    <row r="348" spans="1:7" s="3" customFormat="1" ht="25.5">
      <c r="A348" s="365"/>
      <c r="B348" s="385" t="s">
        <v>614</v>
      </c>
      <c r="C348" s="305"/>
      <c r="D348" s="357"/>
      <c r="E348" s="60"/>
      <c r="F348" s="56"/>
    </row>
    <row r="349" spans="1:7" s="12" customFormat="1">
      <c r="A349" s="365"/>
      <c r="B349" s="391" t="s">
        <v>806</v>
      </c>
      <c r="C349" s="386" t="s">
        <v>164</v>
      </c>
      <c r="D349" s="375">
        <v>1</v>
      </c>
      <c r="E349" s="61"/>
      <c r="F349" s="401">
        <f>ROUND(D349*E349,2)</f>
        <v>0</v>
      </c>
    </row>
    <row r="350" spans="1:7">
      <c r="A350" s="171"/>
      <c r="B350" s="506"/>
      <c r="C350" s="504"/>
      <c r="D350" s="505"/>
      <c r="E350" s="65"/>
      <c r="F350" s="495"/>
      <c r="G350" s="349"/>
    </row>
    <row r="351" spans="1:7" ht="63.75">
      <c r="A351" s="171">
        <f>MAX(A84:A339)+1</f>
        <v>21</v>
      </c>
      <c r="B351" s="506" t="s">
        <v>790</v>
      </c>
      <c r="C351" s="504"/>
      <c r="D351" s="505"/>
      <c r="E351" s="65"/>
      <c r="F351" s="495"/>
      <c r="G351" s="349"/>
    </row>
    <row r="352" spans="1:7" ht="51">
      <c r="A352" s="171"/>
      <c r="B352" s="506" t="s">
        <v>807</v>
      </c>
      <c r="C352" s="504"/>
      <c r="D352" s="505"/>
      <c r="E352" s="65"/>
      <c r="F352" s="495"/>
      <c r="G352" s="349"/>
    </row>
    <row r="353" spans="1:7" s="3" customFormat="1">
      <c r="A353" s="365"/>
      <c r="B353" s="2" t="s">
        <v>660</v>
      </c>
      <c r="C353" s="388"/>
      <c r="D353" s="375"/>
      <c r="E353" s="60"/>
      <c r="F353" s="56"/>
    </row>
    <row r="354" spans="1:7" s="3" customFormat="1" ht="38.25">
      <c r="A354" s="365" t="s">
        <v>661</v>
      </c>
      <c r="B354" s="2" t="s">
        <v>805</v>
      </c>
      <c r="C354" s="388"/>
      <c r="D354" s="375"/>
      <c r="E354" s="60"/>
      <c r="F354" s="56"/>
    </row>
    <row r="355" spans="1:7" s="12" customFormat="1" ht="25.5">
      <c r="A355" s="365"/>
      <c r="B355" s="383" t="s">
        <v>707</v>
      </c>
      <c r="C355" s="386"/>
      <c r="D355" s="375"/>
      <c r="E355" s="61"/>
      <c r="F355" s="401"/>
    </row>
    <row r="356" spans="1:7" ht="38.25">
      <c r="A356" s="171"/>
      <c r="B356" s="506" t="s">
        <v>793</v>
      </c>
      <c r="C356" s="504"/>
      <c r="D356" s="505"/>
      <c r="E356" s="65"/>
      <c r="F356" s="495"/>
      <c r="G356" s="349"/>
    </row>
    <row r="357" spans="1:7" ht="63.75">
      <c r="A357" s="171"/>
      <c r="B357" s="506" t="s">
        <v>794</v>
      </c>
      <c r="C357" s="504"/>
      <c r="D357" s="505"/>
      <c r="E357" s="65"/>
      <c r="F357" s="495"/>
      <c r="G357" s="349"/>
    </row>
    <row r="358" spans="1:7" ht="63.75">
      <c r="A358" s="171"/>
      <c r="B358" s="506" t="s">
        <v>795</v>
      </c>
      <c r="C358" s="504"/>
      <c r="D358" s="505"/>
      <c r="E358" s="65"/>
      <c r="F358" s="495"/>
      <c r="G358" s="349"/>
    </row>
    <row r="359" spans="1:7" ht="63.75">
      <c r="A359" s="171"/>
      <c r="B359" s="506" t="s">
        <v>744</v>
      </c>
      <c r="C359" s="504"/>
      <c r="D359" s="505"/>
      <c r="E359" s="65"/>
      <c r="F359" s="495"/>
      <c r="G359" s="349"/>
    </row>
    <row r="360" spans="1:7" ht="63.75">
      <c r="A360" s="171"/>
      <c r="B360" s="506" t="s">
        <v>4387</v>
      </c>
      <c r="C360" s="504"/>
      <c r="D360" s="505"/>
      <c r="E360" s="65"/>
      <c r="F360" s="495"/>
      <c r="G360" s="349"/>
    </row>
    <row r="361" spans="1:7" ht="76.5">
      <c r="A361" s="171"/>
      <c r="B361" s="506" t="s">
        <v>796</v>
      </c>
      <c r="C361" s="504"/>
      <c r="D361" s="505"/>
      <c r="E361" s="65"/>
      <c r="F361" s="495"/>
      <c r="G361" s="349"/>
    </row>
    <row r="362" spans="1:7" ht="89.25">
      <c r="A362" s="171"/>
      <c r="B362" s="506" t="s">
        <v>797</v>
      </c>
      <c r="C362" s="504"/>
      <c r="D362" s="505"/>
      <c r="E362" s="65"/>
      <c r="F362" s="495"/>
      <c r="G362" s="349"/>
    </row>
    <row r="363" spans="1:7" ht="51">
      <c r="A363" s="171"/>
      <c r="B363" s="506" t="s">
        <v>798</v>
      </c>
      <c r="C363" s="504"/>
      <c r="D363" s="505"/>
      <c r="E363" s="65"/>
      <c r="F363" s="495"/>
      <c r="G363" s="349"/>
    </row>
    <row r="364" spans="1:7" ht="76.5">
      <c r="A364" s="171"/>
      <c r="B364" s="506" t="s">
        <v>799</v>
      </c>
      <c r="C364" s="504"/>
      <c r="D364" s="505"/>
      <c r="E364" s="65"/>
      <c r="F364" s="495"/>
      <c r="G364" s="349"/>
    </row>
    <row r="365" spans="1:7" s="3" customFormat="1" ht="63.75">
      <c r="A365" s="365"/>
      <c r="B365" s="2" t="s">
        <v>4388</v>
      </c>
      <c r="C365" s="388"/>
      <c r="D365" s="375"/>
      <c r="E365" s="60"/>
      <c r="F365" s="56"/>
    </row>
    <row r="366" spans="1:7" s="12" customFormat="1" ht="38.25">
      <c r="A366" s="365"/>
      <c r="B366" s="485" t="s">
        <v>712</v>
      </c>
      <c r="C366" s="386"/>
      <c r="D366" s="375"/>
      <c r="E366" s="61"/>
      <c r="F366" s="401"/>
    </row>
    <row r="367" spans="1:7" s="12" customFormat="1" ht="38.25">
      <c r="A367" s="21"/>
      <c r="B367" s="349" t="s">
        <v>519</v>
      </c>
      <c r="C367" s="353"/>
      <c r="D367" s="375"/>
      <c r="E367" s="61"/>
      <c r="F367" s="56"/>
    </row>
    <row r="368" spans="1:7" s="3" customFormat="1" ht="25.5">
      <c r="A368" s="365"/>
      <c r="B368" s="2" t="s">
        <v>612</v>
      </c>
      <c r="C368" s="484"/>
      <c r="D368" s="357"/>
      <c r="E368" s="60"/>
      <c r="F368" s="56"/>
    </row>
    <row r="369" spans="1:7" s="3" customFormat="1" ht="25.5">
      <c r="A369" s="365"/>
      <c r="B369" s="383" t="s">
        <v>736</v>
      </c>
      <c r="C369" s="484"/>
      <c r="D369" s="357"/>
      <c r="E369" s="60"/>
      <c r="F369" s="56"/>
    </row>
    <row r="370" spans="1:7" s="3" customFormat="1" ht="25.5">
      <c r="A370" s="365"/>
      <c r="B370" s="385" t="s">
        <v>614</v>
      </c>
      <c r="C370" s="305"/>
      <c r="D370" s="357"/>
      <c r="E370" s="60"/>
      <c r="F370" s="56"/>
    </row>
    <row r="371" spans="1:7" s="12" customFormat="1">
      <c r="A371" s="365"/>
      <c r="B371" s="391" t="s">
        <v>808</v>
      </c>
      <c r="C371" s="386" t="s">
        <v>164</v>
      </c>
      <c r="D371" s="375">
        <v>1</v>
      </c>
      <c r="E371" s="61"/>
      <c r="F371" s="401">
        <f>ROUND(D371*E371,2)</f>
        <v>0</v>
      </c>
    </row>
    <row r="372" spans="1:7">
      <c r="A372" s="171"/>
      <c r="B372" s="506"/>
      <c r="C372" s="504"/>
      <c r="D372" s="505"/>
      <c r="E372" s="65"/>
      <c r="F372" s="495"/>
      <c r="G372" s="349"/>
    </row>
    <row r="373" spans="1:7" ht="63.75">
      <c r="A373" s="171">
        <f>MAX(A314:A360)+1</f>
        <v>22</v>
      </c>
      <c r="B373" s="506" t="s">
        <v>790</v>
      </c>
      <c r="C373" s="504"/>
      <c r="D373" s="505"/>
      <c r="E373" s="65"/>
      <c r="F373" s="495"/>
      <c r="G373" s="349"/>
    </row>
    <row r="374" spans="1:7" ht="51">
      <c r="A374" s="171"/>
      <c r="B374" s="506" t="s">
        <v>809</v>
      </c>
      <c r="C374" s="504"/>
      <c r="D374" s="505"/>
      <c r="E374" s="65"/>
      <c r="F374" s="495"/>
      <c r="G374" s="349"/>
    </row>
    <row r="375" spans="1:7" s="3" customFormat="1">
      <c r="A375" s="365"/>
      <c r="B375" s="2" t="s">
        <v>660</v>
      </c>
      <c r="C375" s="388"/>
      <c r="D375" s="375"/>
      <c r="E375" s="60"/>
      <c r="F375" s="56"/>
    </row>
    <row r="376" spans="1:7" s="3" customFormat="1" ht="38.25">
      <c r="A376" s="365" t="s">
        <v>661</v>
      </c>
      <c r="B376" s="2" t="s">
        <v>810</v>
      </c>
      <c r="C376" s="388"/>
      <c r="D376" s="375"/>
      <c r="E376" s="60"/>
      <c r="F376" s="56"/>
    </row>
    <row r="377" spans="1:7" s="12" customFormat="1" ht="25.5">
      <c r="A377" s="365"/>
      <c r="B377" s="383" t="s">
        <v>707</v>
      </c>
      <c r="C377" s="386"/>
      <c r="D377" s="375"/>
      <c r="E377" s="61"/>
      <c r="F377" s="401"/>
    </row>
    <row r="378" spans="1:7" ht="38.25">
      <c r="A378" s="171"/>
      <c r="B378" s="506" t="s">
        <v>793</v>
      </c>
      <c r="C378" s="504"/>
      <c r="D378" s="505"/>
      <c r="E378" s="65"/>
      <c r="F378" s="495"/>
      <c r="G378" s="349"/>
    </row>
    <row r="379" spans="1:7" ht="63.75">
      <c r="A379" s="171"/>
      <c r="B379" s="506" t="s">
        <v>794</v>
      </c>
      <c r="C379" s="504"/>
      <c r="D379" s="505"/>
      <c r="E379" s="65"/>
      <c r="F379" s="495"/>
      <c r="G379" s="349"/>
    </row>
    <row r="380" spans="1:7" ht="63.75">
      <c r="A380" s="171"/>
      <c r="B380" s="506" t="s">
        <v>795</v>
      </c>
      <c r="C380" s="504"/>
      <c r="D380" s="505"/>
      <c r="E380" s="65"/>
      <c r="F380" s="495"/>
      <c r="G380" s="349"/>
    </row>
    <row r="381" spans="1:7" ht="63.75">
      <c r="A381" s="171"/>
      <c r="B381" s="506" t="s">
        <v>811</v>
      </c>
      <c r="C381" s="504"/>
      <c r="D381" s="505"/>
      <c r="E381" s="65"/>
      <c r="F381" s="495"/>
      <c r="G381" s="349"/>
    </row>
    <row r="382" spans="1:7" ht="63.75">
      <c r="A382" s="171"/>
      <c r="B382" s="506" t="s">
        <v>4387</v>
      </c>
      <c r="C382" s="504"/>
      <c r="D382" s="505"/>
      <c r="E382" s="65"/>
      <c r="F382" s="495"/>
      <c r="G382" s="349"/>
    </row>
    <row r="383" spans="1:7" ht="76.5">
      <c r="A383" s="171"/>
      <c r="B383" s="506" t="s">
        <v>796</v>
      </c>
      <c r="C383" s="504"/>
      <c r="D383" s="505"/>
      <c r="E383" s="65"/>
      <c r="F383" s="495"/>
      <c r="G383" s="349"/>
    </row>
    <row r="384" spans="1:7" ht="89.25">
      <c r="A384" s="171"/>
      <c r="B384" s="506" t="s">
        <v>797</v>
      </c>
      <c r="C384" s="504"/>
      <c r="D384" s="505"/>
      <c r="E384" s="65"/>
      <c r="F384" s="495"/>
      <c r="G384" s="349"/>
    </row>
    <row r="385" spans="1:7" ht="51">
      <c r="A385" s="171"/>
      <c r="B385" s="506" t="s">
        <v>798</v>
      </c>
      <c r="C385" s="504"/>
      <c r="D385" s="505"/>
      <c r="E385" s="65"/>
      <c r="F385" s="495"/>
      <c r="G385" s="349"/>
    </row>
    <row r="386" spans="1:7" ht="76.5">
      <c r="A386" s="171"/>
      <c r="B386" s="506" t="s">
        <v>812</v>
      </c>
      <c r="C386" s="504"/>
      <c r="D386" s="505"/>
      <c r="E386" s="65"/>
      <c r="F386" s="495"/>
      <c r="G386" s="349"/>
    </row>
    <row r="387" spans="1:7" s="3" customFormat="1" ht="63.75">
      <c r="A387" s="365"/>
      <c r="B387" s="2" t="s">
        <v>4388</v>
      </c>
      <c r="C387" s="388"/>
      <c r="D387" s="375"/>
      <c r="E387" s="60"/>
      <c r="F387" s="56"/>
    </row>
    <row r="388" spans="1:7" s="12" customFormat="1" ht="38.25">
      <c r="A388" s="365"/>
      <c r="B388" s="485" t="s">
        <v>712</v>
      </c>
      <c r="C388" s="386"/>
      <c r="D388" s="375"/>
      <c r="E388" s="61"/>
      <c r="F388" s="401"/>
    </row>
    <row r="389" spans="1:7" s="12" customFormat="1" ht="38.25">
      <c r="A389" s="21"/>
      <c r="B389" s="349" t="s">
        <v>519</v>
      </c>
      <c r="C389" s="353"/>
      <c r="D389" s="375"/>
      <c r="E389" s="61"/>
      <c r="F389" s="56"/>
    </row>
    <row r="390" spans="1:7" s="3" customFormat="1" ht="25.5">
      <c r="A390" s="365"/>
      <c r="B390" s="2" t="s">
        <v>612</v>
      </c>
      <c r="C390" s="484"/>
      <c r="D390" s="357"/>
      <c r="E390" s="60"/>
      <c r="F390" s="56"/>
    </row>
    <row r="391" spans="1:7" s="3" customFormat="1" ht="25.5">
      <c r="A391" s="365"/>
      <c r="B391" s="383" t="s">
        <v>736</v>
      </c>
      <c r="C391" s="484"/>
      <c r="D391" s="357"/>
      <c r="E391" s="60"/>
      <c r="F391" s="56"/>
    </row>
    <row r="392" spans="1:7" s="3" customFormat="1" ht="25.5">
      <c r="A392" s="365"/>
      <c r="B392" s="385" t="s">
        <v>614</v>
      </c>
      <c r="C392" s="305"/>
      <c r="D392" s="357"/>
      <c r="E392" s="60"/>
      <c r="F392" s="56"/>
    </row>
    <row r="393" spans="1:7" s="12" customFormat="1">
      <c r="A393" s="365"/>
      <c r="B393" s="391" t="s">
        <v>813</v>
      </c>
      <c r="C393" s="386" t="s">
        <v>164</v>
      </c>
      <c r="D393" s="375">
        <v>2</v>
      </c>
      <c r="E393" s="61"/>
      <c r="F393" s="401">
        <f>ROUND(D393*E393,2)</f>
        <v>0</v>
      </c>
    </row>
    <row r="394" spans="1:7">
      <c r="A394" s="171"/>
      <c r="B394" s="506"/>
      <c r="C394" s="504"/>
      <c r="D394" s="505"/>
      <c r="E394" s="65"/>
      <c r="F394" s="495"/>
      <c r="G394" s="349"/>
    </row>
    <row r="395" spans="1:7" ht="63.75">
      <c r="A395" s="171">
        <f>MAX(A82:A390)+1</f>
        <v>23</v>
      </c>
      <c r="B395" s="506" t="s">
        <v>814</v>
      </c>
      <c r="C395" s="504"/>
      <c r="D395" s="505"/>
      <c r="E395" s="65"/>
      <c r="F395" s="495"/>
      <c r="G395" s="349"/>
    </row>
    <row r="396" spans="1:7" ht="51">
      <c r="A396" s="171"/>
      <c r="B396" s="506" t="s">
        <v>815</v>
      </c>
      <c r="C396" s="504"/>
      <c r="D396" s="505"/>
      <c r="E396" s="65"/>
      <c r="F396" s="495"/>
      <c r="G396" s="349"/>
    </row>
    <row r="397" spans="1:7" s="3" customFormat="1">
      <c r="A397" s="365"/>
      <c r="B397" s="2" t="s">
        <v>660</v>
      </c>
      <c r="C397" s="388"/>
      <c r="D397" s="375"/>
      <c r="E397" s="60"/>
      <c r="F397" s="56"/>
    </row>
    <row r="398" spans="1:7" s="3" customFormat="1" ht="38.25">
      <c r="A398" s="365" t="s">
        <v>661</v>
      </c>
      <c r="B398" s="2" t="s">
        <v>810</v>
      </c>
      <c r="C398" s="388"/>
      <c r="D398" s="375"/>
      <c r="E398" s="60"/>
      <c r="F398" s="56"/>
    </row>
    <row r="399" spans="1:7" s="12" customFormat="1" ht="25.5">
      <c r="A399" s="365"/>
      <c r="B399" s="383" t="s">
        <v>707</v>
      </c>
      <c r="C399" s="386"/>
      <c r="D399" s="375"/>
      <c r="E399" s="61"/>
      <c r="F399" s="401"/>
    </row>
    <row r="400" spans="1:7" ht="38.25">
      <c r="A400" s="171"/>
      <c r="B400" s="506" t="s">
        <v>793</v>
      </c>
      <c r="C400" s="504"/>
      <c r="D400" s="505"/>
      <c r="E400" s="65"/>
      <c r="F400" s="495"/>
      <c r="G400" s="349"/>
    </row>
    <row r="401" spans="1:7" ht="63.75">
      <c r="A401" s="171"/>
      <c r="B401" s="506" t="s">
        <v>794</v>
      </c>
      <c r="C401" s="504"/>
      <c r="D401" s="505"/>
      <c r="E401" s="65"/>
      <c r="F401" s="495"/>
      <c r="G401" s="349"/>
    </row>
    <row r="402" spans="1:7" ht="63.75">
      <c r="A402" s="171"/>
      <c r="B402" s="506" t="s">
        <v>795</v>
      </c>
      <c r="C402" s="504"/>
      <c r="D402" s="505"/>
      <c r="E402" s="65"/>
      <c r="F402" s="495"/>
      <c r="G402" s="349"/>
    </row>
    <row r="403" spans="1:7" ht="63.75">
      <c r="A403" s="171"/>
      <c r="B403" s="506" t="s">
        <v>744</v>
      </c>
      <c r="C403" s="504"/>
      <c r="D403" s="505"/>
      <c r="E403" s="65"/>
      <c r="F403" s="495"/>
      <c r="G403" s="349"/>
    </row>
    <row r="404" spans="1:7" ht="63.75">
      <c r="A404" s="171"/>
      <c r="B404" s="506" t="s">
        <v>4387</v>
      </c>
      <c r="C404" s="504"/>
      <c r="D404" s="505"/>
      <c r="E404" s="65"/>
      <c r="F404" s="495"/>
      <c r="G404" s="349"/>
    </row>
    <row r="405" spans="1:7" ht="76.5">
      <c r="A405" s="171"/>
      <c r="B405" s="506" t="s">
        <v>796</v>
      </c>
      <c r="C405" s="504"/>
      <c r="D405" s="505"/>
      <c r="E405" s="65"/>
      <c r="F405" s="495"/>
      <c r="G405" s="349"/>
    </row>
    <row r="406" spans="1:7" ht="89.25">
      <c r="A406" s="171"/>
      <c r="B406" s="506" t="s">
        <v>797</v>
      </c>
      <c r="C406" s="504"/>
      <c r="D406" s="505"/>
      <c r="E406" s="65"/>
      <c r="F406" s="495"/>
      <c r="G406" s="349"/>
    </row>
    <row r="407" spans="1:7" ht="51">
      <c r="A407" s="171"/>
      <c r="B407" s="506" t="s">
        <v>798</v>
      </c>
      <c r="C407" s="504"/>
      <c r="D407" s="505"/>
      <c r="E407" s="65"/>
      <c r="F407" s="495"/>
      <c r="G407" s="349"/>
    </row>
    <row r="408" spans="1:7" ht="76.5">
      <c r="A408" s="171"/>
      <c r="B408" s="506" t="s">
        <v>812</v>
      </c>
      <c r="C408" s="504"/>
      <c r="D408" s="505"/>
      <c r="E408" s="65"/>
      <c r="F408" s="495"/>
      <c r="G408" s="349"/>
    </row>
    <row r="409" spans="1:7" s="3" customFormat="1" ht="63.75">
      <c r="A409" s="365"/>
      <c r="B409" s="2" t="s">
        <v>4388</v>
      </c>
      <c r="C409" s="388"/>
      <c r="D409" s="375"/>
      <c r="E409" s="60"/>
      <c r="F409" s="56"/>
    </row>
    <row r="410" spans="1:7" s="12" customFormat="1" ht="38.25">
      <c r="A410" s="365"/>
      <c r="B410" s="485" t="s">
        <v>712</v>
      </c>
      <c r="C410" s="386"/>
      <c r="D410" s="375"/>
      <c r="E410" s="61"/>
      <c r="F410" s="401"/>
    </row>
    <row r="411" spans="1:7" s="12" customFormat="1" ht="38.25">
      <c r="A411" s="21"/>
      <c r="B411" s="349" t="s">
        <v>519</v>
      </c>
      <c r="C411" s="353"/>
      <c r="D411" s="375"/>
      <c r="E411" s="61"/>
      <c r="F411" s="56"/>
    </row>
    <row r="412" spans="1:7" s="3" customFormat="1" ht="25.5">
      <c r="A412" s="365"/>
      <c r="B412" s="2" t="s">
        <v>612</v>
      </c>
      <c r="C412" s="484"/>
      <c r="D412" s="357"/>
      <c r="E412" s="60"/>
      <c r="F412" s="56"/>
    </row>
    <row r="413" spans="1:7" s="3" customFormat="1" ht="25.5">
      <c r="A413" s="365"/>
      <c r="B413" s="383" t="s">
        <v>736</v>
      </c>
      <c r="C413" s="484"/>
      <c r="D413" s="357"/>
      <c r="E413" s="60"/>
      <c r="F413" s="56"/>
    </row>
    <row r="414" spans="1:7" s="3" customFormat="1" ht="25.5">
      <c r="A414" s="365"/>
      <c r="B414" s="385" t="s">
        <v>614</v>
      </c>
      <c r="C414" s="305"/>
      <c r="D414" s="357"/>
      <c r="E414" s="60"/>
      <c r="F414" s="56"/>
    </row>
    <row r="415" spans="1:7" s="12" customFormat="1">
      <c r="A415" s="365"/>
      <c r="B415" s="391" t="s">
        <v>816</v>
      </c>
      <c r="C415" s="386" t="s">
        <v>164</v>
      </c>
      <c r="D415" s="375">
        <v>2</v>
      </c>
      <c r="E415" s="61"/>
      <c r="F415" s="401">
        <f>ROUND(D415*E415,2)</f>
        <v>0</v>
      </c>
    </row>
    <row r="416" spans="1:7">
      <c r="D416" s="505"/>
      <c r="E416" s="65"/>
      <c r="F416" s="495"/>
    </row>
    <row r="417" spans="1:7" ht="38.25">
      <c r="A417" s="171">
        <f>MAX(A82:A412)+1</f>
        <v>24</v>
      </c>
      <c r="B417" s="506" t="s">
        <v>817</v>
      </c>
      <c r="C417" s="504"/>
      <c r="D417" s="505"/>
      <c r="E417" s="65"/>
      <c r="F417" s="495"/>
      <c r="G417" s="349"/>
    </row>
    <row r="418" spans="1:7">
      <c r="A418" s="171"/>
      <c r="B418" s="506" t="s">
        <v>818</v>
      </c>
      <c r="C418" s="504"/>
      <c r="D418" s="505"/>
      <c r="E418" s="65"/>
      <c r="F418" s="495"/>
      <c r="G418" s="349"/>
    </row>
    <row r="419" spans="1:7" s="3" customFormat="1">
      <c r="A419" s="365"/>
      <c r="B419" s="2" t="s">
        <v>660</v>
      </c>
      <c r="C419" s="388"/>
      <c r="D419" s="375"/>
      <c r="E419" s="60"/>
      <c r="F419" s="56"/>
    </row>
    <row r="420" spans="1:7" s="3" customFormat="1" ht="38.25">
      <c r="A420" s="365" t="s">
        <v>661</v>
      </c>
      <c r="B420" s="2" t="s">
        <v>819</v>
      </c>
      <c r="C420" s="388"/>
      <c r="D420" s="375"/>
      <c r="E420" s="60"/>
      <c r="F420" s="56"/>
    </row>
    <row r="421" spans="1:7" s="12" customFormat="1" ht="25.5">
      <c r="A421" s="365"/>
      <c r="B421" s="383" t="s">
        <v>707</v>
      </c>
      <c r="C421" s="386"/>
      <c r="D421" s="375"/>
      <c r="E421" s="61"/>
      <c r="F421" s="401"/>
    </row>
    <row r="422" spans="1:7" s="12" customFormat="1">
      <c r="A422" s="365"/>
      <c r="B422" s="383" t="s">
        <v>820</v>
      </c>
      <c r="C422" s="386"/>
      <c r="D422" s="375"/>
      <c r="E422" s="61"/>
      <c r="F422" s="401"/>
    </row>
    <row r="423" spans="1:7" ht="38.25">
      <c r="A423" s="171"/>
      <c r="B423" s="506" t="s">
        <v>821</v>
      </c>
      <c r="C423" s="504"/>
      <c r="D423" s="505"/>
      <c r="E423" s="65"/>
      <c r="F423" s="495"/>
      <c r="G423" s="349"/>
    </row>
    <row r="424" spans="1:7" ht="25.5">
      <c r="A424" s="171"/>
      <c r="B424" s="506" t="s">
        <v>4389</v>
      </c>
      <c r="C424" s="504"/>
      <c r="D424" s="505"/>
      <c r="E424" s="65"/>
      <c r="F424" s="495"/>
      <c r="G424" s="349"/>
    </row>
    <row r="425" spans="1:7">
      <c r="A425" s="171"/>
      <c r="B425" s="506" t="s">
        <v>822</v>
      </c>
      <c r="C425" s="504"/>
      <c r="D425" s="505"/>
      <c r="E425" s="65"/>
      <c r="F425" s="495"/>
      <c r="G425" s="349"/>
    </row>
    <row r="426" spans="1:7">
      <c r="A426" s="171"/>
      <c r="B426" s="506" t="s">
        <v>823</v>
      </c>
      <c r="C426" s="504"/>
      <c r="D426" s="505"/>
      <c r="E426" s="65"/>
      <c r="F426" s="495"/>
      <c r="G426" s="349"/>
    </row>
    <row r="427" spans="1:7">
      <c r="A427" s="171"/>
      <c r="B427" s="506" t="s">
        <v>824</v>
      </c>
      <c r="C427" s="504"/>
      <c r="D427" s="505"/>
      <c r="E427" s="65"/>
      <c r="F427" s="495"/>
      <c r="G427" s="349"/>
    </row>
    <row r="428" spans="1:7" ht="63.75">
      <c r="A428" s="171"/>
      <c r="B428" s="506" t="s">
        <v>744</v>
      </c>
      <c r="C428" s="504"/>
      <c r="D428" s="505"/>
      <c r="E428" s="65"/>
      <c r="F428" s="495"/>
      <c r="G428" s="349"/>
    </row>
    <row r="429" spans="1:7" ht="38.25">
      <c r="A429" s="171"/>
      <c r="B429" s="506" t="s">
        <v>825</v>
      </c>
      <c r="C429" s="504"/>
      <c r="D429" s="505"/>
      <c r="E429" s="65"/>
      <c r="F429" s="495"/>
      <c r="G429" s="349"/>
    </row>
    <row r="430" spans="1:7" ht="25.5">
      <c r="A430" s="171"/>
      <c r="B430" s="506" t="s">
        <v>826</v>
      </c>
      <c r="C430" s="504"/>
      <c r="D430" s="505"/>
      <c r="E430" s="65"/>
      <c r="F430" s="495"/>
      <c r="G430" s="349"/>
    </row>
    <row r="431" spans="1:7" ht="25.5">
      <c r="A431" s="171"/>
      <c r="B431" s="506" t="s">
        <v>827</v>
      </c>
      <c r="C431" s="504"/>
      <c r="D431" s="505"/>
      <c r="E431" s="65"/>
      <c r="F431" s="495"/>
      <c r="G431" s="349"/>
    </row>
    <row r="432" spans="1:7" ht="38.25">
      <c r="A432" s="171"/>
      <c r="B432" s="506" t="s">
        <v>828</v>
      </c>
      <c r="C432" s="504"/>
      <c r="D432" s="505"/>
      <c r="E432" s="65"/>
      <c r="F432" s="495"/>
      <c r="G432" s="349"/>
    </row>
    <row r="433" spans="1:7">
      <c r="A433" s="171"/>
      <c r="B433" s="506" t="s">
        <v>829</v>
      </c>
      <c r="C433" s="504"/>
      <c r="D433" s="505"/>
      <c r="E433" s="65"/>
      <c r="F433" s="495"/>
      <c r="G433" s="349"/>
    </row>
    <row r="434" spans="1:7" ht="76.5">
      <c r="A434" s="171"/>
      <c r="B434" s="506" t="s">
        <v>799</v>
      </c>
      <c r="C434" s="504"/>
      <c r="D434" s="505"/>
      <c r="E434" s="65"/>
      <c r="F434" s="495"/>
      <c r="G434" s="349"/>
    </row>
    <row r="435" spans="1:7" s="3" customFormat="1" ht="38.25">
      <c r="A435" s="365"/>
      <c r="B435" s="2" t="s">
        <v>4390</v>
      </c>
      <c r="C435" s="388"/>
      <c r="D435" s="375"/>
      <c r="E435" s="60"/>
      <c r="F435" s="56"/>
    </row>
    <row r="436" spans="1:7" s="12" customFormat="1" ht="38.25">
      <c r="A436" s="365"/>
      <c r="B436" s="485" t="s">
        <v>712</v>
      </c>
      <c r="C436" s="386"/>
      <c r="D436" s="375"/>
      <c r="E436" s="61"/>
      <c r="F436" s="401"/>
    </row>
    <row r="437" spans="1:7" s="3" customFormat="1" ht="25.5">
      <c r="A437" s="365"/>
      <c r="B437" s="2" t="s">
        <v>612</v>
      </c>
      <c r="C437" s="484"/>
      <c r="D437" s="357"/>
      <c r="E437" s="60"/>
      <c r="F437" s="56"/>
    </row>
    <row r="438" spans="1:7" s="3" customFormat="1" ht="25.5">
      <c r="A438" s="365"/>
      <c r="B438" s="383" t="s">
        <v>736</v>
      </c>
      <c r="C438" s="484"/>
      <c r="D438" s="357"/>
      <c r="E438" s="60"/>
      <c r="F438" s="56"/>
    </row>
    <row r="439" spans="1:7" s="3" customFormat="1" ht="25.5">
      <c r="A439" s="365"/>
      <c r="B439" s="385" t="s">
        <v>614</v>
      </c>
      <c r="C439" s="305"/>
      <c r="D439" s="357"/>
      <c r="E439" s="60"/>
      <c r="F439" s="56"/>
    </row>
    <row r="440" spans="1:7" s="12" customFormat="1">
      <c r="A440" s="365"/>
      <c r="B440" s="391" t="s">
        <v>830</v>
      </c>
      <c r="C440" s="386" t="s">
        <v>164</v>
      </c>
      <c r="D440" s="375">
        <v>1</v>
      </c>
      <c r="E440" s="61"/>
      <c r="F440" s="401">
        <f>ROUND(D440*E440,2)</f>
        <v>0</v>
      </c>
    </row>
    <row r="441" spans="1:7">
      <c r="D441" s="505"/>
      <c r="E441" s="65"/>
      <c r="F441" s="495"/>
    </row>
    <row r="442" spans="1:7" ht="38.25">
      <c r="A442" s="171">
        <f>MAX(A84:A437)+1</f>
        <v>25</v>
      </c>
      <c r="B442" s="506" t="s">
        <v>817</v>
      </c>
      <c r="C442" s="504"/>
      <c r="D442" s="505"/>
      <c r="E442" s="65"/>
      <c r="F442" s="495"/>
      <c r="G442" s="349"/>
    </row>
    <row r="443" spans="1:7">
      <c r="A443" s="171"/>
      <c r="B443" s="506" t="s">
        <v>831</v>
      </c>
      <c r="C443" s="504"/>
      <c r="D443" s="505"/>
      <c r="E443" s="65"/>
      <c r="F443" s="495"/>
      <c r="G443" s="349"/>
    </row>
    <row r="444" spans="1:7" s="3" customFormat="1">
      <c r="A444" s="365"/>
      <c r="B444" s="2" t="s">
        <v>660</v>
      </c>
      <c r="C444" s="388"/>
      <c r="D444" s="375"/>
      <c r="E444" s="60"/>
      <c r="F444" s="56"/>
    </row>
    <row r="445" spans="1:7" s="3" customFormat="1" ht="38.25">
      <c r="A445" s="365" t="s">
        <v>661</v>
      </c>
      <c r="B445" s="2" t="s">
        <v>832</v>
      </c>
      <c r="C445" s="388"/>
      <c r="D445" s="375"/>
      <c r="E445" s="60"/>
      <c r="F445" s="56"/>
    </row>
    <row r="446" spans="1:7" s="12" customFormat="1" ht="25.5">
      <c r="A446" s="365"/>
      <c r="B446" s="383" t="s">
        <v>707</v>
      </c>
      <c r="C446" s="386"/>
      <c r="D446" s="375"/>
      <c r="E446" s="61"/>
      <c r="F446" s="401"/>
    </row>
    <row r="447" spans="1:7" s="12" customFormat="1">
      <c r="A447" s="365"/>
      <c r="B447" s="383" t="s">
        <v>820</v>
      </c>
      <c r="C447" s="386"/>
      <c r="D447" s="375"/>
      <c r="E447" s="61"/>
      <c r="F447" s="401"/>
    </row>
    <row r="448" spans="1:7" ht="38.25">
      <c r="A448" s="171"/>
      <c r="B448" s="506" t="s">
        <v>833</v>
      </c>
      <c r="C448" s="504"/>
      <c r="D448" s="505"/>
      <c r="E448" s="65"/>
      <c r="F448" s="495"/>
      <c r="G448" s="349"/>
    </row>
    <row r="449" spans="1:7" ht="25.5">
      <c r="A449" s="171"/>
      <c r="B449" s="506" t="s">
        <v>4389</v>
      </c>
      <c r="C449" s="504"/>
      <c r="D449" s="505"/>
      <c r="E449" s="65"/>
      <c r="F449" s="495"/>
      <c r="G449" s="349"/>
    </row>
    <row r="450" spans="1:7">
      <c r="A450" s="171"/>
      <c r="B450" s="506" t="s">
        <v>822</v>
      </c>
      <c r="C450" s="504"/>
      <c r="D450" s="505"/>
      <c r="E450" s="65"/>
      <c r="F450" s="495"/>
      <c r="G450" s="349"/>
    </row>
    <row r="451" spans="1:7">
      <c r="A451" s="171"/>
      <c r="B451" s="506" t="s">
        <v>823</v>
      </c>
      <c r="C451" s="504"/>
      <c r="D451" s="505"/>
      <c r="E451" s="65"/>
      <c r="F451" s="495"/>
      <c r="G451" s="349"/>
    </row>
    <row r="452" spans="1:7">
      <c r="A452" s="171"/>
      <c r="B452" s="506" t="s">
        <v>824</v>
      </c>
      <c r="C452" s="504"/>
      <c r="D452" s="505"/>
      <c r="E452" s="65"/>
      <c r="F452" s="495"/>
      <c r="G452" s="349"/>
    </row>
    <row r="453" spans="1:7" ht="63.75">
      <c r="A453" s="171"/>
      <c r="B453" s="506" t="s">
        <v>744</v>
      </c>
      <c r="C453" s="504"/>
      <c r="D453" s="505"/>
      <c r="E453" s="65"/>
      <c r="F453" s="495"/>
      <c r="G453" s="349"/>
    </row>
    <row r="454" spans="1:7" ht="38.25">
      <c r="A454" s="171"/>
      <c r="B454" s="506" t="s">
        <v>825</v>
      </c>
      <c r="C454" s="504"/>
      <c r="D454" s="505"/>
      <c r="E454" s="65"/>
      <c r="F454" s="495"/>
      <c r="G454" s="349"/>
    </row>
    <row r="455" spans="1:7" ht="25.5">
      <c r="A455" s="171"/>
      <c r="B455" s="506" t="s">
        <v>826</v>
      </c>
      <c r="C455" s="504"/>
      <c r="D455" s="505"/>
      <c r="E455" s="65"/>
      <c r="F455" s="495"/>
      <c r="G455" s="349"/>
    </row>
    <row r="456" spans="1:7" ht="25.5">
      <c r="A456" s="171"/>
      <c r="B456" s="506" t="s">
        <v>827</v>
      </c>
      <c r="C456" s="504"/>
      <c r="D456" s="505"/>
      <c r="E456" s="65"/>
      <c r="F456" s="495"/>
      <c r="G456" s="349"/>
    </row>
    <row r="457" spans="1:7" ht="38.25">
      <c r="A457" s="171"/>
      <c r="B457" s="506" t="s">
        <v>828</v>
      </c>
      <c r="C457" s="504"/>
      <c r="D457" s="505"/>
      <c r="E457" s="65"/>
      <c r="F457" s="495"/>
      <c r="G457" s="349"/>
    </row>
    <row r="458" spans="1:7">
      <c r="A458" s="171"/>
      <c r="B458" s="506" t="s">
        <v>829</v>
      </c>
      <c r="C458" s="504"/>
      <c r="D458" s="505"/>
      <c r="E458" s="65"/>
      <c r="F458" s="495"/>
      <c r="G458" s="349"/>
    </row>
    <row r="459" spans="1:7" ht="76.5">
      <c r="A459" s="171"/>
      <c r="B459" s="506" t="s">
        <v>799</v>
      </c>
      <c r="C459" s="504"/>
      <c r="D459" s="505"/>
      <c r="E459" s="65"/>
      <c r="F459" s="495"/>
      <c r="G459" s="349"/>
    </row>
    <row r="460" spans="1:7" s="3" customFormat="1" ht="38.25">
      <c r="A460" s="365"/>
      <c r="B460" s="2" t="s">
        <v>4390</v>
      </c>
      <c r="C460" s="388"/>
      <c r="D460" s="375"/>
      <c r="E460" s="60"/>
      <c r="F460" s="56"/>
    </row>
    <row r="461" spans="1:7" s="12" customFormat="1" ht="38.25">
      <c r="A461" s="365"/>
      <c r="B461" s="485" t="s">
        <v>712</v>
      </c>
      <c r="C461" s="386"/>
      <c r="D461" s="375"/>
      <c r="E461" s="61"/>
      <c r="F461" s="401"/>
    </row>
    <row r="462" spans="1:7" s="3" customFormat="1" ht="25.5">
      <c r="A462" s="365"/>
      <c r="B462" s="2" t="s">
        <v>612</v>
      </c>
      <c r="C462" s="484"/>
      <c r="D462" s="357"/>
      <c r="E462" s="60"/>
      <c r="F462" s="56"/>
    </row>
    <row r="463" spans="1:7" s="3" customFormat="1" ht="25.5">
      <c r="A463" s="365"/>
      <c r="B463" s="383" t="s">
        <v>736</v>
      </c>
      <c r="C463" s="484"/>
      <c r="D463" s="357"/>
      <c r="E463" s="60"/>
      <c r="F463" s="56"/>
    </row>
    <row r="464" spans="1:7" s="3" customFormat="1" ht="25.5">
      <c r="A464" s="365"/>
      <c r="B464" s="385" t="s">
        <v>614</v>
      </c>
      <c r="C464" s="305"/>
      <c r="D464" s="357"/>
      <c r="E464" s="60"/>
      <c r="F464" s="56"/>
    </row>
    <row r="465" spans="1:7" s="12" customFormat="1">
      <c r="A465" s="365"/>
      <c r="B465" s="391" t="s">
        <v>834</v>
      </c>
      <c r="C465" s="386" t="s">
        <v>164</v>
      </c>
      <c r="D465" s="375">
        <v>1</v>
      </c>
      <c r="E465" s="61"/>
      <c r="F465" s="401">
        <f>ROUND(D465*E465,2)</f>
        <v>0</v>
      </c>
    </row>
    <row r="466" spans="1:7">
      <c r="D466" s="505"/>
      <c r="E466" s="65"/>
      <c r="F466" s="495"/>
    </row>
    <row r="467" spans="1:7" ht="38.25">
      <c r="A467" s="171">
        <f>MAX(A153:A462)+1</f>
        <v>26</v>
      </c>
      <c r="B467" s="506" t="s">
        <v>817</v>
      </c>
      <c r="C467" s="504"/>
      <c r="D467" s="505"/>
      <c r="E467" s="65"/>
      <c r="F467" s="495"/>
      <c r="G467" s="349"/>
    </row>
    <row r="468" spans="1:7" ht="25.5">
      <c r="A468" s="171"/>
      <c r="B468" s="506" t="s">
        <v>835</v>
      </c>
      <c r="C468" s="504"/>
      <c r="D468" s="505"/>
      <c r="E468" s="65"/>
      <c r="F468" s="495"/>
      <c r="G468" s="349"/>
    </row>
    <row r="469" spans="1:7" s="3" customFormat="1">
      <c r="A469" s="365"/>
      <c r="B469" s="2" t="s">
        <v>660</v>
      </c>
      <c r="C469" s="388"/>
      <c r="D469" s="375"/>
      <c r="E469" s="60"/>
      <c r="F469" s="56"/>
    </row>
    <row r="470" spans="1:7" s="3" customFormat="1" ht="38.25">
      <c r="A470" s="365" t="s">
        <v>661</v>
      </c>
      <c r="B470" s="2" t="s">
        <v>836</v>
      </c>
      <c r="C470" s="388"/>
      <c r="D470" s="375"/>
      <c r="E470" s="60"/>
      <c r="F470" s="56"/>
    </row>
    <row r="471" spans="1:7" s="12" customFormat="1" ht="25.5">
      <c r="A471" s="365"/>
      <c r="B471" s="383" t="s">
        <v>707</v>
      </c>
      <c r="C471" s="386"/>
      <c r="D471" s="375"/>
      <c r="E471" s="61"/>
      <c r="F471" s="401"/>
    </row>
    <row r="472" spans="1:7" s="12" customFormat="1">
      <c r="A472" s="365"/>
      <c r="B472" s="383" t="s">
        <v>820</v>
      </c>
      <c r="C472" s="386"/>
      <c r="D472" s="375"/>
      <c r="E472" s="61"/>
      <c r="F472" s="401"/>
    </row>
    <row r="473" spans="1:7" ht="38.25">
      <c r="A473" s="171"/>
      <c r="B473" s="506" t="s">
        <v>833</v>
      </c>
      <c r="C473" s="504"/>
      <c r="D473" s="505"/>
      <c r="E473" s="65"/>
      <c r="F473" s="495"/>
      <c r="G473" s="349"/>
    </row>
    <row r="474" spans="1:7" ht="25.5">
      <c r="A474" s="171"/>
      <c r="B474" s="506" t="s">
        <v>4389</v>
      </c>
      <c r="C474" s="504"/>
      <c r="D474" s="505"/>
      <c r="E474" s="65"/>
      <c r="F474" s="495"/>
      <c r="G474" s="349"/>
    </row>
    <row r="475" spans="1:7">
      <c r="A475" s="171"/>
      <c r="B475" s="506" t="s">
        <v>822</v>
      </c>
      <c r="C475" s="504"/>
      <c r="D475" s="505"/>
      <c r="E475" s="65"/>
      <c r="F475" s="495"/>
      <c r="G475" s="349"/>
    </row>
    <row r="476" spans="1:7">
      <c r="A476" s="171"/>
      <c r="B476" s="506" t="s">
        <v>823</v>
      </c>
      <c r="C476" s="504"/>
      <c r="D476" s="505"/>
      <c r="E476" s="65"/>
      <c r="F476" s="495"/>
      <c r="G476" s="349"/>
    </row>
    <row r="477" spans="1:7">
      <c r="A477" s="171"/>
      <c r="B477" s="506" t="s">
        <v>824</v>
      </c>
      <c r="C477" s="504"/>
      <c r="D477" s="505"/>
      <c r="E477" s="65"/>
      <c r="F477" s="495"/>
      <c r="G477" s="349"/>
    </row>
    <row r="478" spans="1:7" ht="63.75">
      <c r="A478" s="171"/>
      <c r="B478" s="506" t="s">
        <v>744</v>
      </c>
      <c r="C478" s="504"/>
      <c r="D478" s="505"/>
      <c r="E478" s="65"/>
      <c r="F478" s="495"/>
      <c r="G478" s="349"/>
    </row>
    <row r="479" spans="1:7" ht="38.25">
      <c r="A479" s="171"/>
      <c r="B479" s="506" t="s">
        <v>825</v>
      </c>
      <c r="C479" s="504"/>
      <c r="D479" s="505"/>
      <c r="E479" s="65"/>
      <c r="F479" s="495"/>
      <c r="G479" s="349"/>
    </row>
    <row r="480" spans="1:7" ht="25.5">
      <c r="A480" s="171"/>
      <c r="B480" s="506" t="s">
        <v>826</v>
      </c>
      <c r="C480" s="504"/>
      <c r="D480" s="505"/>
      <c r="E480" s="65"/>
      <c r="F480" s="495"/>
      <c r="G480" s="349"/>
    </row>
    <row r="481" spans="1:7" ht="25.5">
      <c r="A481" s="171"/>
      <c r="B481" s="506" t="s">
        <v>827</v>
      </c>
      <c r="C481" s="504"/>
      <c r="D481" s="505"/>
      <c r="E481" s="65"/>
      <c r="F481" s="495"/>
      <c r="G481" s="349"/>
    </row>
    <row r="482" spans="1:7" ht="38.25">
      <c r="A482" s="171"/>
      <c r="B482" s="506" t="s">
        <v>828</v>
      </c>
      <c r="C482" s="504"/>
      <c r="D482" s="505"/>
      <c r="E482" s="65"/>
      <c r="F482" s="495"/>
      <c r="G482" s="349"/>
    </row>
    <row r="483" spans="1:7">
      <c r="A483" s="171"/>
      <c r="B483" s="506" t="s">
        <v>829</v>
      </c>
      <c r="C483" s="504"/>
      <c r="D483" s="505"/>
      <c r="E483" s="65"/>
      <c r="F483" s="495"/>
      <c r="G483" s="349"/>
    </row>
    <row r="484" spans="1:7" ht="76.5">
      <c r="A484" s="171"/>
      <c r="B484" s="506" t="s">
        <v>799</v>
      </c>
      <c r="C484" s="504"/>
      <c r="D484" s="505"/>
      <c r="E484" s="65"/>
      <c r="F484" s="495"/>
      <c r="G484" s="349"/>
    </row>
    <row r="485" spans="1:7" s="3" customFormat="1" ht="38.25">
      <c r="A485" s="365"/>
      <c r="B485" s="2" t="s">
        <v>4390</v>
      </c>
      <c r="C485" s="388"/>
      <c r="D485" s="375"/>
      <c r="E485" s="60"/>
      <c r="F485" s="56"/>
    </row>
    <row r="486" spans="1:7" s="12" customFormat="1" ht="38.25">
      <c r="A486" s="365"/>
      <c r="B486" s="485" t="s">
        <v>712</v>
      </c>
      <c r="C486" s="386"/>
      <c r="D486" s="375"/>
      <c r="E486" s="61"/>
      <c r="F486" s="401"/>
    </row>
    <row r="487" spans="1:7" s="3" customFormat="1" ht="25.5">
      <c r="A487" s="365"/>
      <c r="B487" s="2" t="s">
        <v>612</v>
      </c>
      <c r="C487" s="484"/>
      <c r="D487" s="357"/>
      <c r="E487" s="60"/>
      <c r="F487" s="56"/>
    </row>
    <row r="488" spans="1:7" s="3" customFormat="1" ht="25.5">
      <c r="A488" s="365"/>
      <c r="B488" s="383" t="s">
        <v>736</v>
      </c>
      <c r="C488" s="484"/>
      <c r="D488" s="357"/>
      <c r="E488" s="60"/>
      <c r="F488" s="56"/>
    </row>
    <row r="489" spans="1:7" s="3" customFormat="1" ht="25.5">
      <c r="A489" s="365"/>
      <c r="B489" s="385" t="s">
        <v>614</v>
      </c>
      <c r="C489" s="305"/>
      <c r="D489" s="357"/>
      <c r="E489" s="60"/>
      <c r="F489" s="56"/>
    </row>
    <row r="490" spans="1:7" s="12" customFormat="1">
      <c r="A490" s="365"/>
      <c r="B490" s="391" t="s">
        <v>837</v>
      </c>
      <c r="C490" s="386" t="s">
        <v>164</v>
      </c>
      <c r="D490" s="375">
        <v>1</v>
      </c>
      <c r="E490" s="61"/>
      <c r="F490" s="401">
        <f>ROUND(D490*E490,2)</f>
        <v>0</v>
      </c>
    </row>
    <row r="491" spans="1:7">
      <c r="D491" s="505"/>
      <c r="E491" s="65"/>
      <c r="F491" s="495"/>
    </row>
    <row r="492" spans="1:7">
      <c r="B492" s="511"/>
      <c r="D492" s="505"/>
      <c r="E492" s="65"/>
      <c r="F492" s="495"/>
    </row>
    <row r="493" spans="1:7">
      <c r="B493" s="503" t="s">
        <v>838</v>
      </c>
      <c r="D493" s="505"/>
      <c r="E493" s="65"/>
      <c r="F493" s="495"/>
    </row>
    <row r="494" spans="1:7">
      <c r="A494" s="171"/>
      <c r="B494" s="508"/>
      <c r="D494" s="505"/>
      <c r="E494" s="65"/>
      <c r="F494" s="495"/>
    </row>
    <row r="495" spans="1:7" s="7" customFormat="1" ht="25.5">
      <c r="A495" s="171">
        <f>SUM(A467)+1</f>
        <v>27</v>
      </c>
      <c r="B495" s="338" t="s">
        <v>839</v>
      </c>
      <c r="C495" s="10"/>
      <c r="D495" s="339"/>
      <c r="E495" s="44"/>
      <c r="F495" s="43"/>
    </row>
    <row r="496" spans="1:7" s="7" customFormat="1" ht="25.5">
      <c r="A496" s="171"/>
      <c r="B496" s="331" t="s">
        <v>840</v>
      </c>
      <c r="C496" s="10"/>
      <c r="D496" s="339"/>
      <c r="E496" s="44"/>
      <c r="F496" s="43"/>
    </row>
    <row r="497" spans="1:6" ht="38.25">
      <c r="A497" s="171"/>
      <c r="B497" s="507" t="s">
        <v>4312</v>
      </c>
      <c r="D497" s="505"/>
      <c r="E497" s="65"/>
      <c r="F497" s="495"/>
    </row>
    <row r="498" spans="1:6" ht="25.5">
      <c r="A498" s="171"/>
      <c r="B498" s="508" t="s">
        <v>841</v>
      </c>
      <c r="D498" s="505"/>
      <c r="E498" s="65"/>
      <c r="F498" s="495"/>
    </row>
    <row r="499" spans="1:6" ht="63.75">
      <c r="A499" s="171"/>
      <c r="B499" s="330" t="s">
        <v>842</v>
      </c>
      <c r="D499" s="505"/>
      <c r="E499" s="65"/>
      <c r="F499" s="495"/>
    </row>
    <row r="500" spans="1:6">
      <c r="A500" s="171"/>
      <c r="B500" s="509" t="s">
        <v>843</v>
      </c>
      <c r="D500" s="505"/>
      <c r="E500" s="65"/>
      <c r="F500" s="495"/>
    </row>
    <row r="501" spans="1:6" s="7" customFormat="1" ht="38.25">
      <c r="A501" s="171"/>
      <c r="B501" s="331" t="s">
        <v>844</v>
      </c>
      <c r="C501" s="10"/>
      <c r="D501" s="339"/>
      <c r="E501" s="44"/>
      <c r="F501" s="43"/>
    </row>
    <row r="502" spans="1:6" s="7" customFormat="1">
      <c r="A502" s="171"/>
      <c r="B502" s="336" t="s">
        <v>163</v>
      </c>
      <c r="C502" s="10" t="s">
        <v>164</v>
      </c>
      <c r="D502" s="339">
        <v>5</v>
      </c>
      <c r="E502" s="44"/>
      <c r="F502" s="43">
        <f>ROUND(D502*E502,2)</f>
        <v>0</v>
      </c>
    </row>
    <row r="503" spans="1:6" s="7" customFormat="1">
      <c r="A503" s="171"/>
      <c r="B503" s="336"/>
      <c r="C503" s="10"/>
      <c r="D503" s="339"/>
      <c r="E503" s="44"/>
      <c r="F503" s="43"/>
    </row>
    <row r="504" spans="1:6" s="7" customFormat="1" ht="25.5">
      <c r="A504" s="171">
        <f>SUM(A495)+1</f>
        <v>28</v>
      </c>
      <c r="B504" s="338" t="s">
        <v>845</v>
      </c>
      <c r="C504" s="10"/>
      <c r="D504" s="339"/>
      <c r="E504" s="44"/>
      <c r="F504" s="43"/>
    </row>
    <row r="505" spans="1:6" s="7" customFormat="1">
      <c r="A505" s="171"/>
      <c r="B505" s="331" t="s">
        <v>846</v>
      </c>
      <c r="C505" s="10"/>
      <c r="D505" s="339"/>
      <c r="E505" s="44"/>
      <c r="F505" s="43"/>
    </row>
    <row r="506" spans="1:6" ht="25.5">
      <c r="A506" s="171"/>
      <c r="B506" s="507" t="s">
        <v>4384</v>
      </c>
      <c r="D506" s="505"/>
      <c r="E506" s="65"/>
      <c r="F506" s="495"/>
    </row>
    <row r="507" spans="1:6" ht="25.5">
      <c r="A507" s="171"/>
      <c r="B507" s="508" t="s">
        <v>841</v>
      </c>
      <c r="D507" s="505"/>
      <c r="E507" s="65"/>
      <c r="F507" s="495"/>
    </row>
    <row r="508" spans="1:6" ht="63.75">
      <c r="A508" s="171"/>
      <c r="B508" s="330" t="s">
        <v>842</v>
      </c>
      <c r="D508" s="505"/>
      <c r="E508" s="65"/>
      <c r="F508" s="495"/>
    </row>
    <row r="509" spans="1:6">
      <c r="A509" s="171"/>
      <c r="B509" s="509" t="s">
        <v>847</v>
      </c>
      <c r="D509" s="505"/>
      <c r="E509" s="65"/>
      <c r="F509" s="495"/>
    </row>
    <row r="510" spans="1:6" s="7" customFormat="1" ht="38.25">
      <c r="A510" s="171"/>
      <c r="B510" s="331" t="s">
        <v>844</v>
      </c>
      <c r="C510" s="10"/>
      <c r="D510" s="339"/>
      <c r="E510" s="44"/>
      <c r="F510" s="43"/>
    </row>
    <row r="511" spans="1:6" s="7" customFormat="1">
      <c r="A511" s="171"/>
      <c r="B511" s="336" t="s">
        <v>163</v>
      </c>
      <c r="C511" s="10" t="s">
        <v>164</v>
      </c>
      <c r="D511" s="339">
        <v>24</v>
      </c>
      <c r="E511" s="44"/>
      <c r="F511" s="43">
        <f>ROUND(D511*E511,2)</f>
        <v>0</v>
      </c>
    </row>
    <row r="512" spans="1:6" s="7" customFormat="1">
      <c r="A512" s="171"/>
      <c r="B512" s="336"/>
      <c r="C512" s="10"/>
      <c r="D512" s="339"/>
      <c r="E512" s="44"/>
      <c r="F512" s="43"/>
    </row>
    <row r="513" spans="1:6" s="7" customFormat="1" ht="25.5">
      <c r="A513" s="171">
        <f>SUM(A504)+1</f>
        <v>29</v>
      </c>
      <c r="B513" s="338" t="s">
        <v>848</v>
      </c>
      <c r="C513" s="10"/>
      <c r="D513" s="339"/>
      <c r="E513" s="44"/>
      <c r="F513" s="43"/>
    </row>
    <row r="514" spans="1:6" s="7" customFormat="1" ht="25.5">
      <c r="A514" s="171"/>
      <c r="B514" s="507" t="s">
        <v>849</v>
      </c>
      <c r="C514" s="10"/>
      <c r="D514" s="339"/>
      <c r="E514" s="44"/>
      <c r="F514" s="43"/>
    </row>
    <row r="515" spans="1:6" ht="25.5">
      <c r="A515" s="171"/>
      <c r="B515" s="507" t="s">
        <v>4384</v>
      </c>
      <c r="D515" s="505"/>
      <c r="E515" s="65"/>
      <c r="F515" s="495"/>
    </row>
    <row r="516" spans="1:6" ht="25.5">
      <c r="A516" s="171"/>
      <c r="B516" s="508" t="s">
        <v>841</v>
      </c>
      <c r="D516" s="505"/>
      <c r="E516" s="65"/>
      <c r="F516" s="495"/>
    </row>
    <row r="517" spans="1:6" ht="63.75">
      <c r="A517" s="171"/>
      <c r="B517" s="330" t="s">
        <v>842</v>
      </c>
      <c r="D517" s="505"/>
      <c r="E517" s="65"/>
      <c r="F517" s="495"/>
    </row>
    <row r="518" spans="1:6">
      <c r="A518" s="171"/>
      <c r="B518" s="509" t="s">
        <v>850</v>
      </c>
      <c r="D518" s="505"/>
      <c r="E518" s="65"/>
      <c r="F518" s="495"/>
    </row>
    <row r="519" spans="1:6" s="7" customFormat="1" ht="25.5">
      <c r="A519" s="171"/>
      <c r="B519" s="331" t="s">
        <v>851</v>
      </c>
      <c r="C519" s="10"/>
      <c r="D519" s="339"/>
      <c r="E519" s="44"/>
      <c r="F519" s="43"/>
    </row>
    <row r="520" spans="1:6" s="7" customFormat="1" ht="25.5">
      <c r="A520" s="21"/>
      <c r="B520" s="331" t="s">
        <v>852</v>
      </c>
      <c r="C520" s="10"/>
      <c r="D520" s="339"/>
      <c r="E520" s="44"/>
      <c r="F520" s="43"/>
    </row>
    <row r="521" spans="1:6" s="7" customFormat="1">
      <c r="A521" s="171"/>
      <c r="B521" s="336" t="s">
        <v>163</v>
      </c>
      <c r="C521" s="10" t="s">
        <v>164</v>
      </c>
      <c r="D521" s="339">
        <v>5</v>
      </c>
      <c r="E521" s="44"/>
      <c r="F521" s="43">
        <f>ROUND(D521*E521,2)</f>
        <v>0</v>
      </c>
    </row>
    <row r="522" spans="1:6" s="7" customFormat="1">
      <c r="A522" s="171"/>
      <c r="B522" s="336"/>
      <c r="C522" s="10"/>
      <c r="D522" s="339"/>
      <c r="E522" s="44"/>
      <c r="F522" s="43"/>
    </row>
    <row r="523" spans="1:6">
      <c r="C523" s="353"/>
      <c r="E523" s="65"/>
      <c r="F523" s="495"/>
    </row>
    <row r="524" spans="1:6">
      <c r="B524" s="350" t="s">
        <v>880</v>
      </c>
      <c r="E524" s="65"/>
      <c r="F524" s="495"/>
    </row>
    <row r="525" spans="1:6">
      <c r="E525" s="65"/>
      <c r="F525" s="495"/>
    </row>
    <row r="526" spans="1:6">
      <c r="A526" s="171">
        <f>SUM(A513)+1</f>
        <v>30</v>
      </c>
      <c r="B526" s="350" t="s">
        <v>881</v>
      </c>
      <c r="E526" s="65"/>
      <c r="F526" s="495"/>
    </row>
    <row r="527" spans="1:6">
      <c r="B527" s="349" t="s">
        <v>882</v>
      </c>
      <c r="C527" s="353"/>
      <c r="E527" s="65"/>
      <c r="F527" s="495"/>
    </row>
    <row r="528" spans="1:6" ht="25.5">
      <c r="B528" s="349" t="s">
        <v>883</v>
      </c>
      <c r="C528" s="353"/>
      <c r="E528" s="65"/>
      <c r="F528" s="495"/>
    </row>
    <row r="529" spans="1:6" ht="38.25">
      <c r="B529" s="349" t="s">
        <v>884</v>
      </c>
      <c r="C529" s="353"/>
      <c r="E529" s="65"/>
      <c r="F529" s="495"/>
    </row>
    <row r="530" spans="1:6">
      <c r="B530" s="349" t="s">
        <v>885</v>
      </c>
      <c r="C530" s="353"/>
      <c r="E530" s="65"/>
      <c r="F530" s="495"/>
    </row>
    <row r="531" spans="1:6">
      <c r="B531" s="349" t="s">
        <v>886</v>
      </c>
      <c r="C531" s="353"/>
      <c r="E531" s="65"/>
      <c r="F531" s="495"/>
    </row>
    <row r="532" spans="1:6" s="12" customFormat="1" ht="38.25">
      <c r="A532" s="21"/>
      <c r="B532" s="349" t="s">
        <v>519</v>
      </c>
      <c r="C532" s="353"/>
      <c r="D532" s="375"/>
      <c r="E532" s="61"/>
      <c r="F532" s="56"/>
    </row>
    <row r="533" spans="1:6" ht="89.25">
      <c r="B533" s="1" t="s">
        <v>4391</v>
      </c>
      <c r="C533" s="353"/>
      <c r="E533" s="65"/>
      <c r="F533" s="495"/>
    </row>
    <row r="534" spans="1:6" s="12" customFormat="1" ht="38.25">
      <c r="A534" s="21"/>
      <c r="B534" s="349" t="s">
        <v>519</v>
      </c>
      <c r="C534" s="353"/>
      <c r="D534" s="375"/>
      <c r="E534" s="61"/>
      <c r="F534" s="56"/>
    </row>
    <row r="535" spans="1:6" ht="25.5">
      <c r="B535" s="1" t="s">
        <v>4313</v>
      </c>
      <c r="C535" s="353"/>
      <c r="E535" s="65"/>
      <c r="F535" s="495"/>
    </row>
    <row r="536" spans="1:6" ht="25.5">
      <c r="B536" s="349" t="s">
        <v>887</v>
      </c>
      <c r="C536" s="502" t="s">
        <v>102</v>
      </c>
      <c r="D536" s="505">
        <v>1</v>
      </c>
      <c r="E536" s="65"/>
      <c r="F536" s="495">
        <f>ROUND(D536*E536,2)</f>
        <v>0</v>
      </c>
    </row>
    <row r="537" spans="1:6">
      <c r="C537" s="353"/>
      <c r="E537" s="65"/>
      <c r="F537" s="495"/>
    </row>
    <row r="538" spans="1:6" ht="25.5">
      <c r="A538" s="171">
        <f>SUM(A526)+1</f>
        <v>31</v>
      </c>
      <c r="B538" s="350" t="s">
        <v>888</v>
      </c>
      <c r="C538" s="353"/>
      <c r="E538" s="65"/>
      <c r="F538" s="495"/>
    </row>
    <row r="539" spans="1:6">
      <c r="B539" s="349" t="s">
        <v>889</v>
      </c>
      <c r="C539" s="353"/>
      <c r="E539" s="65"/>
      <c r="F539" s="495"/>
    </row>
    <row r="540" spans="1:6" ht="76.5">
      <c r="B540" s="349" t="s">
        <v>890</v>
      </c>
      <c r="C540" s="12"/>
      <c r="D540" s="12"/>
      <c r="E540" s="61"/>
      <c r="F540" s="401"/>
    </row>
    <row r="541" spans="1:6">
      <c r="B541" s="349" t="s">
        <v>3866</v>
      </c>
      <c r="C541" s="353"/>
      <c r="E541" s="65"/>
      <c r="F541" s="495"/>
    </row>
    <row r="542" spans="1:6" ht="89.25">
      <c r="B542" s="1" t="s">
        <v>4391</v>
      </c>
      <c r="C542" s="353"/>
      <c r="E542" s="65"/>
      <c r="F542" s="495"/>
    </row>
    <row r="543" spans="1:6" s="12" customFormat="1" ht="38.25">
      <c r="A543" s="21"/>
      <c r="B543" s="349" t="s">
        <v>519</v>
      </c>
      <c r="C543" s="353"/>
      <c r="D543" s="375"/>
      <c r="E543" s="61"/>
      <c r="F543" s="56"/>
    </row>
    <row r="544" spans="1:6">
      <c r="B544" s="1" t="s">
        <v>4314</v>
      </c>
      <c r="C544" s="353"/>
      <c r="E544" s="65"/>
      <c r="F544" s="495"/>
    </row>
    <row r="545" spans="1:6" ht="25.5">
      <c r="B545" s="349" t="s">
        <v>887</v>
      </c>
      <c r="C545" s="502" t="s">
        <v>102</v>
      </c>
      <c r="D545" s="505">
        <v>1</v>
      </c>
      <c r="E545" s="65"/>
      <c r="F545" s="495">
        <f>ROUND(D545*E545,2)</f>
        <v>0</v>
      </c>
    </row>
    <row r="546" spans="1:6">
      <c r="C546" s="353"/>
      <c r="E546" s="65"/>
      <c r="F546" s="495"/>
    </row>
    <row r="547" spans="1:6">
      <c r="A547" s="171">
        <f>SUM(A538)+1</f>
        <v>32</v>
      </c>
      <c r="B547" s="350" t="s">
        <v>891</v>
      </c>
      <c r="C547" s="353"/>
      <c r="E547" s="65"/>
      <c r="F547" s="495"/>
    </row>
    <row r="548" spans="1:6">
      <c r="B548" s="349" t="s">
        <v>892</v>
      </c>
      <c r="C548" s="353"/>
      <c r="E548" s="65"/>
      <c r="F548" s="495"/>
    </row>
    <row r="549" spans="1:6" ht="25.5">
      <c r="B549" s="349" t="s">
        <v>893</v>
      </c>
      <c r="C549" s="353"/>
      <c r="E549" s="65"/>
      <c r="F549" s="495"/>
    </row>
    <row r="550" spans="1:6">
      <c r="B550" s="349" t="s">
        <v>885</v>
      </c>
      <c r="C550" s="353"/>
      <c r="E550" s="65"/>
      <c r="F550" s="495"/>
    </row>
    <row r="551" spans="1:6">
      <c r="B551" s="349" t="s">
        <v>3867</v>
      </c>
      <c r="C551" s="353"/>
      <c r="E551" s="65"/>
      <c r="F551" s="495"/>
    </row>
    <row r="552" spans="1:6" ht="89.25">
      <c r="B552" s="1" t="s">
        <v>4391</v>
      </c>
      <c r="C552" s="353"/>
      <c r="E552" s="65"/>
      <c r="F552" s="495"/>
    </row>
    <row r="553" spans="1:6" ht="25.5">
      <c r="B553" s="1" t="s">
        <v>4315</v>
      </c>
      <c r="C553" s="353"/>
      <c r="E553" s="65"/>
      <c r="F553" s="495"/>
    </row>
    <row r="554" spans="1:6" ht="25.5">
      <c r="B554" s="349" t="s">
        <v>887</v>
      </c>
      <c r="C554" s="502" t="s">
        <v>102</v>
      </c>
      <c r="D554" s="505">
        <v>2</v>
      </c>
      <c r="E554" s="65"/>
      <c r="F554" s="495">
        <f>ROUND(D554*E554,2)</f>
        <v>0</v>
      </c>
    </row>
    <row r="555" spans="1:6">
      <c r="C555" s="353"/>
      <c r="E555" s="65"/>
      <c r="F555" s="495"/>
    </row>
    <row r="556" spans="1:6">
      <c r="C556" s="353"/>
      <c r="E556" s="65"/>
      <c r="F556" s="495"/>
    </row>
    <row r="557" spans="1:6">
      <c r="A557" s="171">
        <f>SUM(A547)+1</f>
        <v>33</v>
      </c>
      <c r="B557" s="350" t="s">
        <v>894</v>
      </c>
      <c r="C557" s="353"/>
      <c r="E557" s="65"/>
      <c r="F557" s="495"/>
    </row>
    <row r="558" spans="1:6">
      <c r="B558" s="349" t="s">
        <v>895</v>
      </c>
      <c r="C558" s="353"/>
      <c r="E558" s="65"/>
      <c r="F558" s="495"/>
    </row>
    <row r="559" spans="1:6" ht="25.5">
      <c r="B559" s="349" t="s">
        <v>883</v>
      </c>
      <c r="C559" s="353"/>
      <c r="E559" s="65"/>
      <c r="F559" s="495"/>
    </row>
    <row r="560" spans="1:6" ht="38.25">
      <c r="B560" s="349" t="s">
        <v>884</v>
      </c>
      <c r="C560" s="353"/>
      <c r="E560" s="65"/>
      <c r="F560" s="495"/>
    </row>
    <row r="561" spans="1:6">
      <c r="B561" s="349" t="s">
        <v>885</v>
      </c>
      <c r="C561" s="353"/>
      <c r="E561" s="65"/>
      <c r="F561" s="495"/>
    </row>
    <row r="562" spans="1:6">
      <c r="B562" s="349" t="s">
        <v>3868</v>
      </c>
      <c r="C562" s="353"/>
      <c r="E562" s="65"/>
      <c r="F562" s="495"/>
    </row>
    <row r="563" spans="1:6" ht="89.25">
      <c r="B563" s="1" t="s">
        <v>4391</v>
      </c>
      <c r="C563" s="353"/>
      <c r="E563" s="65"/>
      <c r="F563" s="495"/>
    </row>
    <row r="564" spans="1:6" ht="25.5">
      <c r="B564" s="1" t="s">
        <v>4339</v>
      </c>
      <c r="C564" s="353"/>
      <c r="E564" s="65"/>
      <c r="F564" s="495"/>
    </row>
    <row r="565" spans="1:6" ht="25.5">
      <c r="A565" s="171"/>
      <c r="B565" s="349" t="s">
        <v>887</v>
      </c>
      <c r="C565" s="502" t="s">
        <v>102</v>
      </c>
      <c r="D565" s="505">
        <v>1</v>
      </c>
      <c r="E565" s="65"/>
      <c r="F565" s="495">
        <f>ROUND(D565*E565,2)</f>
        <v>0</v>
      </c>
    </row>
    <row r="566" spans="1:6">
      <c r="A566" s="171"/>
      <c r="D566" s="505"/>
      <c r="E566" s="65"/>
      <c r="F566" s="495"/>
    </row>
    <row r="567" spans="1:6">
      <c r="A567" s="171"/>
      <c r="D567" s="505"/>
      <c r="E567" s="65"/>
      <c r="F567" s="495"/>
    </row>
    <row r="568" spans="1:6">
      <c r="A568" s="171"/>
      <c r="B568" s="350" t="s">
        <v>896</v>
      </c>
      <c r="D568" s="505"/>
      <c r="E568" s="65"/>
      <c r="F568" s="495"/>
    </row>
    <row r="569" spans="1:6">
      <c r="A569" s="171"/>
      <c r="D569" s="505"/>
      <c r="E569" s="65"/>
      <c r="F569" s="495"/>
    </row>
    <row r="570" spans="1:6" s="7" customFormat="1" ht="25.5">
      <c r="A570" s="171">
        <f>SUM(A557:A560)+1</f>
        <v>34</v>
      </c>
      <c r="B570" s="349" t="s">
        <v>3869</v>
      </c>
      <c r="C570" s="10"/>
      <c r="D570" s="339"/>
      <c r="E570" s="44"/>
      <c r="F570" s="43"/>
    </row>
    <row r="571" spans="1:6" ht="38.25">
      <c r="A571" s="171"/>
      <c r="B571" s="349" t="s">
        <v>3183</v>
      </c>
      <c r="D571" s="505"/>
      <c r="E571" s="65"/>
      <c r="F571" s="495"/>
    </row>
    <row r="572" spans="1:6" ht="76.5">
      <c r="A572" s="171"/>
      <c r="B572" s="349" t="s">
        <v>3184</v>
      </c>
      <c r="D572" s="505"/>
      <c r="E572" s="65"/>
      <c r="F572" s="495"/>
    </row>
    <row r="573" spans="1:6" ht="63.75">
      <c r="A573" s="171"/>
      <c r="B573" s="349" t="s">
        <v>3185</v>
      </c>
      <c r="D573" s="505"/>
      <c r="E573" s="65"/>
      <c r="F573" s="495"/>
    </row>
    <row r="574" spans="1:6" ht="63.75">
      <c r="A574" s="171"/>
      <c r="B574" s="349" t="s">
        <v>3186</v>
      </c>
      <c r="D574" s="505"/>
      <c r="E574" s="65"/>
      <c r="F574" s="495"/>
    </row>
    <row r="575" spans="1:6" ht="63.75">
      <c r="A575" s="171"/>
      <c r="B575" s="349" t="s">
        <v>3205</v>
      </c>
      <c r="D575" s="505"/>
      <c r="E575" s="65"/>
      <c r="F575" s="495"/>
    </row>
    <row r="576" spans="1:6" ht="102">
      <c r="A576" s="171"/>
      <c r="B576" s="349" t="s">
        <v>3187</v>
      </c>
      <c r="D576" s="505"/>
      <c r="E576" s="65"/>
      <c r="F576" s="495"/>
    </row>
    <row r="577" spans="1:6" ht="38.25">
      <c r="A577" s="171"/>
      <c r="B577" s="349" t="s">
        <v>3188</v>
      </c>
      <c r="D577" s="505"/>
      <c r="E577" s="65"/>
      <c r="F577" s="495"/>
    </row>
    <row r="578" spans="1:6" ht="38.25">
      <c r="A578" s="171"/>
      <c r="B578" s="349" t="s">
        <v>3206</v>
      </c>
      <c r="D578" s="505"/>
      <c r="E578" s="65"/>
      <c r="F578" s="495"/>
    </row>
    <row r="579" spans="1:6" ht="140.25">
      <c r="A579" s="171"/>
      <c r="B579" s="349" t="s">
        <v>3189</v>
      </c>
      <c r="D579" s="505"/>
      <c r="E579" s="65"/>
      <c r="F579" s="495"/>
    </row>
    <row r="580" spans="1:6" ht="51">
      <c r="A580" s="171"/>
      <c r="B580" s="349" t="s">
        <v>3190</v>
      </c>
      <c r="D580" s="505"/>
      <c r="E580" s="65"/>
      <c r="F580" s="495"/>
    </row>
    <row r="581" spans="1:6" ht="89.25">
      <c r="A581" s="171"/>
      <c r="B581" s="349" t="s">
        <v>4392</v>
      </c>
      <c r="D581" s="505"/>
      <c r="E581" s="65"/>
      <c r="F581" s="495"/>
    </row>
    <row r="582" spans="1:6" ht="89.25">
      <c r="A582" s="171"/>
      <c r="B582" s="349" t="s">
        <v>3192</v>
      </c>
      <c r="D582" s="505"/>
      <c r="E582" s="65"/>
      <c r="F582" s="495"/>
    </row>
    <row r="583" spans="1:6" ht="25.5">
      <c r="A583" s="171"/>
      <c r="B583" s="349" t="s">
        <v>3193</v>
      </c>
      <c r="C583" s="502" t="s">
        <v>2191</v>
      </c>
      <c r="D583" s="514">
        <v>7200</v>
      </c>
      <c r="E583" s="123"/>
      <c r="F583" s="496">
        <f>ROUND(D583*E583,2)</f>
        <v>0</v>
      </c>
    </row>
    <row r="584" spans="1:6">
      <c r="A584" s="171"/>
      <c r="D584" s="505"/>
      <c r="E584" s="65"/>
      <c r="F584" s="495"/>
    </row>
    <row r="585" spans="1:6" s="7" customFormat="1" ht="25.5">
      <c r="A585" s="171">
        <f>SUM(A570:A573)+1</f>
        <v>35</v>
      </c>
      <c r="B585" s="349" t="s">
        <v>3870</v>
      </c>
      <c r="C585" s="10"/>
      <c r="D585" s="339"/>
      <c r="E585" s="44"/>
      <c r="F585" s="43"/>
    </row>
    <row r="586" spans="1:6" ht="38.25">
      <c r="A586" s="171"/>
      <c r="B586" s="349" t="s">
        <v>3194</v>
      </c>
      <c r="D586" s="505"/>
      <c r="E586" s="65"/>
      <c r="F586" s="495"/>
    </row>
    <row r="587" spans="1:6" ht="51">
      <c r="A587" s="171"/>
      <c r="B587" s="349" t="s">
        <v>3195</v>
      </c>
      <c r="D587" s="505"/>
      <c r="E587" s="65"/>
      <c r="F587" s="495"/>
    </row>
    <row r="588" spans="1:6" ht="51">
      <c r="A588" s="171"/>
      <c r="B588" s="349" t="s">
        <v>3196</v>
      </c>
      <c r="D588" s="505"/>
      <c r="E588" s="65"/>
      <c r="F588" s="495"/>
    </row>
    <row r="589" spans="1:6" ht="76.5">
      <c r="A589" s="171"/>
      <c r="B589" s="349" t="s">
        <v>3197</v>
      </c>
      <c r="D589" s="505"/>
      <c r="E589" s="65"/>
      <c r="F589" s="495"/>
    </row>
    <row r="590" spans="1:6" ht="51">
      <c r="A590" s="171"/>
      <c r="B590" s="349" t="s">
        <v>3198</v>
      </c>
      <c r="D590" s="505"/>
      <c r="E590" s="65"/>
      <c r="F590" s="495"/>
    </row>
    <row r="591" spans="1:6" ht="25.5">
      <c r="A591" s="171"/>
      <c r="B591" s="349" t="s">
        <v>3199</v>
      </c>
      <c r="D591" s="505"/>
      <c r="E591" s="65"/>
      <c r="F591" s="495"/>
    </row>
    <row r="592" spans="1:6" ht="25.5">
      <c r="A592" s="171"/>
      <c r="B592" s="349" t="s">
        <v>3200</v>
      </c>
      <c r="D592" s="505"/>
      <c r="E592" s="65"/>
      <c r="F592" s="495"/>
    </row>
    <row r="593" spans="1:6" ht="51">
      <c r="A593" s="171"/>
      <c r="B593" s="349" t="s">
        <v>3190</v>
      </c>
      <c r="D593" s="505"/>
      <c r="E593" s="65"/>
      <c r="F593" s="495"/>
    </row>
    <row r="594" spans="1:6" ht="102">
      <c r="A594" s="171"/>
      <c r="B594" s="349" t="s">
        <v>4393</v>
      </c>
      <c r="D594" s="505"/>
      <c r="E594" s="65"/>
      <c r="F594" s="495"/>
    </row>
    <row r="595" spans="1:6" ht="89.25">
      <c r="A595" s="171"/>
      <c r="B595" s="349" t="s">
        <v>3192</v>
      </c>
      <c r="D595" s="505"/>
      <c r="E595" s="65"/>
      <c r="F595" s="495"/>
    </row>
    <row r="596" spans="1:6" ht="25.5">
      <c r="A596" s="171"/>
      <c r="B596" s="349" t="s">
        <v>3193</v>
      </c>
      <c r="C596" s="502" t="s">
        <v>2191</v>
      </c>
      <c r="D596" s="514">
        <v>2000</v>
      </c>
      <c r="E596" s="123"/>
      <c r="F596" s="496">
        <f>ROUND(D596*E596,2)</f>
        <v>0</v>
      </c>
    </row>
    <row r="597" spans="1:6">
      <c r="A597" s="171"/>
      <c r="D597" s="505"/>
      <c r="E597" s="65"/>
      <c r="F597" s="495"/>
    </row>
    <row r="598" spans="1:6" s="7" customFormat="1" ht="51">
      <c r="A598" s="171">
        <f>SUM(A585:A586)+1</f>
        <v>36</v>
      </c>
      <c r="B598" s="349" t="s">
        <v>3871</v>
      </c>
      <c r="C598" s="10"/>
      <c r="D598" s="339"/>
      <c r="E598" s="44"/>
      <c r="F598" s="43"/>
    </row>
    <row r="599" spans="1:6" ht="51">
      <c r="A599" s="171"/>
      <c r="B599" s="349" t="s">
        <v>3201</v>
      </c>
      <c r="D599" s="505"/>
      <c r="E599" s="65"/>
      <c r="F599" s="495"/>
    </row>
    <row r="600" spans="1:6" ht="51">
      <c r="A600" s="171"/>
      <c r="B600" s="349" t="s">
        <v>3202</v>
      </c>
      <c r="D600" s="505"/>
      <c r="E600" s="65"/>
      <c r="F600" s="495"/>
    </row>
    <row r="601" spans="1:6" ht="76.5">
      <c r="A601" s="171"/>
      <c r="B601" s="349" t="s">
        <v>3197</v>
      </c>
      <c r="D601" s="505"/>
      <c r="E601" s="65"/>
      <c r="F601" s="495"/>
    </row>
    <row r="602" spans="1:6" ht="51">
      <c r="A602" s="171"/>
      <c r="B602" s="349" t="s">
        <v>3198</v>
      </c>
      <c r="D602" s="505"/>
      <c r="E602" s="65"/>
      <c r="F602" s="495"/>
    </row>
    <row r="603" spans="1:6" ht="25.5">
      <c r="A603" s="171"/>
      <c r="B603" s="349" t="s">
        <v>3200</v>
      </c>
      <c r="D603" s="505"/>
      <c r="E603" s="65"/>
      <c r="F603" s="495"/>
    </row>
    <row r="604" spans="1:6" ht="102">
      <c r="A604" s="171"/>
      <c r="B604" s="349" t="s">
        <v>3203</v>
      </c>
      <c r="D604" s="505"/>
      <c r="E604" s="65"/>
      <c r="F604" s="495"/>
    </row>
    <row r="605" spans="1:6" ht="51">
      <c r="A605" s="171"/>
      <c r="B605" s="349" t="s">
        <v>3190</v>
      </c>
      <c r="D605" s="505"/>
      <c r="E605" s="65"/>
      <c r="F605" s="495"/>
    </row>
    <row r="606" spans="1:6" ht="102">
      <c r="A606" s="171"/>
      <c r="B606" s="349" t="s">
        <v>4393</v>
      </c>
      <c r="D606" s="505"/>
      <c r="E606" s="65"/>
      <c r="F606" s="495"/>
    </row>
    <row r="607" spans="1:6" ht="102">
      <c r="A607" s="171"/>
      <c r="B607" s="349" t="s">
        <v>3204</v>
      </c>
      <c r="D607" s="505"/>
      <c r="E607" s="65"/>
      <c r="F607" s="495"/>
    </row>
    <row r="608" spans="1:6" ht="25.5">
      <c r="A608" s="171"/>
      <c r="B608" s="349" t="s">
        <v>3193</v>
      </c>
      <c r="C608" s="502" t="s">
        <v>2191</v>
      </c>
      <c r="D608" s="505">
        <v>2700</v>
      </c>
      <c r="E608" s="65"/>
      <c r="F608" s="495">
        <f>ROUND(D608*E608,2)</f>
        <v>0</v>
      </c>
    </row>
    <row r="609" spans="1:6">
      <c r="A609" s="171"/>
      <c r="D609" s="505"/>
      <c r="E609" s="65"/>
      <c r="F609" s="495"/>
    </row>
    <row r="610" spans="1:6" s="7" customFormat="1" ht="25.5">
      <c r="A610" s="171">
        <f>SUM(A597:A598)+1</f>
        <v>37</v>
      </c>
      <c r="B610" s="349" t="s">
        <v>3872</v>
      </c>
      <c r="C610" s="10"/>
      <c r="D610" s="339"/>
      <c r="E610" s="44"/>
      <c r="F610" s="43"/>
    </row>
    <row r="611" spans="1:6" s="7" customFormat="1">
      <c r="A611" s="171"/>
      <c r="B611" s="506" t="s">
        <v>853</v>
      </c>
      <c r="C611" s="10"/>
      <c r="D611" s="339"/>
      <c r="E611" s="44"/>
      <c r="F611" s="43"/>
    </row>
    <row r="612" spans="1:6" s="3" customFormat="1">
      <c r="A612" s="365"/>
      <c r="B612" s="2" t="s">
        <v>660</v>
      </c>
      <c r="C612" s="388"/>
      <c r="D612" s="375"/>
      <c r="E612" s="60"/>
      <c r="F612" s="56"/>
    </row>
    <row r="613" spans="1:6" s="3" customFormat="1" ht="25.5">
      <c r="A613" s="365" t="s">
        <v>661</v>
      </c>
      <c r="B613" s="2" t="s">
        <v>854</v>
      </c>
      <c r="C613" s="388"/>
      <c r="D613" s="375"/>
      <c r="E613" s="60"/>
      <c r="F613" s="56"/>
    </row>
    <row r="614" spans="1:6" ht="51">
      <c r="A614" s="171"/>
      <c r="B614" s="508" t="s">
        <v>855</v>
      </c>
      <c r="D614" s="505"/>
      <c r="E614" s="65"/>
      <c r="F614" s="495"/>
    </row>
    <row r="615" spans="1:6" s="3" customFormat="1" ht="76.5">
      <c r="A615" s="365"/>
      <c r="B615" s="2" t="s">
        <v>670</v>
      </c>
      <c r="C615" s="388"/>
      <c r="D615" s="375"/>
      <c r="E615" s="60"/>
      <c r="F615" s="56"/>
    </row>
    <row r="616" spans="1:6" s="3" customFormat="1" ht="25.5">
      <c r="A616" s="365"/>
      <c r="B616" s="2" t="s">
        <v>612</v>
      </c>
      <c r="C616" s="388"/>
      <c r="D616" s="375"/>
      <c r="E616" s="60"/>
      <c r="F616" s="56"/>
    </row>
    <row r="617" spans="1:6" s="3" customFormat="1">
      <c r="A617" s="365"/>
      <c r="B617" s="515" t="s">
        <v>856</v>
      </c>
      <c r="C617" s="388"/>
      <c r="D617" s="375"/>
      <c r="E617" s="60"/>
      <c r="F617" s="56"/>
    </row>
    <row r="618" spans="1:6" s="3" customFormat="1" ht="25.5">
      <c r="A618" s="365"/>
      <c r="B618" s="385" t="s">
        <v>614</v>
      </c>
      <c r="C618" s="386"/>
      <c r="D618" s="375"/>
      <c r="E618" s="60"/>
      <c r="F618" s="56"/>
    </row>
    <row r="619" spans="1:6" s="7" customFormat="1" ht="38.25">
      <c r="A619" s="171"/>
      <c r="B619" s="331" t="s">
        <v>844</v>
      </c>
      <c r="C619" s="10"/>
      <c r="D619" s="339"/>
      <c r="E619" s="44"/>
      <c r="F619" s="43"/>
    </row>
    <row r="620" spans="1:6" s="7" customFormat="1">
      <c r="A620" s="171"/>
      <c r="B620" s="391" t="s">
        <v>857</v>
      </c>
      <c r="C620" s="10" t="s">
        <v>164</v>
      </c>
      <c r="D620" s="339">
        <v>1</v>
      </c>
      <c r="E620" s="44"/>
      <c r="F620" s="43">
        <f>ROUND(D620*E620,2)</f>
        <v>0</v>
      </c>
    </row>
    <row r="621" spans="1:6" s="7" customFormat="1">
      <c r="A621" s="171"/>
      <c r="B621" s="336"/>
      <c r="C621" s="10"/>
      <c r="D621" s="339"/>
      <c r="E621" s="44"/>
      <c r="F621" s="43"/>
    </row>
    <row r="622" spans="1:6" s="7" customFormat="1" ht="38.25">
      <c r="A622" s="171">
        <f>SUM(A609:A610)+1</f>
        <v>38</v>
      </c>
      <c r="B622" s="349" t="s">
        <v>3873</v>
      </c>
      <c r="C622" s="10"/>
      <c r="D622" s="339"/>
      <c r="E622" s="44"/>
      <c r="F622" s="43"/>
    </row>
    <row r="623" spans="1:6" s="7" customFormat="1">
      <c r="A623" s="171"/>
      <c r="B623" s="506" t="s">
        <v>3416</v>
      </c>
      <c r="C623" s="10"/>
      <c r="D623" s="339"/>
      <c r="E623" s="44"/>
      <c r="F623" s="43"/>
    </row>
    <row r="624" spans="1:6" s="3" customFormat="1">
      <c r="A624" s="365"/>
      <c r="B624" s="2" t="s">
        <v>660</v>
      </c>
      <c r="C624" s="388"/>
      <c r="D624" s="375"/>
      <c r="E624" s="60"/>
      <c r="F624" s="56"/>
    </row>
    <row r="625" spans="1:6" s="3" customFormat="1" ht="25.5">
      <c r="A625" s="365" t="s">
        <v>661</v>
      </c>
      <c r="B625" s="2" t="s">
        <v>3624</v>
      </c>
      <c r="C625" s="388"/>
      <c r="D625" s="375"/>
      <c r="E625" s="60"/>
      <c r="F625" s="56"/>
    </row>
    <row r="626" spans="1:6" ht="51">
      <c r="A626" s="171"/>
      <c r="B626" s="508" t="s">
        <v>855</v>
      </c>
      <c r="D626" s="505"/>
      <c r="E626" s="65"/>
      <c r="F626" s="495"/>
    </row>
    <row r="627" spans="1:6" s="7" customFormat="1" ht="76.5">
      <c r="A627" s="171"/>
      <c r="B627" s="2" t="s">
        <v>670</v>
      </c>
      <c r="C627" s="10"/>
      <c r="D627" s="339"/>
      <c r="E627" s="44"/>
      <c r="F627" s="43"/>
    </row>
    <row r="628" spans="1:6" s="7" customFormat="1" ht="25.5">
      <c r="A628" s="171"/>
      <c r="B628" s="2" t="s">
        <v>612</v>
      </c>
      <c r="C628" s="10"/>
      <c r="D628" s="339"/>
      <c r="E628" s="44"/>
      <c r="F628" s="43"/>
    </row>
    <row r="629" spans="1:6" s="7" customFormat="1">
      <c r="A629" s="171"/>
      <c r="B629" s="515" t="s">
        <v>856</v>
      </c>
      <c r="C629" s="10"/>
      <c r="D629" s="339"/>
      <c r="E629" s="44"/>
      <c r="F629" s="43"/>
    </row>
    <row r="630" spans="1:6" s="7" customFormat="1" ht="25.5">
      <c r="A630" s="171"/>
      <c r="B630" s="385" t="s">
        <v>614</v>
      </c>
      <c r="C630" s="10"/>
      <c r="D630" s="339"/>
      <c r="E630" s="44"/>
      <c r="F630" s="43"/>
    </row>
    <row r="631" spans="1:6" s="7" customFormat="1" ht="38.25">
      <c r="A631" s="171"/>
      <c r="B631" s="331" t="s">
        <v>844</v>
      </c>
      <c r="C631" s="10"/>
      <c r="D631" s="339"/>
      <c r="E631" s="44"/>
      <c r="F631" s="43"/>
    </row>
    <row r="632" spans="1:6" s="7" customFormat="1">
      <c r="A632" s="171"/>
      <c r="B632" s="391" t="s">
        <v>3418</v>
      </c>
      <c r="C632" s="10" t="s">
        <v>164</v>
      </c>
      <c r="D632" s="429">
        <v>4</v>
      </c>
      <c r="E632" s="108"/>
      <c r="F632" s="109">
        <f>ROUND(D632*E632,2)</f>
        <v>0</v>
      </c>
    </row>
    <row r="633" spans="1:6" s="7" customFormat="1">
      <c r="A633" s="171"/>
      <c r="B633" s="336"/>
      <c r="C633" s="10"/>
      <c r="D633" s="339"/>
      <c r="E633" s="44"/>
      <c r="F633" s="43"/>
    </row>
    <row r="634" spans="1:6" s="7" customFormat="1" ht="25.5">
      <c r="A634" s="171">
        <f>SUM(A617:A628)+1</f>
        <v>39</v>
      </c>
      <c r="B634" s="277" t="s">
        <v>3417</v>
      </c>
      <c r="C634" s="10"/>
      <c r="D634" s="339"/>
      <c r="E634" s="44"/>
      <c r="F634" s="43"/>
    </row>
    <row r="635" spans="1:6" s="7" customFormat="1" ht="25.5">
      <c r="A635" s="171"/>
      <c r="B635" s="2" t="s">
        <v>840</v>
      </c>
      <c r="C635" s="10"/>
      <c r="D635" s="339"/>
      <c r="E635" s="44"/>
      <c r="F635" s="43"/>
    </row>
    <row r="636" spans="1:6" ht="25.5">
      <c r="A636" s="171"/>
      <c r="B636" s="507" t="s">
        <v>4394</v>
      </c>
      <c r="D636" s="505"/>
      <c r="E636" s="65"/>
      <c r="F636" s="495"/>
    </row>
    <row r="637" spans="1:6" ht="51">
      <c r="A637" s="171"/>
      <c r="B637" s="508" t="s">
        <v>855</v>
      </c>
      <c r="D637" s="505"/>
      <c r="E637" s="65"/>
      <c r="F637" s="495"/>
    </row>
    <row r="638" spans="1:6" ht="25.5">
      <c r="A638" s="171"/>
      <c r="B638" s="507" t="s">
        <v>4383</v>
      </c>
      <c r="D638" s="505"/>
      <c r="E638" s="65"/>
      <c r="F638" s="495"/>
    </row>
    <row r="639" spans="1:6">
      <c r="A639" s="171"/>
      <c r="B639" s="509" t="s">
        <v>843</v>
      </c>
      <c r="D639" s="505"/>
      <c r="E639" s="65"/>
      <c r="F639" s="495"/>
    </row>
    <row r="640" spans="1:6" s="7" customFormat="1" ht="38.25">
      <c r="A640" s="171"/>
      <c r="B640" s="2" t="s">
        <v>844</v>
      </c>
      <c r="C640" s="10"/>
      <c r="D640" s="339"/>
      <c r="E640" s="44"/>
      <c r="F640" s="43"/>
    </row>
    <row r="641" spans="1:6" s="7" customFormat="1">
      <c r="A641" s="171"/>
      <c r="B641" s="336" t="s">
        <v>163</v>
      </c>
      <c r="C641" s="10" t="s">
        <v>164</v>
      </c>
      <c r="D641" s="339">
        <v>1</v>
      </c>
      <c r="E641" s="44"/>
      <c r="F641" s="43">
        <f>ROUND(D641*E641,2)</f>
        <v>0</v>
      </c>
    </row>
    <row r="642" spans="1:6" s="7" customFormat="1">
      <c r="A642" s="171"/>
      <c r="B642" s="336"/>
      <c r="C642" s="10"/>
      <c r="D642" s="339"/>
      <c r="E642" s="44"/>
      <c r="F642" s="43"/>
    </row>
    <row r="643" spans="1:6" s="7" customFormat="1" ht="25.5">
      <c r="A643" s="171">
        <f>SUM(A626:A637)+1</f>
        <v>40</v>
      </c>
      <c r="B643" s="338" t="s">
        <v>873</v>
      </c>
      <c r="C643" s="10"/>
      <c r="D643" s="339"/>
      <c r="E643" s="44"/>
      <c r="F643" s="43"/>
    </row>
    <row r="644" spans="1:6" s="7" customFormat="1">
      <c r="A644" s="171"/>
      <c r="B644" s="508" t="s">
        <v>874</v>
      </c>
      <c r="C644" s="10"/>
      <c r="D644" s="339"/>
      <c r="E644" s="44"/>
      <c r="F644" s="43"/>
    </row>
    <row r="645" spans="1:6" ht="38.25">
      <c r="A645" s="171"/>
      <c r="B645" s="507" t="s">
        <v>875</v>
      </c>
      <c r="D645" s="505"/>
      <c r="E645" s="65"/>
      <c r="F645" s="495"/>
    </row>
    <row r="646" spans="1:6" ht="25.5">
      <c r="A646" s="171"/>
      <c r="B646" s="509" t="s">
        <v>4379</v>
      </c>
      <c r="D646" s="505"/>
      <c r="E646" s="65"/>
      <c r="F646" s="495"/>
    </row>
    <row r="647" spans="1:6">
      <c r="A647" s="171"/>
      <c r="B647" s="509" t="s">
        <v>876</v>
      </c>
      <c r="D647" s="505"/>
      <c r="E647" s="65"/>
      <c r="F647" s="495"/>
    </row>
    <row r="648" spans="1:6" ht="76.5">
      <c r="B648" s="1" t="s">
        <v>4378</v>
      </c>
      <c r="C648" s="353"/>
      <c r="E648" s="65"/>
      <c r="F648" s="495"/>
    </row>
    <row r="649" spans="1:6" s="12" customFormat="1" ht="38.25">
      <c r="A649" s="21"/>
      <c r="B649" s="349" t="s">
        <v>519</v>
      </c>
      <c r="C649" s="353"/>
      <c r="D649" s="375"/>
      <c r="E649" s="61"/>
      <c r="F649" s="56"/>
    </row>
    <row r="650" spans="1:6" s="7" customFormat="1" ht="25.5">
      <c r="A650" s="171"/>
      <c r="B650" s="331" t="s">
        <v>851</v>
      </c>
      <c r="C650" s="10"/>
      <c r="D650" s="339"/>
      <c r="E650" s="44"/>
      <c r="F650" s="43"/>
    </row>
    <row r="651" spans="1:6" s="7" customFormat="1">
      <c r="A651" s="171"/>
      <c r="B651" s="336" t="s">
        <v>163</v>
      </c>
      <c r="C651" s="10" t="s">
        <v>164</v>
      </c>
      <c r="D651" s="339">
        <v>2</v>
      </c>
      <c r="E651" s="44"/>
      <c r="F651" s="43">
        <f>ROUND(D651*E651,2)</f>
        <v>0</v>
      </c>
    </row>
    <row r="652" spans="1:6" s="7" customFormat="1">
      <c r="A652" s="171"/>
      <c r="B652" s="336"/>
      <c r="C652" s="10"/>
      <c r="D652" s="339"/>
      <c r="E652" s="44"/>
      <c r="F652" s="43"/>
    </row>
    <row r="653" spans="1:6" s="7" customFormat="1" ht="25.5">
      <c r="A653" s="171">
        <f>SUM(A643)+1</f>
        <v>41</v>
      </c>
      <c r="B653" s="338" t="s">
        <v>877</v>
      </c>
      <c r="C653" s="10"/>
      <c r="D653" s="339"/>
      <c r="E653" s="44"/>
      <c r="F653" s="43"/>
    </row>
    <row r="654" spans="1:6" s="7" customFormat="1" ht="25.5">
      <c r="A654" s="171"/>
      <c r="B654" s="507" t="s">
        <v>878</v>
      </c>
      <c r="C654" s="10"/>
      <c r="D654" s="339"/>
      <c r="E654" s="44"/>
      <c r="F654" s="43"/>
    </row>
    <row r="655" spans="1:6" ht="25.5">
      <c r="A655" s="171"/>
      <c r="B655" s="509" t="s">
        <v>879</v>
      </c>
      <c r="D655" s="505"/>
      <c r="E655" s="65"/>
      <c r="F655" s="495"/>
    </row>
    <row r="656" spans="1:6" ht="25.5">
      <c r="A656" s="171"/>
      <c r="B656" s="507" t="s">
        <v>4383</v>
      </c>
      <c r="D656" s="505"/>
      <c r="E656" s="65"/>
      <c r="F656" s="495"/>
    </row>
    <row r="657" spans="1:6">
      <c r="A657" s="171"/>
      <c r="B657" s="509" t="s">
        <v>850</v>
      </c>
      <c r="D657" s="505"/>
      <c r="E657" s="65"/>
      <c r="F657" s="495"/>
    </row>
    <row r="658" spans="1:6" s="7" customFormat="1" ht="25.5">
      <c r="A658" s="171"/>
      <c r="B658" s="331" t="s">
        <v>851</v>
      </c>
      <c r="C658" s="10"/>
      <c r="D658" s="339"/>
      <c r="E658" s="44"/>
      <c r="F658" s="43"/>
    </row>
    <row r="659" spans="1:6" s="7" customFormat="1" ht="25.5">
      <c r="A659" s="21"/>
      <c r="B659" s="331" t="s">
        <v>852</v>
      </c>
      <c r="C659" s="10"/>
      <c r="D659" s="339"/>
      <c r="E659" s="44"/>
      <c r="F659" s="43"/>
    </row>
    <row r="660" spans="1:6" s="7" customFormat="1">
      <c r="A660" s="171"/>
      <c r="B660" s="336" t="s">
        <v>163</v>
      </c>
      <c r="C660" s="10" t="s">
        <v>164</v>
      </c>
      <c r="D660" s="339">
        <v>1</v>
      </c>
      <c r="E660" s="44"/>
      <c r="F660" s="43">
        <f>ROUND(D660*E660,2)</f>
        <v>0</v>
      </c>
    </row>
    <row r="661" spans="1:6" s="7" customFormat="1">
      <c r="A661" s="171"/>
      <c r="B661" s="336"/>
      <c r="C661" s="10"/>
      <c r="D661" s="339"/>
      <c r="E661" s="44"/>
      <c r="F661" s="43"/>
    </row>
    <row r="662" spans="1:6">
      <c r="A662" s="171">
        <f>SUM(A653)+1</f>
        <v>42</v>
      </c>
      <c r="B662" s="350" t="s">
        <v>897</v>
      </c>
      <c r="D662" s="505"/>
      <c r="E662" s="65"/>
      <c r="F662" s="495"/>
    </row>
    <row r="663" spans="1:6" ht="38.25">
      <c r="A663" s="171"/>
      <c r="B663" s="349" t="s">
        <v>898</v>
      </c>
      <c r="D663" s="505"/>
      <c r="E663" s="65"/>
      <c r="F663" s="495"/>
    </row>
    <row r="664" spans="1:6" ht="38.25">
      <c r="A664" s="171"/>
      <c r="B664" s="349" t="s">
        <v>899</v>
      </c>
      <c r="D664" s="505"/>
      <c r="E664" s="65"/>
      <c r="F664" s="495"/>
    </row>
    <row r="665" spans="1:6" ht="25.5">
      <c r="A665" s="516"/>
      <c r="B665" s="349" t="s">
        <v>900</v>
      </c>
      <c r="D665" s="505"/>
      <c r="E665" s="65"/>
      <c r="F665" s="495"/>
    </row>
    <row r="666" spans="1:6">
      <c r="A666" s="516"/>
      <c r="B666" s="349" t="s">
        <v>901</v>
      </c>
      <c r="D666" s="505"/>
      <c r="E666" s="65"/>
      <c r="F666" s="495"/>
    </row>
    <row r="667" spans="1:6" ht="38.25">
      <c r="A667" s="171"/>
      <c r="B667" s="349" t="s">
        <v>902</v>
      </c>
      <c r="D667" s="505"/>
      <c r="E667" s="65"/>
      <c r="F667" s="495"/>
    </row>
    <row r="668" spans="1:6">
      <c r="A668" s="171"/>
      <c r="B668" s="349" t="s">
        <v>903</v>
      </c>
      <c r="D668" s="505"/>
      <c r="E668" s="65"/>
      <c r="F668" s="495"/>
    </row>
    <row r="669" spans="1:6" ht="76.5">
      <c r="A669" s="171"/>
      <c r="B669" s="1" t="s">
        <v>4380</v>
      </c>
      <c r="D669" s="505"/>
      <c r="E669" s="65"/>
      <c r="F669" s="495"/>
    </row>
    <row r="670" spans="1:6">
      <c r="A670" s="171"/>
      <c r="B670" s="349" t="s">
        <v>904</v>
      </c>
      <c r="D670" s="505"/>
      <c r="E670" s="65"/>
      <c r="F670" s="495"/>
    </row>
    <row r="671" spans="1:6" ht="25.5">
      <c r="A671" s="171"/>
      <c r="B671" s="349" t="s">
        <v>905</v>
      </c>
      <c r="C671" s="502" t="s">
        <v>102</v>
      </c>
      <c r="D671" s="505">
        <v>18</v>
      </c>
      <c r="E671" s="65"/>
      <c r="F671" s="495">
        <f>ROUND(D671*E671,2)</f>
        <v>0</v>
      </c>
    </row>
    <row r="672" spans="1:6">
      <c r="A672" s="171"/>
      <c r="D672" s="505"/>
      <c r="E672" s="65"/>
      <c r="F672" s="495"/>
    </row>
    <row r="673" spans="1:6">
      <c r="A673" s="171">
        <f>SUM(A662+1)</f>
        <v>43</v>
      </c>
      <c r="B673" s="30" t="s">
        <v>906</v>
      </c>
      <c r="C673" s="386"/>
      <c r="D673" s="12"/>
      <c r="E673" s="61"/>
      <c r="F673" s="401"/>
    </row>
    <row r="674" spans="1:6" ht="25.5">
      <c r="A674" s="365"/>
      <c r="B674" s="349" t="s">
        <v>907</v>
      </c>
      <c r="C674" s="386"/>
      <c r="D674" s="12"/>
      <c r="E674" s="61"/>
      <c r="F674" s="401"/>
    </row>
    <row r="675" spans="1:6">
      <c r="A675" s="365"/>
      <c r="B675" s="349" t="s">
        <v>908</v>
      </c>
      <c r="C675" s="386"/>
      <c r="D675" s="12"/>
      <c r="E675" s="61"/>
      <c r="F675" s="401"/>
    </row>
    <row r="676" spans="1:6" ht="51">
      <c r="A676" s="365"/>
      <c r="B676" s="349" t="s">
        <v>909</v>
      </c>
      <c r="C676" s="386"/>
      <c r="D676" s="12"/>
      <c r="E676" s="61"/>
      <c r="F676" s="401"/>
    </row>
    <row r="677" spans="1:6" ht="25.5">
      <c r="A677" s="365"/>
      <c r="B677" s="349" t="s">
        <v>910</v>
      </c>
      <c r="C677" s="386"/>
      <c r="D677" s="12"/>
      <c r="E677" s="61"/>
      <c r="F677" s="401"/>
    </row>
    <row r="678" spans="1:6" ht="25.5">
      <c r="A678" s="365"/>
      <c r="B678" s="349" t="s">
        <v>911</v>
      </c>
      <c r="C678" s="386"/>
      <c r="D678" s="12"/>
      <c r="E678" s="61"/>
      <c r="F678" s="401"/>
    </row>
    <row r="679" spans="1:6" ht="38.25">
      <c r="A679" s="365"/>
      <c r="B679" s="349" t="s">
        <v>912</v>
      </c>
      <c r="C679" s="386"/>
      <c r="D679" s="12"/>
      <c r="E679" s="61"/>
      <c r="F679" s="401"/>
    </row>
    <row r="680" spans="1:6" ht="38.25">
      <c r="A680" s="365"/>
      <c r="B680" s="349" t="s">
        <v>913</v>
      </c>
      <c r="C680" s="386"/>
      <c r="D680" s="12"/>
      <c r="E680" s="61"/>
      <c r="F680" s="401"/>
    </row>
    <row r="681" spans="1:6" ht="38.25">
      <c r="A681" s="365"/>
      <c r="B681" s="349" t="s">
        <v>914</v>
      </c>
      <c r="C681" s="386"/>
      <c r="D681" s="12"/>
      <c r="E681" s="61"/>
      <c r="F681" s="401"/>
    </row>
    <row r="682" spans="1:6" ht="76.5">
      <c r="A682" s="365"/>
      <c r="B682" s="349" t="s">
        <v>4395</v>
      </c>
      <c r="C682" s="386"/>
      <c r="D682" s="12"/>
      <c r="E682" s="61"/>
      <c r="F682" s="401"/>
    </row>
    <row r="683" spans="1:6" ht="38.25">
      <c r="A683" s="365"/>
      <c r="B683" s="349" t="s">
        <v>4396</v>
      </c>
      <c r="C683" s="386"/>
      <c r="D683" s="12"/>
      <c r="E683" s="61"/>
      <c r="F683" s="401"/>
    </row>
    <row r="684" spans="1:6" ht="38.25">
      <c r="A684" s="171"/>
      <c r="B684" s="349" t="s">
        <v>915</v>
      </c>
      <c r="C684" s="386"/>
      <c r="D684" s="12"/>
      <c r="E684" s="61"/>
      <c r="F684" s="401"/>
    </row>
    <row r="685" spans="1:6" ht="25.5">
      <c r="A685" s="365"/>
      <c r="B685" s="349" t="s">
        <v>916</v>
      </c>
      <c r="C685" s="353"/>
      <c r="E685" s="65"/>
      <c r="F685" s="495"/>
    </row>
    <row r="686" spans="1:6">
      <c r="A686" s="21" t="s">
        <v>307</v>
      </c>
      <c r="B686" s="349" t="s">
        <v>906</v>
      </c>
      <c r="C686" s="502" t="s">
        <v>105</v>
      </c>
      <c r="D686" s="505">
        <v>400</v>
      </c>
      <c r="E686" s="65"/>
      <c r="F686" s="495">
        <f>ROUND(D686*E686,2)</f>
        <v>0</v>
      </c>
    </row>
    <row r="687" spans="1:6">
      <c r="A687" s="365"/>
      <c r="C687" s="386"/>
      <c r="D687" s="505"/>
      <c r="E687" s="65"/>
      <c r="F687" s="495"/>
    </row>
    <row r="688" spans="1:6">
      <c r="A688" s="365"/>
      <c r="C688" s="386"/>
      <c r="D688" s="505"/>
      <c r="E688" s="65"/>
      <c r="F688" s="495"/>
    </row>
    <row r="689" spans="1:6" ht="25.5">
      <c r="A689" s="171">
        <f>SUM(A673+1)</f>
        <v>44</v>
      </c>
      <c r="B689" s="350" t="s">
        <v>917</v>
      </c>
      <c r="C689" s="386"/>
      <c r="D689" s="505"/>
      <c r="E689" s="65"/>
      <c r="F689" s="495"/>
    </row>
    <row r="690" spans="1:6" ht="25.5">
      <c r="A690" s="365"/>
      <c r="B690" s="349" t="s">
        <v>918</v>
      </c>
      <c r="C690" s="386"/>
      <c r="D690" s="505"/>
      <c r="E690" s="65"/>
      <c r="F690" s="495"/>
    </row>
    <row r="691" spans="1:6" ht="51">
      <c r="A691" s="365"/>
      <c r="B691" s="349" t="s">
        <v>4176</v>
      </c>
      <c r="C691" s="386"/>
      <c r="D691" s="505"/>
      <c r="E691" s="65"/>
      <c r="F691" s="495"/>
    </row>
    <row r="692" spans="1:6" ht="63.75">
      <c r="A692" s="365"/>
      <c r="B692" s="517" t="s">
        <v>4397</v>
      </c>
      <c r="C692" s="386"/>
      <c r="D692" s="505"/>
      <c r="E692" s="65"/>
      <c r="F692" s="495"/>
    </row>
    <row r="693" spans="1:6">
      <c r="A693" s="365"/>
      <c r="B693" s="349" t="s">
        <v>4077</v>
      </c>
      <c r="C693" s="386"/>
      <c r="D693" s="505"/>
      <c r="E693" s="65"/>
      <c r="F693" s="495"/>
    </row>
    <row r="694" spans="1:6">
      <c r="A694" s="365"/>
      <c r="B694" s="349" t="s">
        <v>919</v>
      </c>
      <c r="C694" s="502" t="s">
        <v>372</v>
      </c>
      <c r="D694" s="505">
        <v>40</v>
      </c>
      <c r="E694" s="65"/>
      <c r="F694" s="495">
        <f>ROUND(D694*E694,2)</f>
        <v>0</v>
      </c>
    </row>
    <row r="695" spans="1:6">
      <c r="A695" s="365"/>
      <c r="C695" s="386"/>
      <c r="D695" s="505"/>
      <c r="E695" s="65"/>
      <c r="F695" s="495"/>
    </row>
    <row r="696" spans="1:6">
      <c r="A696" s="365"/>
      <c r="C696" s="386"/>
      <c r="D696" s="505"/>
      <c r="E696" s="65"/>
      <c r="F696" s="495"/>
    </row>
    <row r="697" spans="1:6" ht="25.5">
      <c r="A697" s="171">
        <f>SUM(A689+1)</f>
        <v>45</v>
      </c>
      <c r="B697" s="350" t="s">
        <v>920</v>
      </c>
      <c r="C697" s="386"/>
      <c r="D697" s="505"/>
      <c r="E697" s="65"/>
      <c r="F697" s="495"/>
    </row>
    <row r="698" spans="1:6" ht="25.5">
      <c r="A698" s="171"/>
      <c r="B698" s="1" t="s">
        <v>921</v>
      </c>
      <c r="C698" s="386"/>
      <c r="D698" s="505"/>
      <c r="E698" s="65"/>
      <c r="F698" s="495"/>
    </row>
    <row r="699" spans="1:6" ht="25.5">
      <c r="A699" s="171"/>
      <c r="B699" s="1" t="s">
        <v>4340</v>
      </c>
      <c r="C699" s="386"/>
      <c r="D699" s="505"/>
      <c r="E699" s="65"/>
      <c r="F699" s="495"/>
    </row>
    <row r="700" spans="1:6">
      <c r="A700" s="171"/>
      <c r="B700" s="1" t="s">
        <v>922</v>
      </c>
      <c r="C700" s="502" t="s">
        <v>372</v>
      </c>
      <c r="D700" s="505">
        <v>9</v>
      </c>
      <c r="E700" s="65"/>
      <c r="F700" s="495">
        <f>ROUND(D700*E700,2)</f>
        <v>0</v>
      </c>
    </row>
    <row r="701" spans="1:6">
      <c r="A701" s="171"/>
      <c r="C701" s="386"/>
      <c r="D701" s="505"/>
      <c r="E701" s="65"/>
      <c r="F701" s="495"/>
    </row>
    <row r="702" spans="1:6">
      <c r="A702" s="171">
        <f>SUM(A697+1)</f>
        <v>46</v>
      </c>
      <c r="B702" s="350" t="s">
        <v>3412</v>
      </c>
      <c r="C702" s="349"/>
      <c r="D702" s="505"/>
      <c r="E702" s="65"/>
      <c r="F702" s="495"/>
    </row>
    <row r="703" spans="1:6" ht="25.5">
      <c r="B703" s="349" t="s">
        <v>923</v>
      </c>
      <c r="C703" s="349"/>
      <c r="D703" s="505"/>
      <c r="E703" s="65"/>
      <c r="F703" s="495"/>
    </row>
    <row r="704" spans="1:6" ht="51">
      <c r="B704" s="349" t="s">
        <v>3413</v>
      </c>
      <c r="C704" s="349"/>
      <c r="D704" s="505"/>
      <c r="E704" s="65"/>
      <c r="F704" s="495"/>
    </row>
    <row r="705" spans="1:6">
      <c r="B705" s="349" t="s">
        <v>885</v>
      </c>
      <c r="C705" s="349"/>
      <c r="D705" s="505"/>
      <c r="E705" s="65"/>
      <c r="F705" s="495"/>
    </row>
    <row r="706" spans="1:6" ht="38.25">
      <c r="B706" s="349" t="s">
        <v>924</v>
      </c>
      <c r="C706" s="349"/>
      <c r="D706" s="505"/>
      <c r="E706" s="65"/>
      <c r="F706" s="495"/>
    </row>
    <row r="707" spans="1:6">
      <c r="B707" s="349" t="s">
        <v>925</v>
      </c>
      <c r="C707" s="349"/>
      <c r="D707" s="505"/>
      <c r="E707" s="65"/>
      <c r="F707" s="495"/>
    </row>
    <row r="708" spans="1:6">
      <c r="B708" s="349" t="s">
        <v>926</v>
      </c>
      <c r="C708" s="349"/>
      <c r="D708" s="505"/>
      <c r="E708" s="65"/>
      <c r="F708" s="495"/>
    </row>
    <row r="709" spans="1:6">
      <c r="B709" s="349" t="s">
        <v>927</v>
      </c>
      <c r="C709" s="349"/>
      <c r="D709" s="505"/>
      <c r="E709" s="65"/>
      <c r="F709" s="495"/>
    </row>
    <row r="710" spans="1:6">
      <c r="A710" s="21" t="s">
        <v>347</v>
      </c>
      <c r="B710" s="349" t="s">
        <v>928</v>
      </c>
      <c r="C710" s="349"/>
      <c r="D710" s="505"/>
      <c r="E710" s="65"/>
      <c r="F710" s="495"/>
    </row>
    <row r="711" spans="1:6" ht="25.5">
      <c r="A711" s="21" t="s">
        <v>307</v>
      </c>
      <c r="B711" s="349" t="s">
        <v>929</v>
      </c>
      <c r="C711" s="502" t="s">
        <v>164</v>
      </c>
      <c r="D711" s="505">
        <v>2</v>
      </c>
      <c r="E711" s="65"/>
      <c r="F711" s="495">
        <f>ROUND(D711*E711,2)</f>
        <v>0</v>
      </c>
    </row>
    <row r="712" spans="1:6">
      <c r="A712" s="21" t="s">
        <v>347</v>
      </c>
      <c r="B712" s="349" t="s">
        <v>3414</v>
      </c>
      <c r="D712" s="505"/>
      <c r="E712" s="65"/>
      <c r="F712" s="495"/>
    </row>
    <row r="713" spans="1:6" ht="25.5">
      <c r="A713" s="21" t="s">
        <v>308</v>
      </c>
      <c r="B713" s="349" t="s">
        <v>3415</v>
      </c>
      <c r="C713" s="502" t="s">
        <v>164</v>
      </c>
      <c r="D713" s="505">
        <v>1</v>
      </c>
      <c r="E713" s="65"/>
      <c r="F713" s="495">
        <f>ROUND(D713*E713,2)</f>
        <v>0</v>
      </c>
    </row>
    <row r="714" spans="1:6">
      <c r="D714" s="505"/>
      <c r="E714" s="65"/>
      <c r="F714" s="495"/>
    </row>
    <row r="715" spans="1:6">
      <c r="A715" s="171">
        <f>SUM(A702+1)</f>
        <v>47</v>
      </c>
      <c r="B715" s="350" t="s">
        <v>930</v>
      </c>
      <c r="C715" s="349"/>
      <c r="D715" s="505"/>
      <c r="E715" s="65"/>
      <c r="F715" s="495"/>
    </row>
    <row r="716" spans="1:6" ht="38.25">
      <c r="B716" s="349" t="s">
        <v>931</v>
      </c>
      <c r="C716" s="349"/>
      <c r="D716" s="505"/>
      <c r="E716" s="65"/>
      <c r="F716" s="495"/>
    </row>
    <row r="717" spans="1:6" ht="25.5">
      <c r="B717" s="349" t="s">
        <v>932</v>
      </c>
      <c r="C717" s="349"/>
      <c r="D717" s="505"/>
      <c r="E717" s="65"/>
      <c r="F717" s="495"/>
    </row>
    <row r="718" spans="1:6" ht="25.5">
      <c r="B718" s="349" t="s">
        <v>933</v>
      </c>
      <c r="C718" s="349"/>
      <c r="D718" s="505"/>
      <c r="E718" s="65"/>
      <c r="F718" s="495"/>
    </row>
    <row r="719" spans="1:6" ht="38.25">
      <c r="B719" s="349" t="s">
        <v>934</v>
      </c>
      <c r="C719" s="349"/>
      <c r="D719" s="505"/>
      <c r="E719" s="65"/>
      <c r="F719" s="495"/>
    </row>
    <row r="720" spans="1:6">
      <c r="B720" s="349" t="s">
        <v>925</v>
      </c>
      <c r="C720" s="349"/>
      <c r="D720" s="505"/>
      <c r="E720" s="65"/>
      <c r="F720" s="495"/>
    </row>
    <row r="721" spans="1:6">
      <c r="B721" s="1" t="s">
        <v>903</v>
      </c>
      <c r="C721" s="349"/>
      <c r="D721" s="505"/>
      <c r="E721" s="65"/>
      <c r="F721" s="495"/>
    </row>
    <row r="722" spans="1:6" s="3" customFormat="1" ht="38.25">
      <c r="A722" s="21"/>
      <c r="B722" s="1" t="s">
        <v>4398</v>
      </c>
      <c r="C722" s="353"/>
      <c r="D722" s="12"/>
      <c r="E722" s="61"/>
      <c r="F722" s="401"/>
    </row>
    <row r="723" spans="1:6">
      <c r="B723" s="349" t="s">
        <v>926</v>
      </c>
      <c r="C723" s="502" t="s">
        <v>164</v>
      </c>
      <c r="D723" s="505">
        <v>1</v>
      </c>
      <c r="E723" s="65"/>
      <c r="F723" s="495">
        <f>ROUND(D723*E723,2)</f>
        <v>0</v>
      </c>
    </row>
    <row r="724" spans="1:6">
      <c r="D724" s="505"/>
      <c r="E724" s="65"/>
      <c r="F724" s="495"/>
    </row>
    <row r="725" spans="1:6" ht="25.5">
      <c r="A725" s="171">
        <f>MAX(A620:A722)+1</f>
        <v>48</v>
      </c>
      <c r="B725" s="350" t="s">
        <v>3402</v>
      </c>
      <c r="C725" s="349"/>
      <c r="D725" s="505"/>
      <c r="E725" s="65"/>
      <c r="F725" s="495"/>
    </row>
    <row r="726" spans="1:6" ht="63.75">
      <c r="B726" s="349" t="s">
        <v>3404</v>
      </c>
      <c r="C726" s="349"/>
      <c r="D726" s="505"/>
      <c r="E726" s="65"/>
      <c r="F726" s="495"/>
    </row>
    <row r="727" spans="1:6">
      <c r="B727" s="349" t="s">
        <v>3405</v>
      </c>
      <c r="C727" s="349"/>
      <c r="D727" s="505"/>
      <c r="E727" s="65"/>
      <c r="F727" s="495"/>
    </row>
    <row r="728" spans="1:6" ht="51">
      <c r="B728" s="349" t="s">
        <v>4399</v>
      </c>
      <c r="C728" s="349"/>
      <c r="D728" s="505"/>
      <c r="E728" s="65"/>
      <c r="F728" s="495"/>
    </row>
    <row r="729" spans="1:6" ht="38.25">
      <c r="B729" s="349" t="s">
        <v>4096</v>
      </c>
      <c r="C729" s="349"/>
      <c r="D729" s="505"/>
      <c r="E729" s="65"/>
      <c r="F729" s="495"/>
    </row>
    <row r="730" spans="1:6">
      <c r="B730" s="349" t="s">
        <v>925</v>
      </c>
      <c r="C730" s="349"/>
      <c r="D730" s="505"/>
      <c r="E730" s="65"/>
      <c r="F730" s="495"/>
    </row>
    <row r="731" spans="1:6" s="3" customFormat="1">
      <c r="A731" s="21"/>
      <c r="B731" s="1" t="s">
        <v>3403</v>
      </c>
      <c r="C731" s="353"/>
      <c r="D731" s="12"/>
      <c r="E731" s="61"/>
      <c r="F731" s="401"/>
    </row>
    <row r="732" spans="1:6">
      <c r="B732" s="349" t="s">
        <v>521</v>
      </c>
      <c r="C732" s="502" t="s">
        <v>68</v>
      </c>
      <c r="D732" s="518">
        <v>2</v>
      </c>
      <c r="E732" s="124"/>
      <c r="F732" s="497">
        <f>ROUND(D732*E732,2)</f>
        <v>0</v>
      </c>
    </row>
    <row r="733" spans="1:6">
      <c r="A733" s="171"/>
      <c r="B733" s="320"/>
      <c r="D733" s="505"/>
      <c r="E733" s="65"/>
      <c r="F733" s="495"/>
    </row>
    <row r="734" spans="1:6" ht="25.5">
      <c r="A734" s="171">
        <f>MAX(A628:A731)+1</f>
        <v>49</v>
      </c>
      <c r="B734" s="350" t="s">
        <v>3661</v>
      </c>
      <c r="C734" s="349"/>
      <c r="D734" s="505"/>
      <c r="E734" s="65"/>
      <c r="F734" s="495"/>
    </row>
    <row r="735" spans="1:6" ht="51">
      <c r="B735" s="349" t="s">
        <v>3662</v>
      </c>
      <c r="C735" s="349"/>
      <c r="D735" s="505"/>
      <c r="E735" s="65"/>
      <c r="F735" s="495"/>
    </row>
    <row r="736" spans="1:6">
      <c r="B736" s="349" t="s">
        <v>3405</v>
      </c>
      <c r="C736" s="349"/>
      <c r="D736" s="505"/>
      <c r="E736" s="65"/>
      <c r="F736" s="495"/>
    </row>
    <row r="737" spans="1:6" ht="51">
      <c r="B737" s="349" t="s">
        <v>4399</v>
      </c>
      <c r="C737" s="349"/>
      <c r="D737" s="505"/>
      <c r="E737" s="65"/>
      <c r="F737" s="495"/>
    </row>
    <row r="738" spans="1:6">
      <c r="B738" s="349" t="s">
        <v>925</v>
      </c>
      <c r="C738" s="349"/>
      <c r="D738" s="505"/>
      <c r="E738" s="65"/>
      <c r="F738" s="495"/>
    </row>
    <row r="739" spans="1:6" s="3" customFormat="1">
      <c r="A739" s="21"/>
      <c r="B739" s="1" t="s">
        <v>3403</v>
      </c>
      <c r="C739" s="353"/>
      <c r="D739" s="12"/>
      <c r="E739" s="61"/>
      <c r="F739" s="401"/>
    </row>
    <row r="740" spans="1:6">
      <c r="B740" s="349" t="s">
        <v>521</v>
      </c>
      <c r="C740" s="502" t="s">
        <v>68</v>
      </c>
      <c r="D740" s="518">
        <v>1</v>
      </c>
      <c r="E740" s="124"/>
      <c r="F740" s="497">
        <f>ROUND(D740*E740,2)</f>
        <v>0</v>
      </c>
    </row>
    <row r="741" spans="1:6">
      <c r="A741" s="171"/>
      <c r="B741" s="320"/>
      <c r="D741" s="505"/>
      <c r="E741" s="65"/>
      <c r="F741" s="495"/>
    </row>
    <row r="742" spans="1:6">
      <c r="A742" s="171">
        <f>MAX(A641:A734)+1</f>
        <v>50</v>
      </c>
      <c r="B742" s="462" t="s">
        <v>3874</v>
      </c>
      <c r="C742" s="519"/>
      <c r="D742" s="505"/>
      <c r="E742" s="65"/>
      <c r="F742" s="495"/>
    </row>
    <row r="743" spans="1:6" ht="51">
      <c r="B743" s="442" t="s">
        <v>314</v>
      </c>
      <c r="C743" s="519"/>
      <c r="D743" s="505"/>
      <c r="E743" s="65"/>
      <c r="F743" s="495"/>
    </row>
    <row r="744" spans="1:6" ht="25.5">
      <c r="B744" s="442" t="s">
        <v>4045</v>
      </c>
      <c r="C744" s="519"/>
      <c r="D744" s="505"/>
      <c r="E744" s="65"/>
      <c r="F744" s="495"/>
    </row>
    <row r="745" spans="1:6">
      <c r="B745" s="442" t="s">
        <v>315</v>
      </c>
      <c r="C745" s="519"/>
      <c r="D745" s="505"/>
      <c r="E745" s="65"/>
      <c r="F745" s="495"/>
    </row>
    <row r="746" spans="1:6">
      <c r="A746" s="366" t="s">
        <v>83</v>
      </c>
      <c r="B746" s="349" t="s">
        <v>316</v>
      </c>
      <c r="C746" s="519" t="s">
        <v>317</v>
      </c>
      <c r="D746" s="505">
        <v>30</v>
      </c>
      <c r="E746" s="65"/>
      <c r="F746" s="495">
        <f>ROUND(D746*E746,2)</f>
        <v>0</v>
      </c>
    </row>
    <row r="747" spans="1:6">
      <c r="A747" s="366" t="s">
        <v>85</v>
      </c>
      <c r="B747" s="349" t="s">
        <v>318</v>
      </c>
      <c r="C747" s="519" t="s">
        <v>317</v>
      </c>
      <c r="D747" s="505">
        <v>30</v>
      </c>
      <c r="E747" s="65"/>
      <c r="F747" s="495">
        <f>ROUND(D747*E747,2)</f>
        <v>0</v>
      </c>
    </row>
    <row r="748" spans="1:6">
      <c r="A748" s="366" t="s">
        <v>87</v>
      </c>
      <c r="B748" s="349" t="s">
        <v>319</v>
      </c>
      <c r="C748" s="519" t="s">
        <v>317</v>
      </c>
      <c r="D748" s="505">
        <v>30</v>
      </c>
      <c r="E748" s="65"/>
      <c r="F748" s="495">
        <f>ROUND(D748*E748,2)</f>
        <v>0</v>
      </c>
    </row>
    <row r="749" spans="1:6">
      <c r="A749" s="366"/>
      <c r="B749" s="350"/>
      <c r="C749" s="519"/>
      <c r="D749" s="520"/>
      <c r="E749" s="65"/>
      <c r="F749" s="495"/>
    </row>
    <row r="750" spans="1:6">
      <c r="A750" s="443" t="s">
        <v>1142</v>
      </c>
      <c r="B750" s="521" t="s">
        <v>935</v>
      </c>
      <c r="C750" s="522"/>
      <c r="D750" s="523"/>
      <c r="E750" s="91"/>
      <c r="F750" s="498">
        <f>SUM(F3:F748)</f>
        <v>0</v>
      </c>
    </row>
    <row r="751" spans="1:6" s="7" customFormat="1">
      <c r="A751" s="175"/>
      <c r="B751" s="119"/>
      <c r="C751" s="10"/>
      <c r="D751" s="19"/>
      <c r="E751" s="44"/>
      <c r="F751" s="120"/>
    </row>
    <row r="752" spans="1:6" s="7" customFormat="1" ht="13.5" thickBot="1">
      <c r="A752" s="175"/>
      <c r="B752" s="119"/>
      <c r="C752" s="10"/>
      <c r="D752" s="19"/>
      <c r="E752" s="44"/>
      <c r="F752" s="120"/>
    </row>
    <row r="753" spans="1:6" s="7" customFormat="1" ht="13.5" thickBot="1">
      <c r="A753" s="175"/>
      <c r="B753" s="119" t="s">
        <v>4003</v>
      </c>
      <c r="C753" s="10"/>
      <c r="D753" s="105"/>
      <c r="E753" s="44"/>
      <c r="F753" s="120">
        <f>SUM(F583:F596)</f>
        <v>0</v>
      </c>
    </row>
    <row r="754" spans="1:6" s="7" customFormat="1" ht="13.5" thickBot="1">
      <c r="A754" s="175"/>
      <c r="B754" s="119"/>
      <c r="C754" s="10"/>
      <c r="D754" s="19"/>
      <c r="E754" s="44"/>
      <c r="F754" s="120"/>
    </row>
    <row r="755" spans="1:6" s="7" customFormat="1" ht="13.5" thickBot="1">
      <c r="A755" s="175"/>
      <c r="B755" s="119" t="s">
        <v>4004</v>
      </c>
      <c r="C755" s="10"/>
      <c r="D755" s="106"/>
      <c r="E755" s="44"/>
      <c r="F755" s="120">
        <f>SUM(F30:F56)+SUM(F79)+SUM(F186)+SUM(F632)+SUM(F732:F741)</f>
        <v>0</v>
      </c>
    </row>
    <row r="756" spans="1:6" s="7" customFormat="1" ht="13.5" thickBot="1">
      <c r="A756" s="175"/>
      <c r="B756" s="119"/>
      <c r="C756" s="10"/>
      <c r="D756" s="19"/>
      <c r="E756" s="44"/>
      <c r="F756" s="120"/>
    </row>
    <row r="757" spans="1:6" s="7" customFormat="1" ht="13.5" thickBot="1">
      <c r="A757" s="175"/>
      <c r="B757" s="119" t="s">
        <v>4005</v>
      </c>
      <c r="C757" s="10"/>
      <c r="D757" s="107"/>
      <c r="E757" s="44"/>
      <c r="F757" s="120">
        <f>SUM(F64:F65)+SUM(F101:F171)+SUM(F203:F566)+SUM(F608:F621)+SUM(F641:F724)+SUM(F746:F748)</f>
        <v>0</v>
      </c>
    </row>
    <row r="758" spans="1:6" s="7" customFormat="1">
      <c r="A758" s="175"/>
      <c r="B758" s="119"/>
      <c r="C758" s="10"/>
      <c r="D758" s="19"/>
      <c r="E758" s="44"/>
      <c r="F758" s="120"/>
    </row>
    <row r="759" spans="1:6">
      <c r="B759" s="281"/>
      <c r="E759" s="65"/>
      <c r="F759" s="495"/>
    </row>
    <row r="762" spans="1:6">
      <c r="C762" s="353"/>
    </row>
    <row r="763" spans="1:6">
      <c r="C763" s="353"/>
    </row>
    <row r="764" spans="1:6">
      <c r="C764" s="353"/>
    </row>
    <row r="765" spans="1:6">
      <c r="C765" s="353"/>
    </row>
    <row r="766" spans="1:6">
      <c r="C766" s="353"/>
    </row>
    <row r="767" spans="1:6">
      <c r="C767" s="353"/>
    </row>
    <row r="768" spans="1:6">
      <c r="C768" s="353"/>
    </row>
    <row r="769" spans="3:3">
      <c r="C769" s="353"/>
    </row>
    <row r="770" spans="3:3">
      <c r="C770" s="353"/>
    </row>
  </sheetData>
  <sheetProtection algorithmName="SHA-512" hashValue="UQ8hL2MPrCEoVe71iGRZe3BamYys6ucjLke33ZVkV6Dln9StI8DFM+sB+dHWAC4XrC4RZqtOMtj9HTkdXWc08g==" saltValue="UAwHZkcLMi62kc0otHZbzQ=="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J257"/>
  <sheetViews>
    <sheetView view="pageBreakPreview" zoomScaleNormal="93" zoomScaleSheetLayoutView="100" workbookViewId="0">
      <selection activeCell="G1" sqref="G1"/>
    </sheetView>
  </sheetViews>
  <sheetFormatPr defaultColWidth="11" defaultRowHeight="12.75"/>
  <cols>
    <col min="1" max="1" width="4.625" style="21" customWidth="1"/>
    <col min="2" max="2" width="35.625" style="330" customWidth="1"/>
    <col min="3" max="3" width="7.125" style="305" customWidth="1"/>
    <col min="4" max="4" width="9.125" style="3" customWidth="1"/>
    <col min="5" max="5" width="10.625" style="80" customWidth="1"/>
    <col min="6" max="6" width="13.125" style="529" customWidth="1"/>
    <col min="7" max="7" width="11" style="3"/>
    <col min="8" max="8" width="11" style="7"/>
    <col min="9" max="16384" width="11" style="3"/>
  </cols>
  <sheetData>
    <row r="1" spans="1:8" s="322" customFormat="1" ht="25.5">
      <c r="A1" s="321" t="s">
        <v>39</v>
      </c>
      <c r="B1" s="530" t="s">
        <v>40</v>
      </c>
      <c r="C1" s="6" t="s">
        <v>41</v>
      </c>
      <c r="D1" s="321" t="s">
        <v>42</v>
      </c>
      <c r="E1" s="57" t="s">
        <v>43</v>
      </c>
      <c r="F1" s="524" t="s">
        <v>44</v>
      </c>
      <c r="H1" s="63"/>
    </row>
    <row r="2" spans="1:8">
      <c r="A2" s="51"/>
      <c r="C2" s="381"/>
      <c r="D2" s="297"/>
      <c r="E2" s="58"/>
      <c r="F2" s="525"/>
    </row>
    <row r="3" spans="1:8">
      <c r="A3" s="51" t="s">
        <v>1297</v>
      </c>
      <c r="B3" s="332" t="s">
        <v>937</v>
      </c>
      <c r="C3" s="381"/>
      <c r="D3" s="297"/>
      <c r="E3" s="59"/>
      <c r="F3" s="323"/>
    </row>
    <row r="4" spans="1:8">
      <c r="A4" s="51"/>
      <c r="C4" s="381"/>
      <c r="D4" s="297"/>
      <c r="E4" s="59"/>
      <c r="F4" s="323"/>
    </row>
    <row r="5" spans="1:8">
      <c r="A5" s="51"/>
      <c r="B5" s="330" t="s">
        <v>28</v>
      </c>
      <c r="C5" s="381"/>
      <c r="D5" s="297"/>
      <c r="E5" s="59"/>
      <c r="F5" s="323"/>
    </row>
    <row r="6" spans="1:8" ht="102">
      <c r="A6" s="51"/>
      <c r="B6" s="330" t="s">
        <v>938</v>
      </c>
      <c r="C6" s="381"/>
      <c r="D6" s="297"/>
      <c r="E6" s="59"/>
      <c r="F6" s="323"/>
    </row>
    <row r="7" spans="1:8" ht="114.75">
      <c r="A7" s="51"/>
      <c r="B7" s="330" t="s">
        <v>939</v>
      </c>
      <c r="C7" s="381"/>
      <c r="D7" s="297"/>
      <c r="E7" s="59"/>
      <c r="F7" s="323"/>
    </row>
    <row r="8" spans="1:8" ht="51">
      <c r="A8" s="51"/>
      <c r="B8" s="330" t="s">
        <v>940</v>
      </c>
      <c r="C8" s="381"/>
      <c r="D8" s="297"/>
      <c r="E8" s="59"/>
      <c r="F8" s="323"/>
    </row>
    <row r="9" spans="1:8">
      <c r="A9" s="51"/>
      <c r="B9" s="330" t="s">
        <v>941</v>
      </c>
      <c r="C9" s="381"/>
      <c r="D9" s="297"/>
      <c r="E9" s="59"/>
      <c r="F9" s="323"/>
    </row>
    <row r="10" spans="1:8" ht="140.25">
      <c r="A10" s="51"/>
      <c r="B10" s="330" t="s">
        <v>942</v>
      </c>
      <c r="C10" s="381"/>
      <c r="D10" s="297"/>
      <c r="E10" s="59"/>
      <c r="F10" s="323"/>
    </row>
    <row r="11" spans="1:8">
      <c r="B11" s="330" t="s">
        <v>47</v>
      </c>
      <c r="E11" s="60"/>
      <c r="F11" s="56"/>
    </row>
    <row r="12" spans="1:8" ht="25.5">
      <c r="B12" s="330" t="s">
        <v>572</v>
      </c>
      <c r="E12" s="60"/>
      <c r="F12" s="56"/>
    </row>
    <row r="13" spans="1:8" ht="25.5">
      <c r="B13" s="330" t="s">
        <v>573</v>
      </c>
      <c r="E13" s="60"/>
      <c r="F13" s="56"/>
    </row>
    <row r="14" spans="1:8" ht="25.5">
      <c r="B14" s="330" t="s">
        <v>580</v>
      </c>
      <c r="E14" s="60"/>
      <c r="F14" s="56"/>
    </row>
    <row r="15" spans="1:8">
      <c r="B15" s="330" t="s">
        <v>581</v>
      </c>
      <c r="E15" s="60"/>
      <c r="F15" s="56"/>
    </row>
    <row r="16" spans="1:8" ht="63.75">
      <c r="B16" s="330" t="s">
        <v>943</v>
      </c>
      <c r="E16" s="60"/>
      <c r="F16" s="56"/>
    </row>
    <row r="17" spans="1:6" s="7" customFormat="1">
      <c r="A17" s="171"/>
      <c r="B17" s="330"/>
      <c r="C17" s="20"/>
      <c r="D17" s="19"/>
      <c r="E17" s="44"/>
      <c r="F17" s="43"/>
    </row>
    <row r="18" spans="1:6" s="7" customFormat="1" ht="25.5">
      <c r="A18" s="171">
        <v>1</v>
      </c>
      <c r="B18" s="332" t="s">
        <v>944</v>
      </c>
      <c r="C18" s="20"/>
      <c r="D18" s="77"/>
      <c r="E18" s="44"/>
      <c r="F18" s="43"/>
    </row>
    <row r="19" spans="1:6" s="7" customFormat="1" ht="76.5">
      <c r="A19" s="171"/>
      <c r="B19" s="330" t="s">
        <v>945</v>
      </c>
      <c r="C19" s="20" t="s">
        <v>105</v>
      </c>
      <c r="D19" s="19">
        <v>735</v>
      </c>
      <c r="E19" s="44"/>
      <c r="F19" s="43">
        <f>ROUND(D19*E19,2)</f>
        <v>0</v>
      </c>
    </row>
    <row r="20" spans="1:6" s="7" customFormat="1">
      <c r="A20" s="171"/>
      <c r="B20" s="330"/>
      <c r="C20" s="20"/>
      <c r="D20" s="19"/>
      <c r="E20" s="44"/>
      <c r="F20" s="43"/>
    </row>
    <row r="21" spans="1:6" s="7" customFormat="1" ht="25.5">
      <c r="A21" s="171">
        <f>A18+1</f>
        <v>2</v>
      </c>
      <c r="B21" s="332" t="s">
        <v>946</v>
      </c>
      <c r="C21" s="20"/>
      <c r="D21" s="77"/>
      <c r="E21" s="44"/>
      <c r="F21" s="43"/>
    </row>
    <row r="22" spans="1:6" s="7" customFormat="1" ht="89.25">
      <c r="A22" s="171"/>
      <c r="B22" s="330" t="s">
        <v>947</v>
      </c>
      <c r="C22" s="20" t="s">
        <v>105</v>
      </c>
      <c r="D22" s="360">
        <v>157</v>
      </c>
      <c r="E22" s="60"/>
      <c r="F22" s="56">
        <f>ROUND(D22*E22,2)</f>
        <v>0</v>
      </c>
    </row>
    <row r="23" spans="1:6" s="7" customFormat="1">
      <c r="A23" s="171"/>
      <c r="B23" s="330"/>
      <c r="C23" s="20"/>
      <c r="D23" s="19"/>
      <c r="E23" s="44"/>
      <c r="F23" s="43"/>
    </row>
    <row r="24" spans="1:6" s="7" customFormat="1" ht="25.5">
      <c r="A24" s="171">
        <f>A21+1</f>
        <v>3</v>
      </c>
      <c r="B24" s="332" t="s">
        <v>948</v>
      </c>
      <c r="C24" s="20"/>
      <c r="D24" s="77"/>
      <c r="E24" s="44"/>
      <c r="F24" s="43"/>
    </row>
    <row r="25" spans="1:6" s="7" customFormat="1" ht="293.25">
      <c r="A25" s="171"/>
      <c r="B25" s="330" t="s">
        <v>949</v>
      </c>
      <c r="C25" s="20"/>
      <c r="D25" s="77"/>
      <c r="E25" s="44"/>
      <c r="F25" s="43"/>
    </row>
    <row r="26" spans="1:6" s="7" customFormat="1">
      <c r="A26" s="171"/>
      <c r="B26" s="330" t="s">
        <v>950</v>
      </c>
      <c r="C26" s="20"/>
      <c r="D26" s="77"/>
      <c r="E26" s="44"/>
      <c r="F26" s="43"/>
    </row>
    <row r="27" spans="1:6" s="7" customFormat="1">
      <c r="A27" s="171"/>
      <c r="B27" s="330" t="s">
        <v>951</v>
      </c>
      <c r="C27" s="20" t="s">
        <v>105</v>
      </c>
      <c r="D27" s="19">
        <v>1100</v>
      </c>
      <c r="E27" s="44"/>
      <c r="F27" s="43">
        <f>ROUND(D27*E27,2)</f>
        <v>0</v>
      </c>
    </row>
    <row r="28" spans="1:6" s="7" customFormat="1">
      <c r="A28" s="171"/>
      <c r="B28" s="330"/>
      <c r="C28" s="20"/>
      <c r="D28" s="19"/>
      <c r="E28" s="44"/>
      <c r="F28" s="43"/>
    </row>
    <row r="29" spans="1:6" s="7" customFormat="1" ht="25.5">
      <c r="A29" s="171">
        <f>A24+1</f>
        <v>4</v>
      </c>
      <c r="B29" s="332" t="s">
        <v>3656</v>
      </c>
      <c r="C29" s="20"/>
      <c r="D29" s="77"/>
      <c r="E29" s="44"/>
      <c r="F29" s="43"/>
    </row>
    <row r="30" spans="1:6" s="7" customFormat="1" ht="216.75">
      <c r="A30" s="171"/>
      <c r="B30" s="330" t="s">
        <v>952</v>
      </c>
      <c r="C30" s="20"/>
      <c r="D30" s="77"/>
      <c r="E30" s="44"/>
      <c r="F30" s="43"/>
    </row>
    <row r="31" spans="1:6" s="7" customFormat="1">
      <c r="A31" s="171"/>
      <c r="B31" s="330" t="s">
        <v>950</v>
      </c>
      <c r="C31" s="20"/>
      <c r="D31" s="77"/>
      <c r="E31" s="44"/>
      <c r="F31" s="43"/>
    </row>
    <row r="32" spans="1:6" s="7" customFormat="1">
      <c r="A32" s="171"/>
      <c r="B32" s="330" t="s">
        <v>953</v>
      </c>
      <c r="C32" s="20" t="s">
        <v>68</v>
      </c>
      <c r="D32" s="19">
        <v>1</v>
      </c>
      <c r="E32" s="44"/>
      <c r="F32" s="43">
        <f>ROUND(D32*E32,2)</f>
        <v>0</v>
      </c>
    </row>
    <row r="33" spans="1:6" s="7" customFormat="1">
      <c r="A33" s="171"/>
      <c r="B33" s="330"/>
      <c r="C33" s="20"/>
      <c r="D33" s="19"/>
      <c r="E33" s="44"/>
      <c r="F33" s="43"/>
    </row>
    <row r="34" spans="1:6" s="7" customFormat="1" ht="38.25">
      <c r="A34" s="171">
        <f>A29+1</f>
        <v>5</v>
      </c>
      <c r="B34" s="332" t="s">
        <v>954</v>
      </c>
      <c r="C34" s="20"/>
      <c r="D34" s="77"/>
      <c r="E34" s="44"/>
      <c r="F34" s="43"/>
    </row>
    <row r="35" spans="1:6" s="7" customFormat="1" ht="382.5">
      <c r="A35" s="171"/>
      <c r="B35" s="330" t="s">
        <v>955</v>
      </c>
      <c r="C35" s="20"/>
      <c r="D35" s="77"/>
      <c r="E35" s="44"/>
      <c r="F35" s="43"/>
    </row>
    <row r="36" spans="1:6" s="7" customFormat="1">
      <c r="A36" s="171"/>
      <c r="B36" s="330" t="s">
        <v>956</v>
      </c>
      <c r="C36" s="20" t="s">
        <v>105</v>
      </c>
      <c r="D36" s="360">
        <v>140</v>
      </c>
      <c r="E36" s="60"/>
      <c r="F36" s="56">
        <f>ROUND(D36*E36,2)</f>
        <v>0</v>
      </c>
    </row>
    <row r="37" spans="1:6" s="7" customFormat="1">
      <c r="A37" s="171"/>
      <c r="B37" s="330"/>
      <c r="C37" s="20"/>
      <c r="D37" s="19"/>
      <c r="E37" s="44"/>
      <c r="F37" s="43"/>
    </row>
    <row r="38" spans="1:6" s="7" customFormat="1" ht="38.25">
      <c r="A38" s="171">
        <f>A34+1</f>
        <v>6</v>
      </c>
      <c r="B38" s="332" t="s">
        <v>957</v>
      </c>
      <c r="C38" s="20"/>
      <c r="D38" s="77"/>
      <c r="E38" s="44"/>
      <c r="F38" s="43"/>
    </row>
    <row r="39" spans="1:6" s="7" customFormat="1">
      <c r="A39" s="171"/>
      <c r="B39" s="330" t="s">
        <v>958</v>
      </c>
      <c r="C39" s="20"/>
      <c r="D39" s="77"/>
      <c r="E39" s="44"/>
      <c r="F39" s="43"/>
    </row>
    <row r="40" spans="1:6" s="7" customFormat="1" ht="38.25">
      <c r="A40" s="171"/>
      <c r="B40" s="330" t="s">
        <v>959</v>
      </c>
      <c r="C40" s="20"/>
      <c r="D40" s="19"/>
      <c r="E40" s="44"/>
      <c r="F40" s="43"/>
    </row>
    <row r="41" spans="1:6" s="7" customFormat="1" ht="76.5">
      <c r="A41" s="171"/>
      <c r="B41" s="330" t="s">
        <v>4316</v>
      </c>
      <c r="C41" s="20"/>
      <c r="D41" s="77"/>
      <c r="E41" s="44"/>
      <c r="F41" s="43"/>
    </row>
    <row r="42" spans="1:6" s="7" customFormat="1" ht="89.25">
      <c r="A42" s="171"/>
      <c r="B42" s="330" t="s">
        <v>4317</v>
      </c>
      <c r="C42" s="20"/>
      <c r="D42" s="360"/>
      <c r="E42" s="44"/>
      <c r="F42" s="43"/>
    </row>
    <row r="43" spans="1:6" s="7" customFormat="1" ht="102">
      <c r="A43" s="171"/>
      <c r="B43" s="330" t="s">
        <v>960</v>
      </c>
      <c r="C43" s="20"/>
      <c r="D43" s="19"/>
      <c r="E43" s="44"/>
      <c r="F43" s="43"/>
    </row>
    <row r="44" spans="1:6" s="7" customFormat="1" ht="38.25">
      <c r="A44" s="171"/>
      <c r="B44" s="330" t="s">
        <v>961</v>
      </c>
      <c r="C44" s="20"/>
      <c r="D44" s="19"/>
      <c r="E44" s="44"/>
      <c r="F44" s="43"/>
    </row>
    <row r="45" spans="1:6" s="7" customFormat="1" ht="51">
      <c r="A45" s="171"/>
      <c r="B45" s="330" t="s">
        <v>4318</v>
      </c>
      <c r="C45" s="20"/>
      <c r="D45" s="19"/>
      <c r="E45" s="44"/>
      <c r="F45" s="43"/>
    </row>
    <row r="46" spans="1:6" s="7" customFormat="1">
      <c r="A46" s="171"/>
      <c r="B46" s="330" t="s">
        <v>962</v>
      </c>
      <c r="C46" s="20" t="s">
        <v>105</v>
      </c>
      <c r="D46" s="19">
        <v>20</v>
      </c>
      <c r="E46" s="44"/>
      <c r="F46" s="43">
        <f>ROUND(D46*E46,2)</f>
        <v>0</v>
      </c>
    </row>
    <row r="47" spans="1:6" s="7" customFormat="1">
      <c r="A47" s="171"/>
      <c r="B47" s="330"/>
      <c r="C47" s="20"/>
      <c r="D47" s="19"/>
      <c r="E47" s="44"/>
      <c r="F47" s="43"/>
    </row>
    <row r="48" spans="1:6" s="7" customFormat="1">
      <c r="A48" s="171">
        <f>A38+1</f>
        <v>7</v>
      </c>
      <c r="B48" s="332" t="s">
        <v>963</v>
      </c>
      <c r="C48" s="20"/>
      <c r="D48" s="77"/>
      <c r="E48" s="44"/>
      <c r="F48" s="43"/>
    </row>
    <row r="49" spans="1:6" s="7" customFormat="1" ht="114.75">
      <c r="A49" s="171"/>
      <c r="B49" s="330" t="s">
        <v>964</v>
      </c>
      <c r="C49" s="20"/>
      <c r="D49" s="77"/>
      <c r="E49" s="44"/>
      <c r="F49" s="43"/>
    </row>
    <row r="50" spans="1:6" s="7" customFormat="1" ht="89.25">
      <c r="A50" s="171"/>
      <c r="B50" s="330" t="s">
        <v>965</v>
      </c>
      <c r="C50" s="20"/>
      <c r="D50" s="77"/>
      <c r="E50" s="44"/>
      <c r="F50" s="43"/>
    </row>
    <row r="51" spans="1:6" s="7" customFormat="1" ht="114.75">
      <c r="A51" s="171"/>
      <c r="B51" s="330" t="s">
        <v>966</v>
      </c>
      <c r="C51" s="20"/>
      <c r="D51" s="77"/>
      <c r="E51" s="44"/>
      <c r="F51" s="43"/>
    </row>
    <row r="52" spans="1:6" s="12" customFormat="1" ht="25.5">
      <c r="A52" s="365"/>
      <c r="B52" s="1" t="s">
        <v>4150</v>
      </c>
      <c r="D52" s="375"/>
      <c r="E52" s="61"/>
      <c r="F52" s="56"/>
    </row>
    <row r="53" spans="1:6" s="7" customFormat="1" ht="25.5">
      <c r="A53" s="171"/>
      <c r="B53" s="330" t="s">
        <v>967</v>
      </c>
      <c r="C53" s="20"/>
      <c r="D53" s="77"/>
      <c r="E53" s="44"/>
      <c r="F53" s="43"/>
    </row>
    <row r="54" spans="1:6" s="7" customFormat="1">
      <c r="A54" s="171"/>
      <c r="B54" s="330" t="s">
        <v>166</v>
      </c>
      <c r="C54" s="20" t="s">
        <v>164</v>
      </c>
      <c r="D54" s="19">
        <v>18</v>
      </c>
      <c r="E54" s="44"/>
      <c r="F54" s="43">
        <f>ROUND(D54*E54,2)</f>
        <v>0</v>
      </c>
    </row>
    <row r="55" spans="1:6" s="7" customFormat="1">
      <c r="A55" s="171"/>
      <c r="B55" s="330"/>
      <c r="C55" s="20"/>
      <c r="D55" s="19"/>
      <c r="E55" s="44"/>
      <c r="F55" s="43"/>
    </row>
    <row r="56" spans="1:6" s="7" customFormat="1">
      <c r="A56" s="171">
        <f>A48+1</f>
        <v>8</v>
      </c>
      <c r="B56" s="332" t="s">
        <v>968</v>
      </c>
      <c r="C56" s="20"/>
      <c r="D56" s="77"/>
      <c r="E56" s="44"/>
      <c r="F56" s="43"/>
    </row>
    <row r="57" spans="1:6" s="7" customFormat="1" ht="102">
      <c r="A57" s="171"/>
      <c r="B57" s="330" t="s">
        <v>969</v>
      </c>
      <c r="C57" s="20"/>
      <c r="D57" s="77"/>
      <c r="E57" s="44"/>
      <c r="F57" s="43"/>
    </row>
    <row r="58" spans="1:6" s="7" customFormat="1" ht="102">
      <c r="A58" s="171"/>
      <c r="B58" s="330" t="s">
        <v>970</v>
      </c>
      <c r="C58" s="20"/>
      <c r="D58" s="77"/>
      <c r="E58" s="44"/>
      <c r="F58" s="43"/>
    </row>
    <row r="59" spans="1:6" s="7" customFormat="1" ht="63.75">
      <c r="A59" s="171"/>
      <c r="B59" s="330" t="s">
        <v>971</v>
      </c>
      <c r="C59" s="20"/>
      <c r="D59" s="77"/>
      <c r="E59" s="44"/>
      <c r="F59" s="43"/>
    </row>
    <row r="60" spans="1:6" s="12" customFormat="1" ht="25.5">
      <c r="A60" s="365"/>
      <c r="B60" s="1" t="s">
        <v>4149</v>
      </c>
      <c r="D60" s="375"/>
      <c r="E60" s="61"/>
      <c r="F60" s="56"/>
    </row>
    <row r="61" spans="1:6" s="7" customFormat="1" ht="25.5">
      <c r="A61" s="171"/>
      <c r="B61" s="330" t="s">
        <v>972</v>
      </c>
      <c r="C61" s="20"/>
      <c r="D61" s="77"/>
      <c r="E61" s="44"/>
      <c r="F61" s="43"/>
    </row>
    <row r="62" spans="1:6" s="7" customFormat="1">
      <c r="A62" s="171"/>
      <c r="B62" s="330" t="s">
        <v>166</v>
      </c>
      <c r="C62" s="20" t="s">
        <v>164</v>
      </c>
      <c r="D62" s="19">
        <v>30</v>
      </c>
      <c r="E62" s="44"/>
      <c r="F62" s="43">
        <f>ROUND(D62*E62,2)</f>
        <v>0</v>
      </c>
    </row>
    <row r="63" spans="1:6" s="7" customFormat="1">
      <c r="A63" s="171"/>
      <c r="B63" s="330"/>
      <c r="C63" s="20"/>
      <c r="D63" s="19"/>
      <c r="E63" s="44"/>
      <c r="F63" s="43"/>
    </row>
    <row r="64" spans="1:6" s="7" customFormat="1" ht="38.25">
      <c r="A64" s="171">
        <f>A56+1</f>
        <v>9</v>
      </c>
      <c r="B64" s="332" t="s">
        <v>973</v>
      </c>
      <c r="C64" s="20"/>
      <c r="D64" s="77"/>
      <c r="E64" s="44"/>
      <c r="F64" s="43"/>
    </row>
    <row r="65" spans="1:10" s="7" customFormat="1" ht="204">
      <c r="A65" s="171"/>
      <c r="B65" s="330" t="s">
        <v>974</v>
      </c>
      <c r="C65" s="20"/>
      <c r="D65" s="77"/>
      <c r="E65" s="44"/>
      <c r="F65" s="43"/>
    </row>
    <row r="66" spans="1:10" s="7" customFormat="1">
      <c r="A66" s="171"/>
      <c r="B66" s="330" t="s">
        <v>166</v>
      </c>
      <c r="C66" s="20" t="s">
        <v>164</v>
      </c>
      <c r="D66" s="19">
        <v>33</v>
      </c>
      <c r="E66" s="44"/>
      <c r="F66" s="43">
        <f>ROUND(D66*E66,2)</f>
        <v>0</v>
      </c>
    </row>
    <row r="67" spans="1:10" s="7" customFormat="1">
      <c r="A67" s="171"/>
      <c r="B67" s="330"/>
      <c r="C67" s="20"/>
      <c r="D67" s="19"/>
      <c r="E67" s="44"/>
      <c r="F67" s="43"/>
    </row>
    <row r="68" spans="1:10" ht="38.25">
      <c r="A68" s="171">
        <f>SUM(A62:A65)+1</f>
        <v>10</v>
      </c>
      <c r="B68" s="338" t="s">
        <v>975</v>
      </c>
      <c r="D68" s="357"/>
      <c r="E68" s="60"/>
      <c r="F68" s="56"/>
    </row>
    <row r="69" spans="1:10" ht="25.5">
      <c r="A69" s="171"/>
      <c r="B69" s="354" t="s">
        <v>976</v>
      </c>
      <c r="D69" s="357"/>
      <c r="E69" s="60"/>
      <c r="F69" s="56"/>
    </row>
    <row r="70" spans="1:10" ht="89.25">
      <c r="A70" s="171"/>
      <c r="B70" s="330" t="s">
        <v>977</v>
      </c>
      <c r="D70" s="357"/>
      <c r="E70" s="60"/>
      <c r="F70" s="56"/>
    </row>
    <row r="71" spans="1:10" s="7" customFormat="1" ht="63.75">
      <c r="A71" s="171"/>
      <c r="B71" s="330" t="s">
        <v>971</v>
      </c>
      <c r="C71" s="20"/>
      <c r="D71" s="77"/>
      <c r="E71" s="44"/>
      <c r="F71" s="43"/>
    </row>
    <row r="72" spans="1:10" s="7" customFormat="1" ht="63.75">
      <c r="A72" s="171"/>
      <c r="B72" s="330" t="s">
        <v>978</v>
      </c>
      <c r="C72" s="20"/>
      <c r="D72" s="77"/>
      <c r="E72" s="44"/>
      <c r="F72" s="43"/>
    </row>
    <row r="73" spans="1:10">
      <c r="A73" s="171"/>
      <c r="B73" s="356" t="s">
        <v>163</v>
      </c>
      <c r="C73" s="305" t="s">
        <v>164</v>
      </c>
      <c r="D73" s="357">
        <v>25</v>
      </c>
      <c r="E73" s="60"/>
      <c r="F73" s="43">
        <f>ROUND(D73*E73,2)</f>
        <v>0</v>
      </c>
    </row>
    <row r="74" spans="1:10">
      <c r="A74" s="171"/>
      <c r="B74" s="356"/>
      <c r="D74" s="357"/>
      <c r="E74" s="60"/>
      <c r="F74" s="56"/>
    </row>
    <row r="75" spans="1:10" ht="51">
      <c r="A75" s="171">
        <f>SUM(A68:A72)+1</f>
        <v>11</v>
      </c>
      <c r="B75" s="338" t="s">
        <v>979</v>
      </c>
      <c r="C75" s="10"/>
      <c r="D75" s="339"/>
      <c r="E75" s="44"/>
      <c r="F75" s="43"/>
      <c r="G75" s="7"/>
      <c r="I75" s="7"/>
      <c r="J75" s="7"/>
    </row>
    <row r="76" spans="1:10" ht="25.5">
      <c r="A76" s="171"/>
      <c r="B76" s="331" t="s">
        <v>980</v>
      </c>
      <c r="C76" s="10"/>
      <c r="D76" s="339"/>
      <c r="E76" s="44"/>
      <c r="F76" s="43"/>
      <c r="G76" s="7"/>
      <c r="I76" s="7"/>
      <c r="J76" s="7"/>
    </row>
    <row r="77" spans="1:10" ht="89.25">
      <c r="A77" s="171"/>
      <c r="B77" s="330" t="s">
        <v>977</v>
      </c>
      <c r="D77" s="357"/>
      <c r="E77" s="60"/>
      <c r="F77" s="56"/>
    </row>
    <row r="78" spans="1:10" s="7" customFormat="1" ht="63.75">
      <c r="A78" s="171"/>
      <c r="B78" s="330" t="s">
        <v>971</v>
      </c>
      <c r="C78" s="20"/>
      <c r="D78" s="77"/>
      <c r="E78" s="44"/>
      <c r="F78" s="43"/>
    </row>
    <row r="79" spans="1:10" s="7" customFormat="1" ht="63.75">
      <c r="A79" s="171"/>
      <c r="B79" s="330" t="s">
        <v>978</v>
      </c>
      <c r="C79" s="20"/>
      <c r="D79" s="77"/>
      <c r="E79" s="44"/>
      <c r="F79" s="43"/>
    </row>
    <row r="80" spans="1:10">
      <c r="A80" s="171"/>
      <c r="B80" s="336" t="s">
        <v>163</v>
      </c>
      <c r="C80" s="10" t="s">
        <v>164</v>
      </c>
      <c r="D80" s="339">
        <v>6</v>
      </c>
      <c r="E80" s="44"/>
      <c r="F80" s="43">
        <f>ROUND(D80*E80,2)</f>
        <v>0</v>
      </c>
      <c r="G80" s="7"/>
      <c r="I80" s="7"/>
      <c r="J80" s="7"/>
    </row>
    <row r="81" spans="1:10">
      <c r="A81" s="171"/>
      <c r="B81" s="356"/>
      <c r="D81" s="357"/>
      <c r="E81" s="60"/>
      <c r="F81" s="56"/>
    </row>
    <row r="82" spans="1:10" s="7" customFormat="1" ht="25.5">
      <c r="A82" s="171">
        <f>SUM(A73:A79)+1</f>
        <v>12</v>
      </c>
      <c r="B82" s="332" t="s">
        <v>981</v>
      </c>
      <c r="C82" s="20"/>
      <c r="D82" s="77"/>
      <c r="E82" s="44"/>
      <c r="F82" s="43"/>
    </row>
    <row r="83" spans="1:10" s="7" customFormat="1" ht="357">
      <c r="A83" s="171"/>
      <c r="B83" s="330" t="s">
        <v>982</v>
      </c>
      <c r="C83" s="20"/>
      <c r="D83" s="77"/>
      <c r="E83" s="44"/>
      <c r="F83" s="43"/>
      <c r="J83" s="353"/>
    </row>
    <row r="84" spans="1:10" s="7" customFormat="1">
      <c r="A84" s="171"/>
      <c r="B84" s="330" t="s">
        <v>166</v>
      </c>
      <c r="C84" s="20" t="s">
        <v>164</v>
      </c>
      <c r="D84" s="19">
        <v>2</v>
      </c>
      <c r="E84" s="44"/>
      <c r="F84" s="43">
        <f>ROUND(D84*E84,2)</f>
        <v>0</v>
      </c>
    </row>
    <row r="85" spans="1:10" s="7" customFormat="1">
      <c r="A85" s="171"/>
      <c r="B85" s="330"/>
      <c r="C85" s="20"/>
      <c r="D85" s="19"/>
      <c r="E85" s="44"/>
      <c r="F85" s="43"/>
    </row>
    <row r="86" spans="1:10" s="7" customFormat="1">
      <c r="A86" s="171"/>
      <c r="B86" s="330"/>
      <c r="C86" s="20"/>
      <c r="D86" s="19"/>
      <c r="E86" s="44"/>
      <c r="F86" s="43"/>
    </row>
    <row r="87" spans="1:10">
      <c r="A87" s="427"/>
      <c r="B87" s="332" t="s">
        <v>983</v>
      </c>
      <c r="E87" s="60"/>
      <c r="F87" s="56"/>
    </row>
    <row r="88" spans="1:10">
      <c r="A88" s="427"/>
      <c r="E88" s="60"/>
      <c r="F88" s="56"/>
    </row>
    <row r="89" spans="1:10" s="7" customFormat="1" ht="38.25">
      <c r="A89" s="171">
        <f>A82+1</f>
        <v>13</v>
      </c>
      <c r="B89" s="332" t="s">
        <v>984</v>
      </c>
      <c r="C89" s="368"/>
      <c r="D89" s="306"/>
      <c r="E89" s="60"/>
      <c r="F89" s="43"/>
    </row>
    <row r="90" spans="1:10" s="7" customFormat="1" ht="51">
      <c r="A90" s="171"/>
      <c r="B90" s="330" t="s">
        <v>985</v>
      </c>
      <c r="C90" s="20"/>
      <c r="D90" s="77"/>
      <c r="E90" s="44"/>
      <c r="F90" s="43"/>
    </row>
    <row r="91" spans="1:10" s="7" customFormat="1" ht="102">
      <c r="A91" s="171"/>
      <c r="B91" s="330" t="s">
        <v>3877</v>
      </c>
      <c r="C91" s="368"/>
      <c r="D91" s="306"/>
      <c r="E91" s="60"/>
      <c r="F91" s="43"/>
    </row>
    <row r="92" spans="1:10" s="7" customFormat="1" ht="38.25">
      <c r="A92" s="171"/>
      <c r="B92" s="330" t="s">
        <v>987</v>
      </c>
      <c r="C92" s="368"/>
      <c r="D92" s="306"/>
      <c r="E92" s="60"/>
      <c r="F92" s="43"/>
    </row>
    <row r="93" spans="1:10" s="7" customFormat="1" ht="63.75">
      <c r="A93" s="171"/>
      <c r="B93" s="330" t="s">
        <v>988</v>
      </c>
      <c r="C93" s="368"/>
      <c r="D93" s="306"/>
      <c r="E93" s="60"/>
      <c r="F93" s="43"/>
    </row>
    <row r="94" spans="1:10" s="7" customFormat="1" ht="38.25">
      <c r="A94" s="171"/>
      <c r="B94" s="330" t="s">
        <v>989</v>
      </c>
      <c r="C94" s="20"/>
      <c r="D94" s="77"/>
      <c r="E94" s="44"/>
      <c r="F94" s="43"/>
    </row>
    <row r="95" spans="1:10" s="7" customFormat="1">
      <c r="A95" s="171"/>
      <c r="B95" s="330" t="s">
        <v>951</v>
      </c>
      <c r="C95" s="368" t="s">
        <v>105</v>
      </c>
      <c r="D95" s="360">
        <v>11</v>
      </c>
      <c r="E95" s="60"/>
      <c r="F95" s="43">
        <f>ROUND(D95*E95,2)</f>
        <v>0</v>
      </c>
    </row>
    <row r="96" spans="1:10" s="7" customFormat="1">
      <c r="A96" s="171"/>
      <c r="B96" s="330"/>
      <c r="C96" s="10"/>
      <c r="D96" s="360"/>
      <c r="E96" s="60"/>
      <c r="F96" s="43"/>
    </row>
    <row r="97" spans="1:6" s="7" customFormat="1" ht="25.5">
      <c r="A97" s="171">
        <f>A89+1</f>
        <v>14</v>
      </c>
      <c r="B97" s="332" t="s">
        <v>990</v>
      </c>
      <c r="C97" s="20"/>
      <c r="D97" s="77"/>
      <c r="E97" s="44"/>
      <c r="F97" s="43"/>
    </row>
    <row r="98" spans="1:6" s="7" customFormat="1" ht="114.75">
      <c r="A98" s="171"/>
      <c r="B98" s="330" t="s">
        <v>3878</v>
      </c>
      <c r="C98" s="20"/>
      <c r="D98" s="77"/>
      <c r="E98" s="44"/>
      <c r="F98" s="43"/>
    </row>
    <row r="99" spans="1:6" s="7" customFormat="1" ht="63.75">
      <c r="A99" s="171"/>
      <c r="B99" s="330" t="s">
        <v>971</v>
      </c>
      <c r="C99" s="20"/>
      <c r="D99" s="77"/>
      <c r="E99" s="44"/>
      <c r="F99" s="43"/>
    </row>
    <row r="100" spans="1:6" s="7" customFormat="1" ht="25.5">
      <c r="A100" s="171"/>
      <c r="B100" s="330" t="s">
        <v>991</v>
      </c>
      <c r="C100" s="20"/>
      <c r="D100" s="77"/>
      <c r="E100" s="44"/>
      <c r="F100" s="43"/>
    </row>
    <row r="101" spans="1:6" s="7" customFormat="1">
      <c r="A101" s="171"/>
      <c r="B101" s="330" t="s">
        <v>951</v>
      </c>
      <c r="C101" s="20" t="s">
        <v>105</v>
      </c>
      <c r="D101" s="19">
        <v>4</v>
      </c>
      <c r="E101" s="44"/>
      <c r="F101" s="43">
        <f>ROUND(D101*E101,2)</f>
        <v>0</v>
      </c>
    </row>
    <row r="102" spans="1:6" s="7" customFormat="1">
      <c r="A102" s="171"/>
      <c r="B102" s="330"/>
      <c r="C102" s="10"/>
      <c r="D102" s="19"/>
      <c r="E102" s="44"/>
      <c r="F102" s="43"/>
    </row>
    <row r="103" spans="1:6" s="7" customFormat="1">
      <c r="A103" s="171">
        <f>A97+1</f>
        <v>15</v>
      </c>
      <c r="B103" s="332" t="s">
        <v>992</v>
      </c>
      <c r="C103" s="20"/>
      <c r="D103" s="77"/>
      <c r="E103" s="44"/>
      <c r="F103" s="43"/>
    </row>
    <row r="104" spans="1:6" s="7" customFormat="1" ht="102">
      <c r="A104" s="171"/>
      <c r="B104" s="330" t="s">
        <v>3879</v>
      </c>
      <c r="C104" s="20"/>
      <c r="D104" s="77"/>
      <c r="E104" s="44"/>
      <c r="F104" s="43"/>
    </row>
    <row r="105" spans="1:6" s="7" customFormat="1" ht="38.25">
      <c r="A105" s="171"/>
      <c r="B105" s="330" t="s">
        <v>989</v>
      </c>
      <c r="C105" s="20"/>
      <c r="D105" s="77"/>
      <c r="E105" s="44"/>
      <c r="F105" s="43"/>
    </row>
    <row r="106" spans="1:6" s="7" customFormat="1" ht="63.75">
      <c r="A106" s="171"/>
      <c r="B106" s="330" t="s">
        <v>971</v>
      </c>
      <c r="C106" s="20"/>
      <c r="D106" s="77"/>
      <c r="E106" s="44"/>
      <c r="F106" s="43"/>
    </row>
    <row r="107" spans="1:6" s="7" customFormat="1">
      <c r="A107" s="171"/>
      <c r="B107" s="330" t="s">
        <v>951</v>
      </c>
      <c r="C107" s="20" t="s">
        <v>105</v>
      </c>
      <c r="D107" s="19">
        <v>2</v>
      </c>
      <c r="E107" s="44"/>
      <c r="F107" s="43">
        <f>ROUND(D107*E107,2)</f>
        <v>0</v>
      </c>
    </row>
    <row r="108" spans="1:6" s="7" customFormat="1">
      <c r="A108" s="171"/>
      <c r="B108" s="330"/>
      <c r="C108" s="20"/>
      <c r="D108" s="19"/>
      <c r="E108" s="44"/>
      <c r="F108" s="43"/>
    </row>
    <row r="109" spans="1:6" s="7" customFormat="1" ht="63.75">
      <c r="A109" s="171">
        <f>MAX(A11:A108)+1</f>
        <v>16</v>
      </c>
      <c r="B109" s="332" t="s">
        <v>3659</v>
      </c>
      <c r="C109" s="368"/>
      <c r="D109" s="531"/>
      <c r="E109" s="60"/>
      <c r="F109" s="43"/>
    </row>
    <row r="110" spans="1:6" s="7" customFormat="1" ht="63.75">
      <c r="A110" s="171"/>
      <c r="B110" s="330" t="s">
        <v>993</v>
      </c>
      <c r="C110" s="368"/>
      <c r="D110" s="531"/>
      <c r="E110" s="60"/>
      <c r="F110" s="43"/>
    </row>
    <row r="111" spans="1:6" s="7" customFormat="1" ht="38.25">
      <c r="A111" s="171"/>
      <c r="B111" s="330" t="s">
        <v>994</v>
      </c>
      <c r="C111" s="368"/>
      <c r="D111" s="531"/>
      <c r="E111" s="60"/>
      <c r="F111" s="43"/>
    </row>
    <row r="112" spans="1:6" s="7" customFormat="1" ht="51">
      <c r="A112" s="171"/>
      <c r="B112" s="330" t="s">
        <v>995</v>
      </c>
      <c r="C112" s="368"/>
      <c r="D112" s="531"/>
      <c r="E112" s="60"/>
      <c r="F112" s="43"/>
    </row>
    <row r="113" spans="1:6" s="7" customFormat="1" ht="63.75">
      <c r="A113" s="171"/>
      <c r="B113" s="330" t="s">
        <v>971</v>
      </c>
      <c r="C113" s="368"/>
      <c r="D113" s="19"/>
      <c r="E113" s="60"/>
      <c r="F113" s="43"/>
    </row>
    <row r="114" spans="1:6" s="7" customFormat="1">
      <c r="A114" s="171"/>
      <c r="B114" s="330" t="s">
        <v>951</v>
      </c>
      <c r="C114" s="368" t="s">
        <v>105</v>
      </c>
      <c r="D114" s="19">
        <v>2800</v>
      </c>
      <c r="E114" s="60"/>
      <c r="F114" s="43">
        <f>ROUND(D114*E114,2)</f>
        <v>0</v>
      </c>
    </row>
    <row r="115" spans="1:6" s="7" customFormat="1">
      <c r="A115" s="171"/>
      <c r="B115" s="330"/>
      <c r="C115" s="10"/>
      <c r="D115" s="360"/>
      <c r="E115" s="60"/>
      <c r="F115" s="43"/>
    </row>
    <row r="116" spans="1:6" s="7" customFormat="1" ht="25.5">
      <c r="A116" s="171">
        <f>MAX(A19:A115)+1</f>
        <v>17</v>
      </c>
      <c r="B116" s="332" t="s">
        <v>3657</v>
      </c>
      <c r="C116" s="368"/>
      <c r="D116" s="531"/>
      <c r="E116" s="60"/>
      <c r="F116" s="43"/>
    </row>
    <row r="117" spans="1:6" s="7" customFormat="1" ht="51">
      <c r="A117" s="171"/>
      <c r="B117" s="330" t="s">
        <v>3880</v>
      </c>
      <c r="C117" s="368"/>
      <c r="D117" s="531"/>
      <c r="E117" s="60"/>
      <c r="F117" s="43"/>
    </row>
    <row r="118" spans="1:6" s="7" customFormat="1">
      <c r="A118" s="171"/>
      <c r="B118" s="330" t="s">
        <v>3875</v>
      </c>
      <c r="C118" s="368"/>
      <c r="D118" s="531"/>
      <c r="E118" s="60"/>
      <c r="F118" s="43"/>
    </row>
    <row r="119" spans="1:6" s="7" customFormat="1" ht="25.5">
      <c r="A119" s="171"/>
      <c r="B119" s="330" t="s">
        <v>3876</v>
      </c>
      <c r="C119" s="368"/>
      <c r="D119" s="531"/>
      <c r="E119" s="60"/>
      <c r="F119" s="43"/>
    </row>
    <row r="120" spans="1:6" s="7" customFormat="1" ht="63.75">
      <c r="A120" s="171"/>
      <c r="B120" s="330" t="s">
        <v>971</v>
      </c>
      <c r="C120" s="368"/>
      <c r="D120" s="19"/>
      <c r="E120" s="60"/>
      <c r="F120" s="43"/>
    </row>
    <row r="121" spans="1:6" s="7" customFormat="1">
      <c r="A121" s="171"/>
      <c r="B121" s="330" t="s">
        <v>951</v>
      </c>
      <c r="C121" s="368" t="s">
        <v>105</v>
      </c>
      <c r="D121" s="19">
        <v>2800</v>
      </c>
      <c r="E121" s="60"/>
      <c r="F121" s="43">
        <f>ROUND(D121*E121,2)</f>
        <v>0</v>
      </c>
    </row>
    <row r="122" spans="1:6" s="7" customFormat="1">
      <c r="A122" s="171"/>
      <c r="B122" s="330"/>
      <c r="C122" s="10"/>
      <c r="D122" s="360"/>
      <c r="E122" s="60"/>
      <c r="F122" s="43"/>
    </row>
    <row r="123" spans="1:6" s="7" customFormat="1" ht="25.5">
      <c r="A123" s="171">
        <f>MAX(A24:A116)+1</f>
        <v>18</v>
      </c>
      <c r="B123" s="332" t="s">
        <v>996</v>
      </c>
      <c r="C123" s="20"/>
      <c r="D123" s="531"/>
      <c r="E123" s="44"/>
      <c r="F123" s="43"/>
    </row>
    <row r="124" spans="1:6" s="7" customFormat="1" ht="51">
      <c r="A124" s="171"/>
      <c r="B124" s="330" t="s">
        <v>997</v>
      </c>
      <c r="C124" s="20"/>
      <c r="D124" s="531"/>
      <c r="E124" s="44"/>
      <c r="F124" s="43"/>
    </row>
    <row r="125" spans="1:6" s="7" customFormat="1" ht="63.75">
      <c r="A125" s="171"/>
      <c r="B125" s="330" t="s">
        <v>971</v>
      </c>
      <c r="C125" s="10"/>
      <c r="D125" s="19"/>
      <c r="E125" s="44"/>
      <c r="F125" s="43"/>
    </row>
    <row r="126" spans="1:6" s="7" customFormat="1">
      <c r="A126" s="171"/>
      <c r="B126" s="330" t="s">
        <v>521</v>
      </c>
      <c r="C126" s="10" t="s">
        <v>68</v>
      </c>
      <c r="D126" s="19">
        <v>1</v>
      </c>
      <c r="E126" s="44"/>
      <c r="F126" s="43">
        <f>ROUND(D126*E126,2)</f>
        <v>0</v>
      </c>
    </row>
    <row r="127" spans="1:6" s="7" customFormat="1">
      <c r="A127" s="171"/>
      <c r="B127" s="330"/>
      <c r="C127" s="20"/>
      <c r="D127" s="339"/>
      <c r="E127" s="44"/>
      <c r="F127" s="43"/>
    </row>
    <row r="128" spans="1:6" s="7" customFormat="1" ht="25.5">
      <c r="A128" s="171">
        <f>MAX(A21:A125)+1</f>
        <v>19</v>
      </c>
      <c r="B128" s="332" t="s">
        <v>3408</v>
      </c>
      <c r="C128" s="10"/>
      <c r="D128" s="339"/>
      <c r="E128" s="44"/>
      <c r="F128" s="43"/>
    </row>
    <row r="129" spans="1:6" s="7" customFormat="1" ht="25.5">
      <c r="A129" s="21"/>
      <c r="B129" s="330" t="s">
        <v>998</v>
      </c>
      <c r="C129" s="10"/>
      <c r="D129" s="339"/>
      <c r="E129" s="44"/>
      <c r="F129" s="43"/>
    </row>
    <row r="130" spans="1:6" s="7" customFormat="1">
      <c r="A130" s="21"/>
      <c r="B130" s="330" t="s">
        <v>999</v>
      </c>
      <c r="C130" s="10"/>
      <c r="D130" s="339"/>
      <c r="E130" s="44"/>
      <c r="F130" s="43"/>
    </row>
    <row r="131" spans="1:6" s="7" customFormat="1" ht="25.5">
      <c r="A131" s="21"/>
      <c r="B131" s="330" t="s">
        <v>1000</v>
      </c>
      <c r="C131" s="10"/>
      <c r="D131" s="339"/>
      <c r="E131" s="44"/>
      <c r="F131" s="43"/>
    </row>
    <row r="132" spans="1:6" s="7" customFormat="1">
      <c r="A132" s="21"/>
      <c r="B132" s="330" t="s">
        <v>1001</v>
      </c>
      <c r="C132" s="10"/>
      <c r="D132" s="339"/>
      <c r="E132" s="44"/>
      <c r="F132" s="43"/>
    </row>
    <row r="133" spans="1:6" s="7" customFormat="1" ht="25.5">
      <c r="A133" s="21"/>
      <c r="B133" s="330" t="s">
        <v>1002</v>
      </c>
      <c r="C133" s="10"/>
      <c r="D133" s="339"/>
      <c r="E133" s="44"/>
      <c r="F133" s="43"/>
    </row>
    <row r="134" spans="1:6" s="7" customFormat="1" ht="51">
      <c r="A134" s="21"/>
      <c r="B134" s="330" t="s">
        <v>1003</v>
      </c>
      <c r="C134" s="10"/>
      <c r="D134" s="339"/>
      <c r="E134" s="44"/>
      <c r="F134" s="43"/>
    </row>
    <row r="135" spans="1:6" s="7" customFormat="1" ht="25.5">
      <c r="A135" s="21"/>
      <c r="B135" s="330" t="s">
        <v>1004</v>
      </c>
      <c r="C135" s="10"/>
      <c r="D135" s="339"/>
      <c r="E135" s="44"/>
      <c r="F135" s="43"/>
    </row>
    <row r="136" spans="1:6" s="7" customFormat="1" ht="25.5">
      <c r="A136" s="21"/>
      <c r="B136" s="330" t="s">
        <v>1005</v>
      </c>
      <c r="C136" s="10"/>
      <c r="D136" s="339"/>
      <c r="E136" s="44"/>
      <c r="F136" s="43"/>
    </row>
    <row r="137" spans="1:6" s="7" customFormat="1" ht="63.75">
      <c r="A137" s="21"/>
      <c r="B137" s="330" t="s">
        <v>1006</v>
      </c>
      <c r="C137" s="10"/>
      <c r="D137" s="339"/>
      <c r="E137" s="44"/>
      <c r="F137" s="43"/>
    </row>
    <row r="138" spans="1:6" s="7" customFormat="1">
      <c r="A138" s="21"/>
      <c r="B138" s="330" t="s">
        <v>94</v>
      </c>
      <c r="C138" s="10" t="s">
        <v>68</v>
      </c>
      <c r="D138" s="339">
        <v>1</v>
      </c>
      <c r="E138" s="44"/>
      <c r="F138" s="43">
        <f>ROUND(D138*E138,2)</f>
        <v>0</v>
      </c>
    </row>
    <row r="139" spans="1:6" s="7" customFormat="1">
      <c r="A139" s="171"/>
      <c r="B139" s="330"/>
      <c r="C139" s="20"/>
      <c r="D139" s="339"/>
      <c r="E139" s="44"/>
      <c r="F139" s="43"/>
    </row>
    <row r="140" spans="1:6" s="7" customFormat="1" ht="38.25">
      <c r="A140" s="171">
        <f>MAX(A28:A139)+1</f>
        <v>20</v>
      </c>
      <c r="B140" s="332" t="s">
        <v>3622</v>
      </c>
      <c r="C140" s="10"/>
      <c r="D140" s="339"/>
      <c r="E140" s="44"/>
      <c r="F140" s="43"/>
    </row>
    <row r="141" spans="1:6" s="7" customFormat="1" ht="25.5">
      <c r="A141" s="21"/>
      <c r="B141" s="330" t="s">
        <v>3101</v>
      </c>
      <c r="C141" s="10"/>
      <c r="D141" s="339"/>
      <c r="E141" s="44"/>
      <c r="F141" s="43"/>
    </row>
    <row r="142" spans="1:6" s="7" customFormat="1">
      <c r="A142" s="21"/>
      <c r="B142" s="330" t="s">
        <v>999</v>
      </c>
      <c r="C142" s="10"/>
      <c r="D142" s="339"/>
      <c r="E142" s="44"/>
      <c r="F142" s="43"/>
    </row>
    <row r="143" spans="1:6" s="7" customFormat="1" ht="25.5">
      <c r="A143" s="21"/>
      <c r="B143" s="330" t="s">
        <v>1000</v>
      </c>
      <c r="C143" s="10"/>
      <c r="D143" s="339"/>
      <c r="E143" s="44"/>
      <c r="F143" s="43"/>
    </row>
    <row r="144" spans="1:6" s="7" customFormat="1">
      <c r="A144" s="21"/>
      <c r="B144" s="330" t="s">
        <v>1001</v>
      </c>
      <c r="C144" s="10"/>
      <c r="D144" s="339"/>
      <c r="E144" s="44"/>
      <c r="F144" s="43"/>
    </row>
    <row r="145" spans="1:6" s="7" customFormat="1" ht="25.5">
      <c r="A145" s="21"/>
      <c r="B145" s="330" t="s">
        <v>1002</v>
      </c>
      <c r="C145" s="10"/>
      <c r="D145" s="339"/>
      <c r="E145" s="44"/>
      <c r="F145" s="43"/>
    </row>
    <row r="146" spans="1:6" s="7" customFormat="1" ht="51">
      <c r="A146" s="21"/>
      <c r="B146" s="330" t="s">
        <v>1003</v>
      </c>
      <c r="C146" s="10"/>
      <c r="D146" s="339"/>
      <c r="E146" s="44"/>
      <c r="F146" s="43"/>
    </row>
    <row r="147" spans="1:6" s="7" customFormat="1" ht="38.25">
      <c r="A147" s="21"/>
      <c r="B147" s="330" t="s">
        <v>3623</v>
      </c>
      <c r="C147" s="10"/>
      <c r="D147" s="339"/>
      <c r="E147" s="44"/>
      <c r="F147" s="43"/>
    </row>
    <row r="148" spans="1:6" s="7" customFormat="1" ht="25.5">
      <c r="A148" s="21"/>
      <c r="B148" s="330" t="s">
        <v>1004</v>
      </c>
      <c r="C148" s="10"/>
      <c r="D148" s="339"/>
      <c r="E148" s="44"/>
      <c r="F148" s="43"/>
    </row>
    <row r="149" spans="1:6" s="7" customFormat="1" ht="25.5">
      <c r="A149" s="21"/>
      <c r="B149" s="330" t="s">
        <v>1005</v>
      </c>
      <c r="C149" s="10"/>
      <c r="D149" s="339"/>
      <c r="E149" s="44"/>
      <c r="F149" s="43"/>
    </row>
    <row r="150" spans="1:6" s="7" customFormat="1" ht="63.75">
      <c r="A150" s="21"/>
      <c r="B150" s="330" t="s">
        <v>1006</v>
      </c>
      <c r="C150" s="10"/>
      <c r="D150" s="339"/>
      <c r="E150" s="44"/>
      <c r="F150" s="43"/>
    </row>
    <row r="151" spans="1:6" s="7" customFormat="1">
      <c r="A151" s="21"/>
      <c r="B151" s="330" t="s">
        <v>94</v>
      </c>
      <c r="C151" s="10" t="s">
        <v>68</v>
      </c>
      <c r="D151" s="339">
        <v>1</v>
      </c>
      <c r="E151" s="44"/>
      <c r="F151" s="43">
        <f>ROUND(D151*E151,2)</f>
        <v>0</v>
      </c>
    </row>
    <row r="152" spans="1:6" s="7" customFormat="1">
      <c r="A152" s="171"/>
      <c r="B152" s="330"/>
      <c r="C152" s="20"/>
      <c r="D152" s="339"/>
      <c r="E152" s="44"/>
      <c r="F152" s="43"/>
    </row>
    <row r="153" spans="1:6" s="7" customFormat="1" ht="38.25">
      <c r="A153" s="171">
        <f>MAX(A43:A152)+1</f>
        <v>21</v>
      </c>
      <c r="B153" s="332" t="s">
        <v>3409</v>
      </c>
      <c r="C153" s="10"/>
      <c r="D153" s="339"/>
      <c r="E153" s="44"/>
      <c r="F153" s="43"/>
    </row>
    <row r="154" spans="1:6" s="7" customFormat="1" ht="25.5">
      <c r="A154" s="21"/>
      <c r="B154" s="330" t="s">
        <v>3101</v>
      </c>
      <c r="C154" s="10"/>
      <c r="D154" s="339"/>
      <c r="E154" s="44"/>
      <c r="F154" s="43"/>
    </row>
    <row r="155" spans="1:6" s="7" customFormat="1">
      <c r="A155" s="21"/>
      <c r="B155" s="330" t="s">
        <v>999</v>
      </c>
      <c r="C155" s="10"/>
      <c r="D155" s="339"/>
      <c r="E155" s="44"/>
      <c r="F155" s="43"/>
    </row>
    <row r="156" spans="1:6" s="7" customFormat="1" ht="25.5">
      <c r="A156" s="21"/>
      <c r="B156" s="330" t="s">
        <v>1000</v>
      </c>
      <c r="C156" s="10"/>
      <c r="D156" s="339"/>
      <c r="E156" s="44"/>
      <c r="F156" s="43"/>
    </row>
    <row r="157" spans="1:6" s="7" customFormat="1">
      <c r="A157" s="21"/>
      <c r="B157" s="330" t="s">
        <v>1001</v>
      </c>
      <c r="C157" s="10"/>
      <c r="D157" s="339"/>
      <c r="E157" s="44"/>
      <c r="F157" s="43"/>
    </row>
    <row r="158" spans="1:6" s="7" customFormat="1" ht="25.5">
      <c r="A158" s="21"/>
      <c r="B158" s="330" t="s">
        <v>1002</v>
      </c>
      <c r="C158" s="10"/>
      <c r="D158" s="339"/>
      <c r="E158" s="44"/>
      <c r="F158" s="43"/>
    </row>
    <row r="159" spans="1:6" s="7" customFormat="1" ht="51">
      <c r="A159" s="21"/>
      <c r="B159" s="330" t="s">
        <v>1003</v>
      </c>
      <c r="C159" s="10"/>
      <c r="D159" s="339"/>
      <c r="E159" s="44"/>
      <c r="F159" s="43"/>
    </row>
    <row r="160" spans="1:6" s="7" customFormat="1" ht="25.5">
      <c r="A160" s="21"/>
      <c r="B160" s="330" t="s">
        <v>1004</v>
      </c>
      <c r="C160" s="10"/>
      <c r="D160" s="339"/>
      <c r="E160" s="44"/>
      <c r="F160" s="43"/>
    </row>
    <row r="161" spans="1:6" s="7" customFormat="1" ht="25.5">
      <c r="A161" s="21"/>
      <c r="B161" s="330" t="s">
        <v>1005</v>
      </c>
      <c r="C161" s="10"/>
      <c r="D161" s="339"/>
      <c r="E161" s="44"/>
      <c r="F161" s="43"/>
    </row>
    <row r="162" spans="1:6" s="7" customFormat="1" ht="63.75">
      <c r="A162" s="21"/>
      <c r="B162" s="330" t="s">
        <v>1006</v>
      </c>
      <c r="C162" s="10"/>
      <c r="D162" s="339"/>
      <c r="E162" s="44"/>
      <c r="F162" s="43"/>
    </row>
    <row r="163" spans="1:6" s="7" customFormat="1" ht="331.5">
      <c r="A163" s="21"/>
      <c r="B163" s="330" t="s">
        <v>3658</v>
      </c>
      <c r="C163" s="10"/>
      <c r="D163" s="339"/>
      <c r="E163" s="44"/>
      <c r="F163" s="43"/>
    </row>
    <row r="164" spans="1:6" s="7" customFormat="1">
      <c r="A164" s="21"/>
      <c r="B164" s="330" t="s">
        <v>94</v>
      </c>
      <c r="C164" s="10" t="s">
        <v>68</v>
      </c>
      <c r="D164" s="339">
        <v>1</v>
      </c>
      <c r="E164" s="44"/>
      <c r="F164" s="43">
        <f>ROUND(D164*E164,2)</f>
        <v>0</v>
      </c>
    </row>
    <row r="165" spans="1:6" s="7" customFormat="1">
      <c r="A165" s="171"/>
      <c r="B165" s="330"/>
      <c r="C165" s="20"/>
      <c r="D165" s="339"/>
      <c r="E165" s="44"/>
      <c r="F165" s="43"/>
    </row>
    <row r="166" spans="1:6" s="7" customFormat="1" ht="25.5">
      <c r="A166" s="171">
        <f>MAX(A41:A153)+1</f>
        <v>22</v>
      </c>
      <c r="B166" s="332" t="s">
        <v>3100</v>
      </c>
      <c r="C166" s="10"/>
      <c r="D166" s="339"/>
      <c r="E166" s="44"/>
      <c r="F166" s="43"/>
    </row>
    <row r="167" spans="1:6" s="7" customFormat="1" ht="25.5">
      <c r="A167" s="21"/>
      <c r="B167" s="330" t="s">
        <v>3101</v>
      </c>
      <c r="C167" s="10"/>
      <c r="D167" s="339"/>
      <c r="E167" s="44"/>
      <c r="F167" s="43"/>
    </row>
    <row r="168" spans="1:6" s="7" customFormat="1">
      <c r="A168" s="21"/>
      <c r="B168" s="330" t="s">
        <v>999</v>
      </c>
      <c r="C168" s="10"/>
      <c r="D168" s="339"/>
      <c r="E168" s="44"/>
      <c r="F168" s="43"/>
    </row>
    <row r="169" spans="1:6" s="7" customFormat="1" ht="25.5">
      <c r="A169" s="21"/>
      <c r="B169" s="330" t="s">
        <v>1000</v>
      </c>
      <c r="C169" s="10"/>
      <c r="D169" s="339"/>
      <c r="E169" s="44"/>
      <c r="F169" s="43"/>
    </row>
    <row r="170" spans="1:6" s="7" customFormat="1">
      <c r="A170" s="21"/>
      <c r="B170" s="330" t="s">
        <v>1001</v>
      </c>
      <c r="C170" s="10"/>
      <c r="D170" s="339"/>
      <c r="E170" s="44"/>
      <c r="F170" s="43"/>
    </row>
    <row r="171" spans="1:6" s="7" customFormat="1" ht="25.5">
      <c r="A171" s="21"/>
      <c r="B171" s="330" t="s">
        <v>1002</v>
      </c>
      <c r="C171" s="10"/>
      <c r="D171" s="339"/>
      <c r="E171" s="44"/>
      <c r="F171" s="43"/>
    </row>
    <row r="172" spans="1:6" s="7" customFormat="1" ht="51">
      <c r="A172" s="21"/>
      <c r="B172" s="330" t="s">
        <v>1003</v>
      </c>
      <c r="C172" s="10"/>
      <c r="D172" s="339"/>
      <c r="E172" s="44"/>
      <c r="F172" s="43"/>
    </row>
    <row r="173" spans="1:6" s="7" customFormat="1" ht="25.5">
      <c r="A173" s="21"/>
      <c r="B173" s="330" t="s">
        <v>1004</v>
      </c>
      <c r="C173" s="10"/>
      <c r="D173" s="339"/>
      <c r="E173" s="44"/>
      <c r="F173" s="43"/>
    </row>
    <row r="174" spans="1:6" s="7" customFormat="1" ht="25.5">
      <c r="A174" s="21"/>
      <c r="B174" s="330" t="s">
        <v>1005</v>
      </c>
      <c r="C174" s="10"/>
      <c r="D174" s="339"/>
      <c r="E174" s="44"/>
      <c r="F174" s="43"/>
    </row>
    <row r="175" spans="1:6" s="7" customFormat="1" ht="63.75">
      <c r="A175" s="21"/>
      <c r="B175" s="330" t="s">
        <v>1006</v>
      </c>
      <c r="C175" s="10"/>
      <c r="D175" s="339"/>
      <c r="E175" s="44"/>
      <c r="F175" s="43"/>
    </row>
    <row r="176" spans="1:6" s="7" customFormat="1">
      <c r="A176" s="21"/>
      <c r="B176" s="330" t="s">
        <v>94</v>
      </c>
      <c r="C176" s="10" t="s">
        <v>68</v>
      </c>
      <c r="D176" s="339">
        <v>1</v>
      </c>
      <c r="E176" s="44"/>
      <c r="F176" s="43">
        <f>ROUND(D176*E176,2)</f>
        <v>0</v>
      </c>
    </row>
    <row r="177" spans="1:6" s="7" customFormat="1">
      <c r="A177" s="171"/>
      <c r="B177" s="330"/>
      <c r="C177" s="20"/>
      <c r="D177" s="339"/>
      <c r="E177" s="44"/>
      <c r="F177" s="43"/>
    </row>
    <row r="178" spans="1:6" s="7" customFormat="1" ht="25.5">
      <c r="A178" s="171">
        <f>MAX(A44:A175)+1</f>
        <v>23</v>
      </c>
      <c r="B178" s="332" t="s">
        <v>1007</v>
      </c>
      <c r="C178" s="10"/>
      <c r="D178" s="339"/>
      <c r="E178" s="44"/>
      <c r="F178" s="43"/>
    </row>
    <row r="179" spans="1:6" s="7" customFormat="1" ht="38.25">
      <c r="A179" s="21"/>
      <c r="B179" s="330" t="s">
        <v>1008</v>
      </c>
      <c r="C179" s="10"/>
      <c r="D179" s="339"/>
      <c r="E179" s="44"/>
      <c r="F179" s="43"/>
    </row>
    <row r="180" spans="1:6" s="7" customFormat="1" ht="25.5">
      <c r="A180" s="21"/>
      <c r="B180" s="330" t="s">
        <v>1005</v>
      </c>
      <c r="C180" s="10"/>
      <c r="D180" s="339"/>
      <c r="E180" s="44"/>
      <c r="F180" s="43"/>
    </row>
    <row r="181" spans="1:6" s="7" customFormat="1" ht="63.75">
      <c r="A181" s="21"/>
      <c r="B181" s="330" t="s">
        <v>1006</v>
      </c>
      <c r="C181" s="10"/>
      <c r="D181" s="339"/>
      <c r="E181" s="44"/>
      <c r="F181" s="43"/>
    </row>
    <row r="182" spans="1:6" s="7" customFormat="1">
      <c r="A182" s="21"/>
      <c r="B182" s="330" t="s">
        <v>94</v>
      </c>
      <c r="C182" s="10" t="s">
        <v>68</v>
      </c>
      <c r="D182" s="429">
        <v>5</v>
      </c>
      <c r="E182" s="108"/>
      <c r="F182" s="109">
        <f>ROUND(D182*E182,2)</f>
        <v>0</v>
      </c>
    </row>
    <row r="183" spans="1:6" s="7" customFormat="1">
      <c r="A183" s="21"/>
      <c r="B183" s="330"/>
      <c r="C183" s="10"/>
      <c r="D183" s="339"/>
      <c r="E183" s="44"/>
      <c r="F183" s="43"/>
    </row>
    <row r="184" spans="1:6" s="7" customFormat="1" ht="38.25">
      <c r="A184" s="171">
        <f>A178+1</f>
        <v>24</v>
      </c>
      <c r="B184" s="332" t="s">
        <v>1009</v>
      </c>
      <c r="C184" s="20"/>
      <c r="D184" s="77"/>
      <c r="E184" s="44"/>
      <c r="F184" s="43"/>
    </row>
    <row r="185" spans="1:6" s="7" customFormat="1" ht="89.25">
      <c r="A185" s="171"/>
      <c r="B185" s="330" t="s">
        <v>1010</v>
      </c>
      <c r="C185" s="20"/>
      <c r="D185" s="77"/>
      <c r="E185" s="44"/>
      <c r="F185" s="43"/>
    </row>
    <row r="186" spans="1:6" s="7" customFormat="1" ht="89.25">
      <c r="A186" s="171"/>
      <c r="B186" s="330" t="s">
        <v>986</v>
      </c>
      <c r="C186" s="20"/>
      <c r="D186" s="77"/>
      <c r="E186" s="44"/>
      <c r="F186" s="43"/>
    </row>
    <row r="187" spans="1:6" s="7" customFormat="1">
      <c r="A187" s="171"/>
      <c r="B187" s="330" t="s">
        <v>1011</v>
      </c>
      <c r="C187" s="20"/>
      <c r="D187" s="77"/>
      <c r="E187" s="44"/>
      <c r="F187" s="43"/>
    </row>
    <row r="188" spans="1:6" s="7" customFormat="1">
      <c r="A188" s="171"/>
      <c r="B188" s="330" t="s">
        <v>1012</v>
      </c>
      <c r="C188" s="20"/>
      <c r="D188" s="77"/>
      <c r="E188" s="44"/>
      <c r="F188" s="43"/>
    </row>
    <row r="189" spans="1:6" s="7" customFormat="1">
      <c r="A189" s="171"/>
      <c r="B189" s="330" t="s">
        <v>94</v>
      </c>
      <c r="C189" s="20" t="s">
        <v>68</v>
      </c>
      <c r="D189" s="19">
        <v>1</v>
      </c>
      <c r="E189" s="44"/>
      <c r="F189" s="43">
        <f>ROUND(D189*E189,2)</f>
        <v>0</v>
      </c>
    </row>
    <row r="190" spans="1:6" s="7" customFormat="1">
      <c r="A190" s="171"/>
      <c r="B190" s="330"/>
      <c r="C190" s="10"/>
      <c r="D190" s="19"/>
      <c r="E190" s="44"/>
      <c r="F190" s="43"/>
    </row>
    <row r="191" spans="1:6" s="7" customFormat="1" ht="25.5">
      <c r="A191" s="171">
        <f>A184+1</f>
        <v>25</v>
      </c>
      <c r="B191" s="332" t="s">
        <v>1013</v>
      </c>
      <c r="C191" s="20"/>
      <c r="D191" s="77"/>
      <c r="E191" s="44"/>
      <c r="F191" s="43"/>
    </row>
    <row r="192" spans="1:6" s="7" customFormat="1" ht="102">
      <c r="A192" s="171"/>
      <c r="B192" s="330" t="s">
        <v>1014</v>
      </c>
      <c r="C192" s="20"/>
      <c r="D192" s="77"/>
      <c r="E192" s="44"/>
      <c r="F192" s="43"/>
    </row>
    <row r="193" spans="1:8" s="7" customFormat="1" ht="38.25">
      <c r="A193" s="171"/>
      <c r="B193" s="330" t="s">
        <v>1015</v>
      </c>
      <c r="C193" s="20"/>
      <c r="D193" s="77"/>
      <c r="E193" s="44"/>
      <c r="F193" s="43"/>
    </row>
    <row r="194" spans="1:8" s="7" customFormat="1">
      <c r="A194" s="171"/>
      <c r="B194" s="330" t="s">
        <v>1012</v>
      </c>
      <c r="C194" s="20"/>
      <c r="D194" s="77"/>
      <c r="E194" s="44"/>
      <c r="F194" s="43"/>
    </row>
    <row r="195" spans="1:8" s="7" customFormat="1" ht="63.75">
      <c r="A195" s="171"/>
      <c r="B195" s="330" t="s">
        <v>1006</v>
      </c>
      <c r="C195" s="20"/>
      <c r="D195" s="77"/>
      <c r="E195" s="44"/>
      <c r="F195" s="43"/>
    </row>
    <row r="196" spans="1:8" s="7" customFormat="1">
      <c r="A196" s="171"/>
      <c r="B196" s="330" t="s">
        <v>951</v>
      </c>
      <c r="C196" s="20" t="s">
        <v>105</v>
      </c>
      <c r="D196" s="19">
        <v>5</v>
      </c>
      <c r="E196" s="44"/>
      <c r="F196" s="43">
        <f>ROUND(D196*E196,2)</f>
        <v>0</v>
      </c>
    </row>
    <row r="197" spans="1:8" s="7" customFormat="1">
      <c r="A197" s="171"/>
      <c r="B197" s="330"/>
      <c r="C197" s="20"/>
      <c r="D197" s="19"/>
      <c r="E197" s="44"/>
      <c r="F197" s="43"/>
    </row>
    <row r="198" spans="1:8" s="7" customFormat="1">
      <c r="A198" s="171">
        <f>A191+1</f>
        <v>26</v>
      </c>
      <c r="B198" s="332" t="s">
        <v>1016</v>
      </c>
      <c r="C198" s="20"/>
      <c r="D198" s="19"/>
      <c r="E198" s="44"/>
      <c r="F198" s="43"/>
    </row>
    <row r="199" spans="1:8" s="7" customFormat="1" ht="25.5">
      <c r="A199" s="171"/>
      <c r="B199" s="330" t="s">
        <v>1017</v>
      </c>
      <c r="C199" s="20"/>
      <c r="D199" s="19"/>
      <c r="E199" s="44"/>
      <c r="F199" s="43"/>
    </row>
    <row r="200" spans="1:8" s="7" customFormat="1" ht="38.25">
      <c r="A200" s="171"/>
      <c r="B200" s="349" t="s">
        <v>3660</v>
      </c>
      <c r="C200" s="20"/>
      <c r="D200" s="19"/>
      <c r="E200" s="44"/>
      <c r="F200" s="43"/>
    </row>
    <row r="201" spans="1:8" s="7" customFormat="1">
      <c r="A201" s="171"/>
      <c r="B201" s="330" t="s">
        <v>1018</v>
      </c>
      <c r="C201" s="20"/>
      <c r="D201" s="19"/>
      <c r="E201" s="44"/>
      <c r="F201" s="43"/>
    </row>
    <row r="202" spans="1:8" s="7" customFormat="1">
      <c r="A202" s="171"/>
      <c r="B202" s="330" t="s">
        <v>1019</v>
      </c>
      <c r="C202" s="20"/>
      <c r="D202" s="19"/>
      <c r="E202" s="44"/>
      <c r="F202" s="43"/>
    </row>
    <row r="203" spans="1:8" s="7" customFormat="1" ht="51">
      <c r="A203" s="171"/>
      <c r="B203" s="517" t="s">
        <v>4400</v>
      </c>
      <c r="C203" s="20"/>
      <c r="D203" s="19"/>
      <c r="E203" s="44"/>
      <c r="F203" s="43"/>
    </row>
    <row r="204" spans="1:8" s="7" customFormat="1">
      <c r="A204" s="171"/>
      <c r="B204" s="330" t="s">
        <v>1020</v>
      </c>
      <c r="C204" s="20" t="s">
        <v>164</v>
      </c>
      <c r="D204" s="111">
        <v>1</v>
      </c>
      <c r="E204" s="108"/>
      <c r="F204" s="109">
        <f>ROUND(D204*E204,2)</f>
        <v>0</v>
      </c>
    </row>
    <row r="205" spans="1:8" s="7" customFormat="1">
      <c r="A205" s="171"/>
      <c r="B205" s="330"/>
      <c r="C205" s="20"/>
      <c r="D205" s="19"/>
      <c r="E205" s="44"/>
      <c r="F205" s="43"/>
      <c r="H205" s="526"/>
    </row>
    <row r="206" spans="1:8" s="7" customFormat="1">
      <c r="A206" s="171"/>
      <c r="B206" s="332"/>
      <c r="C206" s="20"/>
      <c r="D206" s="19"/>
      <c r="E206" s="44"/>
      <c r="F206" s="43"/>
      <c r="H206" s="527"/>
    </row>
    <row r="207" spans="1:8">
      <c r="A207" s="427"/>
      <c r="B207" s="332" t="s">
        <v>937</v>
      </c>
      <c r="D207" s="357"/>
      <c r="E207" s="60"/>
      <c r="F207" s="56"/>
    </row>
    <row r="208" spans="1:8">
      <c r="A208" s="427"/>
      <c r="D208" s="357"/>
      <c r="E208" s="60"/>
      <c r="F208" s="56"/>
    </row>
    <row r="209" spans="1:8" ht="38.25">
      <c r="A209" s="171">
        <f>A198+1</f>
        <v>27</v>
      </c>
      <c r="B209" s="350" t="s">
        <v>3757</v>
      </c>
      <c r="C209" s="532"/>
      <c r="D209" s="7"/>
      <c r="E209" s="44"/>
      <c r="F209" s="43"/>
      <c r="G209" s="7"/>
      <c r="H209" s="320"/>
    </row>
    <row r="210" spans="1:8" ht="51">
      <c r="B210" s="349" t="s">
        <v>1021</v>
      </c>
      <c r="C210" s="532"/>
      <c r="D210" s="7"/>
      <c r="E210" s="44"/>
      <c r="F210" s="43"/>
      <c r="G210" s="7"/>
    </row>
    <row r="211" spans="1:8" ht="77.25">
      <c r="B211" s="349" t="s">
        <v>4319</v>
      </c>
      <c r="C211" s="532"/>
      <c r="D211" s="7"/>
      <c r="E211" s="44"/>
      <c r="F211" s="43"/>
      <c r="G211" s="7"/>
    </row>
    <row r="212" spans="1:8" ht="76.5">
      <c r="B212" s="13" t="s">
        <v>3759</v>
      </c>
      <c r="C212" s="532"/>
      <c r="D212" s="7"/>
      <c r="E212" s="44"/>
      <c r="F212" s="43"/>
      <c r="G212" s="7"/>
    </row>
    <row r="213" spans="1:8" ht="38.25">
      <c r="B213" s="349" t="s">
        <v>4401</v>
      </c>
      <c r="C213" s="532"/>
      <c r="D213" s="7"/>
      <c r="E213" s="44"/>
      <c r="F213" s="43"/>
      <c r="G213" s="7"/>
    </row>
    <row r="214" spans="1:8" ht="25.5">
      <c r="B214" s="349" t="s">
        <v>3758</v>
      </c>
      <c r="C214" s="532"/>
      <c r="D214" s="7"/>
      <c r="E214" s="44"/>
      <c r="F214" s="43"/>
      <c r="G214" s="7"/>
    </row>
    <row r="215" spans="1:8" ht="63.75">
      <c r="B215" s="349" t="s">
        <v>988</v>
      </c>
      <c r="C215" s="532"/>
      <c r="D215" s="7"/>
      <c r="E215" s="44"/>
      <c r="F215" s="43"/>
      <c r="G215" s="7"/>
    </row>
    <row r="216" spans="1:8" ht="38.25">
      <c r="B216" s="349" t="s">
        <v>1022</v>
      </c>
      <c r="C216" s="532"/>
      <c r="D216" s="7"/>
      <c r="E216" s="44"/>
      <c r="F216" s="43"/>
      <c r="G216" s="7"/>
    </row>
    <row r="217" spans="1:8" ht="38.25">
      <c r="B217" s="349" t="s">
        <v>1023</v>
      </c>
      <c r="C217" s="20" t="s">
        <v>372</v>
      </c>
      <c r="D217" s="533">
        <v>39</v>
      </c>
      <c r="E217" s="44"/>
      <c r="F217" s="43">
        <f t="shared" ref="F217" si="0">ROUND(D217*E217,2)</f>
        <v>0</v>
      </c>
      <c r="G217" s="7"/>
    </row>
    <row r="218" spans="1:8">
      <c r="A218" s="427"/>
      <c r="D218" s="357"/>
      <c r="E218" s="60"/>
      <c r="F218" s="56"/>
    </row>
    <row r="219" spans="1:8">
      <c r="A219" s="171">
        <f>A209+1</f>
        <v>28</v>
      </c>
      <c r="B219" s="332" t="s">
        <v>1024</v>
      </c>
      <c r="C219" s="368"/>
      <c r="D219" s="357"/>
      <c r="E219" s="60"/>
      <c r="F219" s="56"/>
    </row>
    <row r="220" spans="1:8" ht="51">
      <c r="B220" s="330" t="s">
        <v>1025</v>
      </c>
      <c r="C220" s="368"/>
      <c r="D220" s="357"/>
      <c r="E220" s="60"/>
      <c r="F220" s="56"/>
    </row>
    <row r="221" spans="1:8" ht="63.75">
      <c r="B221" s="330" t="s">
        <v>988</v>
      </c>
      <c r="C221" s="368"/>
      <c r="D221" s="357"/>
      <c r="E221" s="60"/>
      <c r="F221" s="56"/>
    </row>
    <row r="222" spans="1:8" ht="38.25">
      <c r="B222" s="330" t="s">
        <v>1026</v>
      </c>
      <c r="C222" s="368"/>
      <c r="D222" s="357"/>
      <c r="E222" s="60"/>
      <c r="F222" s="56"/>
    </row>
    <row r="223" spans="1:8">
      <c r="A223" s="171"/>
      <c r="B223" s="330" t="s">
        <v>1027</v>
      </c>
      <c r="C223" s="368" t="s">
        <v>164</v>
      </c>
      <c r="D223" s="357">
        <v>7</v>
      </c>
      <c r="E223" s="60"/>
      <c r="F223" s="43">
        <f t="shared" ref="F223:F224" si="1">ROUND(D223*E223,2)</f>
        <v>0</v>
      </c>
    </row>
    <row r="224" spans="1:8">
      <c r="A224" s="171"/>
      <c r="B224" s="330" t="s">
        <v>1028</v>
      </c>
      <c r="C224" s="368" t="s">
        <v>164</v>
      </c>
      <c r="D224" s="357">
        <v>4</v>
      </c>
      <c r="E224" s="60"/>
      <c r="F224" s="43">
        <f t="shared" si="1"/>
        <v>0</v>
      </c>
    </row>
    <row r="225" spans="1:6">
      <c r="A225" s="347"/>
      <c r="D225" s="357"/>
      <c r="E225" s="60"/>
      <c r="F225" s="56"/>
    </row>
    <row r="226" spans="1:6" s="7" customFormat="1">
      <c r="A226" s="171">
        <f>MAX(A219)+1</f>
        <v>29</v>
      </c>
      <c r="B226" s="431" t="s">
        <v>1029</v>
      </c>
      <c r="C226" s="10"/>
      <c r="E226" s="44"/>
      <c r="F226" s="43"/>
    </row>
    <row r="227" spans="1:6" s="7" customFormat="1" ht="25.5">
      <c r="A227" s="21"/>
      <c r="B227" s="320" t="s">
        <v>3881</v>
      </c>
      <c r="C227" s="10"/>
      <c r="E227" s="44"/>
      <c r="F227" s="43"/>
    </row>
    <row r="228" spans="1:6" s="7" customFormat="1">
      <c r="A228" s="21"/>
      <c r="B228" s="442" t="s">
        <v>1030</v>
      </c>
      <c r="C228" s="10"/>
      <c r="E228" s="44"/>
      <c r="F228" s="43"/>
    </row>
    <row r="229" spans="1:6" s="7" customFormat="1" ht="38.25">
      <c r="A229" s="21"/>
      <c r="B229" s="534" t="s">
        <v>1031</v>
      </c>
      <c r="C229" s="10"/>
      <c r="E229" s="44"/>
      <c r="F229" s="43"/>
    </row>
    <row r="230" spans="1:6" s="7" customFormat="1" ht="25.5">
      <c r="A230" s="21"/>
      <c r="B230" s="320" t="s">
        <v>1032</v>
      </c>
      <c r="C230" s="10"/>
      <c r="E230" s="44"/>
      <c r="F230" s="43"/>
    </row>
    <row r="231" spans="1:6" s="7" customFormat="1" ht="25.5">
      <c r="A231" s="21"/>
      <c r="B231" s="320" t="s">
        <v>3882</v>
      </c>
      <c r="C231" s="10"/>
      <c r="E231" s="44"/>
      <c r="F231" s="43"/>
    </row>
    <row r="232" spans="1:6" s="7" customFormat="1" ht="51">
      <c r="A232" s="21"/>
      <c r="B232" s="320" t="s">
        <v>1033</v>
      </c>
      <c r="C232" s="10"/>
      <c r="E232" s="44"/>
      <c r="F232" s="43"/>
    </row>
    <row r="233" spans="1:6" s="7" customFormat="1">
      <c r="A233" s="21"/>
      <c r="B233" s="442" t="s">
        <v>1034</v>
      </c>
      <c r="C233" s="10"/>
      <c r="E233" s="44"/>
      <c r="F233" s="43"/>
    </row>
    <row r="234" spans="1:6" s="7" customFormat="1" ht="51">
      <c r="A234" s="21"/>
      <c r="B234" s="349" t="s">
        <v>1035</v>
      </c>
      <c r="C234" s="10"/>
      <c r="E234" s="44"/>
      <c r="F234" s="43"/>
    </row>
    <row r="235" spans="1:6" s="7" customFormat="1">
      <c r="A235" s="21"/>
      <c r="B235" s="442" t="s">
        <v>1036</v>
      </c>
      <c r="C235" s="10"/>
      <c r="E235" s="44"/>
      <c r="F235" s="43"/>
    </row>
    <row r="236" spans="1:6" s="7" customFormat="1">
      <c r="A236" s="21"/>
      <c r="B236" s="442" t="s">
        <v>1037</v>
      </c>
      <c r="C236" s="10"/>
      <c r="E236" s="44"/>
      <c r="F236" s="43"/>
    </row>
    <row r="237" spans="1:6" s="7" customFormat="1" ht="25.5">
      <c r="A237" s="21"/>
      <c r="B237" s="513" t="s">
        <v>614</v>
      </c>
      <c r="C237" s="10"/>
      <c r="E237" s="44"/>
      <c r="F237" s="43"/>
    </row>
    <row r="238" spans="1:6" s="7" customFormat="1">
      <c r="A238" s="21"/>
      <c r="B238" s="535" t="s">
        <v>1038</v>
      </c>
      <c r="C238" s="10" t="s">
        <v>164</v>
      </c>
      <c r="D238" s="429">
        <v>1</v>
      </c>
      <c r="E238" s="108"/>
      <c r="F238" s="109">
        <f>ROUND(D238*E238,2)</f>
        <v>0</v>
      </c>
    </row>
    <row r="239" spans="1:6" s="7" customFormat="1">
      <c r="A239" s="21"/>
      <c r="B239" s="536"/>
      <c r="C239" s="10"/>
      <c r="D239" s="339"/>
      <c r="E239" s="44"/>
      <c r="F239" s="43"/>
    </row>
    <row r="240" spans="1:6">
      <c r="A240" s="171">
        <f>MAX(A225:A239)+1</f>
        <v>30</v>
      </c>
      <c r="B240" s="332" t="s">
        <v>3883</v>
      </c>
      <c r="C240" s="360"/>
      <c r="D240" s="357"/>
      <c r="E240" s="60"/>
      <c r="F240" s="56"/>
    </row>
    <row r="241" spans="1:6" ht="51">
      <c r="B241" s="330" t="s">
        <v>314</v>
      </c>
      <c r="C241" s="360"/>
      <c r="D241" s="357"/>
      <c r="E241" s="60"/>
      <c r="F241" s="56"/>
    </row>
    <row r="242" spans="1:6" ht="25.5">
      <c r="B242" s="330" t="s">
        <v>4045</v>
      </c>
      <c r="C242" s="360"/>
      <c r="D242" s="357"/>
      <c r="E242" s="60"/>
      <c r="F242" s="56"/>
    </row>
    <row r="243" spans="1:6">
      <c r="B243" s="330" t="s">
        <v>315</v>
      </c>
      <c r="C243" s="360"/>
      <c r="D243" s="357"/>
      <c r="E243" s="60"/>
      <c r="F243" s="56"/>
    </row>
    <row r="244" spans="1:6">
      <c r="A244" s="366" t="s">
        <v>83</v>
      </c>
      <c r="B244" s="330" t="s">
        <v>316</v>
      </c>
      <c r="C244" s="360" t="s">
        <v>317</v>
      </c>
      <c r="D244" s="357">
        <v>30</v>
      </c>
      <c r="E244" s="60"/>
      <c r="F244" s="56">
        <f>ROUND(D244*E244,2)</f>
        <v>0</v>
      </c>
    </row>
    <row r="245" spans="1:6">
      <c r="A245" s="366" t="s">
        <v>85</v>
      </c>
      <c r="B245" s="330" t="s">
        <v>318</v>
      </c>
      <c r="C245" s="360" t="s">
        <v>317</v>
      </c>
      <c r="D245" s="357">
        <v>30</v>
      </c>
      <c r="E245" s="60"/>
      <c r="F245" s="56">
        <f>ROUND(D245*E245,2)</f>
        <v>0</v>
      </c>
    </row>
    <row r="246" spans="1:6">
      <c r="A246" s="366" t="s">
        <v>87</v>
      </c>
      <c r="B246" s="330" t="s">
        <v>319</v>
      </c>
      <c r="C246" s="360" t="s">
        <v>317</v>
      </c>
      <c r="D246" s="357">
        <v>30</v>
      </c>
      <c r="E246" s="60"/>
      <c r="F246" s="56">
        <f>ROUND(D246*E246,2)</f>
        <v>0</v>
      </c>
    </row>
    <row r="247" spans="1:6">
      <c r="A247" s="366"/>
      <c r="C247" s="368"/>
      <c r="D247" s="369"/>
      <c r="E247" s="60"/>
      <c r="F247" s="56"/>
    </row>
    <row r="248" spans="1:6">
      <c r="A248" s="537" t="s">
        <v>1297</v>
      </c>
      <c r="B248" s="538" t="s">
        <v>1039</v>
      </c>
      <c r="C248" s="539"/>
      <c r="D248" s="540"/>
      <c r="E248" s="93"/>
      <c r="F248" s="528">
        <f>SUM(F3:F246)</f>
        <v>0</v>
      </c>
    </row>
    <row r="249" spans="1:6" s="7" customFormat="1">
      <c r="A249" s="175"/>
      <c r="B249" s="119"/>
      <c r="C249" s="10"/>
      <c r="D249" s="19"/>
      <c r="E249" s="44"/>
      <c r="F249" s="120"/>
    </row>
    <row r="250" spans="1:6" s="7" customFormat="1" ht="13.5" thickBot="1">
      <c r="A250" s="175"/>
      <c r="B250" s="119"/>
      <c r="C250" s="10"/>
      <c r="D250" s="19"/>
      <c r="E250" s="44"/>
      <c r="F250" s="120"/>
    </row>
    <row r="251" spans="1:6" s="7" customFormat="1" ht="13.5" thickBot="1">
      <c r="A251" s="175"/>
      <c r="B251" s="119" t="s">
        <v>4003</v>
      </c>
      <c r="C251" s="10"/>
      <c r="D251" s="105"/>
      <c r="E251" s="44"/>
      <c r="F251" s="120"/>
    </row>
    <row r="252" spans="1:6" s="7" customFormat="1" ht="13.5" thickBot="1">
      <c r="A252" s="175"/>
      <c r="B252" s="119"/>
      <c r="C252" s="10"/>
      <c r="D252" s="19"/>
      <c r="E252" s="44"/>
      <c r="F252" s="120"/>
    </row>
    <row r="253" spans="1:6" s="7" customFormat="1" ht="13.5" thickBot="1">
      <c r="A253" s="175"/>
      <c r="B253" s="119" t="s">
        <v>4004</v>
      </c>
      <c r="C253" s="10"/>
      <c r="D253" s="106"/>
      <c r="E253" s="44"/>
      <c r="F253" s="120">
        <f>SUM(F182)+SUM(F204)+SUM(F238)</f>
        <v>0</v>
      </c>
    </row>
    <row r="254" spans="1:6" s="7" customFormat="1" ht="13.5" thickBot="1">
      <c r="A254" s="175"/>
      <c r="B254" s="119"/>
      <c r="C254" s="10"/>
      <c r="D254" s="19"/>
      <c r="E254" s="44"/>
      <c r="F254" s="120"/>
    </row>
    <row r="255" spans="1:6" s="7" customFormat="1" ht="13.5" thickBot="1">
      <c r="A255" s="175"/>
      <c r="B255" s="119" t="s">
        <v>4005</v>
      </c>
      <c r="C255" s="10"/>
      <c r="D255" s="107"/>
      <c r="E255" s="44"/>
      <c r="F255" s="120">
        <f>SUM(F19:F177)+SUM(F189:F197)+SUM(F217:F225)+SUM(F244:F246)</f>
        <v>0</v>
      </c>
    </row>
    <row r="256" spans="1:6" s="7" customFormat="1">
      <c r="A256" s="175"/>
      <c r="B256" s="119"/>
      <c r="C256" s="10"/>
      <c r="D256" s="19"/>
      <c r="E256" s="44"/>
      <c r="F256" s="120"/>
    </row>
    <row r="257" spans="5:6">
      <c r="E257" s="60"/>
      <c r="F257" s="56"/>
    </row>
  </sheetData>
  <sheetProtection algorithmName="SHA-512" hashValue="Dyx+zgLAvwPTHwkkrPKMoMN43MT3Xfw4dOHB8NPqgTOV5fcNRIcwlBKtR/O92WBXN2bIqFlkJWOfhM8A1jTUdg==" saltValue="nL5UuvPq4RJXQ3FiuBJrjw=="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B9FF8-8C3B-40D3-8DCE-7CD3093C6DF8}">
  <sheetPr codeName="Sheet13"/>
  <dimension ref="A1:G292"/>
  <sheetViews>
    <sheetView view="pageBreakPreview" zoomScaleNormal="93" zoomScaleSheetLayoutView="100" workbookViewId="0">
      <selection activeCell="G1" sqref="G1"/>
    </sheetView>
  </sheetViews>
  <sheetFormatPr defaultColWidth="11" defaultRowHeight="12.75"/>
  <cols>
    <col min="1" max="1" width="4.625" style="386" customWidth="1"/>
    <col min="2" max="2" width="35.625" style="2" customWidth="1"/>
    <col min="3" max="3" width="7.125" style="305" customWidth="1"/>
    <col min="4" max="4" width="9.125" style="3" customWidth="1"/>
    <col min="5" max="5" width="10.625" style="80" customWidth="1"/>
    <col min="6" max="6" width="13.125" style="529" customWidth="1"/>
    <col min="7" max="16384" width="11" style="3"/>
  </cols>
  <sheetData>
    <row r="1" spans="1:7" s="322" customFormat="1" ht="25.5">
      <c r="A1" s="321" t="s">
        <v>39</v>
      </c>
      <c r="B1" s="6" t="s">
        <v>40</v>
      </c>
      <c r="C1" s="6" t="s">
        <v>41</v>
      </c>
      <c r="D1" s="321" t="s">
        <v>42</v>
      </c>
      <c r="E1" s="57" t="s">
        <v>43</v>
      </c>
      <c r="F1" s="524" t="s">
        <v>44</v>
      </c>
    </row>
    <row r="2" spans="1:7">
      <c r="A2" s="303"/>
      <c r="B2" s="34"/>
      <c r="C2" s="381"/>
      <c r="D2" s="297"/>
      <c r="E2" s="58"/>
      <c r="F2" s="525"/>
    </row>
    <row r="3" spans="1:7">
      <c r="A3" s="11" t="s">
        <v>1324</v>
      </c>
      <c r="B3" s="277" t="s">
        <v>1041</v>
      </c>
      <c r="C3" s="381"/>
      <c r="D3" s="297"/>
      <c r="E3" s="59"/>
      <c r="F3" s="323"/>
    </row>
    <row r="4" spans="1:7">
      <c r="A4" s="303"/>
      <c r="B4" s="34"/>
      <c r="C4" s="381"/>
      <c r="D4" s="297"/>
      <c r="E4" s="59"/>
      <c r="F4" s="323"/>
    </row>
    <row r="5" spans="1:7">
      <c r="A5" s="303"/>
      <c r="B5" s="1" t="s">
        <v>28</v>
      </c>
      <c r="C5" s="381"/>
      <c r="D5" s="297"/>
      <c r="E5" s="59"/>
      <c r="F5" s="323"/>
    </row>
    <row r="6" spans="1:7" ht="51">
      <c r="A6" s="303"/>
      <c r="B6" s="1" t="s">
        <v>1042</v>
      </c>
      <c r="C6" s="381"/>
      <c r="D6" s="297"/>
      <c r="E6" s="59"/>
      <c r="F6" s="323"/>
    </row>
    <row r="7" spans="1:7" ht="127.5">
      <c r="A7" s="303"/>
      <c r="B7" s="1" t="s">
        <v>4177</v>
      </c>
      <c r="C7" s="381"/>
      <c r="D7" s="297"/>
      <c r="E7" s="59"/>
      <c r="F7" s="323"/>
    </row>
    <row r="8" spans="1:7" ht="63.75">
      <c r="A8" s="303"/>
      <c r="B8" s="1" t="s">
        <v>1043</v>
      </c>
      <c r="C8" s="381"/>
      <c r="D8" s="297"/>
      <c r="E8" s="59"/>
      <c r="F8" s="323"/>
    </row>
    <row r="9" spans="1:7" ht="38.25">
      <c r="A9" s="303"/>
      <c r="B9" s="1" t="s">
        <v>4408</v>
      </c>
      <c r="C9" s="381"/>
      <c r="D9" s="297"/>
      <c r="E9" s="59"/>
      <c r="F9" s="323"/>
    </row>
    <row r="10" spans="1:7" ht="51">
      <c r="A10" s="303"/>
      <c r="B10" s="1" t="s">
        <v>4402</v>
      </c>
      <c r="C10" s="381"/>
      <c r="D10" s="297"/>
      <c r="E10" s="59"/>
      <c r="F10" s="323"/>
    </row>
    <row r="11" spans="1:7" ht="38.25">
      <c r="A11" s="303"/>
      <c r="B11" s="1" t="s">
        <v>1044</v>
      </c>
      <c r="C11" s="381"/>
      <c r="D11" s="297"/>
      <c r="E11" s="59"/>
      <c r="F11" s="323"/>
    </row>
    <row r="12" spans="1:7">
      <c r="A12" s="15"/>
      <c r="B12" s="1" t="s">
        <v>1045</v>
      </c>
      <c r="C12" s="52"/>
      <c r="D12" s="94"/>
      <c r="E12" s="95"/>
      <c r="F12" s="96"/>
      <c r="G12" s="7"/>
    </row>
    <row r="13" spans="1:7" ht="76.5">
      <c r="A13" s="303"/>
      <c r="B13" s="1" t="s">
        <v>1046</v>
      </c>
      <c r="C13" s="381"/>
      <c r="D13" s="297"/>
      <c r="E13" s="59"/>
      <c r="F13" s="323"/>
    </row>
    <row r="14" spans="1:7" ht="38.25">
      <c r="A14" s="303"/>
      <c r="B14" s="1" t="s">
        <v>1047</v>
      </c>
      <c r="C14" s="381"/>
      <c r="D14" s="297"/>
      <c r="E14" s="59"/>
      <c r="F14" s="323"/>
    </row>
    <row r="15" spans="1:7" ht="38.25">
      <c r="B15" s="1" t="s">
        <v>1048</v>
      </c>
      <c r="E15" s="60"/>
      <c r="F15" s="56"/>
    </row>
    <row r="16" spans="1:7" ht="89.25">
      <c r="B16" s="1" t="s">
        <v>1049</v>
      </c>
      <c r="E16" s="60"/>
      <c r="F16" s="56"/>
    </row>
    <row r="17" spans="1:6" ht="76.5">
      <c r="B17" s="1" t="s">
        <v>1050</v>
      </c>
      <c r="E17" s="60"/>
      <c r="F17" s="56"/>
    </row>
    <row r="18" spans="1:6" ht="25.5">
      <c r="B18" s="1" t="s">
        <v>1051</v>
      </c>
      <c r="E18" s="60"/>
      <c r="F18" s="56"/>
    </row>
    <row r="19" spans="1:6">
      <c r="B19" s="1"/>
      <c r="E19" s="60"/>
      <c r="F19" s="56"/>
    </row>
    <row r="20" spans="1:6">
      <c r="B20" s="1" t="s">
        <v>1052</v>
      </c>
      <c r="E20" s="60"/>
      <c r="F20" s="56"/>
    </row>
    <row r="21" spans="1:6" ht="140.25">
      <c r="B21" s="1" t="s">
        <v>4405</v>
      </c>
      <c r="E21" s="60"/>
      <c r="F21" s="56"/>
    </row>
    <row r="22" spans="1:6" ht="165.75">
      <c r="B22" s="1" t="s">
        <v>4056</v>
      </c>
      <c r="E22" s="60"/>
      <c r="F22" s="56"/>
    </row>
    <row r="23" spans="1:6" ht="51">
      <c r="B23" s="1" t="s">
        <v>4057</v>
      </c>
      <c r="E23" s="60"/>
      <c r="F23" s="56"/>
    </row>
    <row r="24" spans="1:6">
      <c r="A24" s="541"/>
      <c r="B24" s="1"/>
      <c r="E24" s="60"/>
      <c r="F24" s="56"/>
    </row>
    <row r="25" spans="1:6">
      <c r="A25" s="541"/>
      <c r="B25" s="542"/>
      <c r="E25" s="60"/>
      <c r="F25" s="56"/>
    </row>
    <row r="26" spans="1:6" ht="38.25">
      <c r="A26" s="21">
        <v>1</v>
      </c>
      <c r="B26" s="350" t="s">
        <v>1053</v>
      </c>
      <c r="C26" s="353"/>
      <c r="D26" s="12"/>
      <c r="E26" s="65"/>
      <c r="F26" s="495"/>
    </row>
    <row r="27" spans="1:6" s="7" customFormat="1" ht="89.25">
      <c r="A27" s="502"/>
      <c r="B27" s="349" t="s">
        <v>4320</v>
      </c>
      <c r="C27" s="353"/>
      <c r="D27" s="12"/>
      <c r="E27" s="65"/>
      <c r="F27" s="495"/>
    </row>
    <row r="28" spans="1:6" s="7" customFormat="1" ht="25.5">
      <c r="A28" s="502"/>
      <c r="B28" s="349" t="s">
        <v>1054</v>
      </c>
      <c r="C28" s="353"/>
      <c r="D28" s="12"/>
      <c r="E28" s="65"/>
      <c r="F28" s="495"/>
    </row>
    <row r="29" spans="1:6" s="7" customFormat="1" ht="102">
      <c r="A29" s="502"/>
      <c r="B29" s="349" t="s">
        <v>1055</v>
      </c>
      <c r="C29" s="353"/>
      <c r="D29" s="12"/>
      <c r="E29" s="65"/>
      <c r="F29" s="495"/>
    </row>
    <row r="30" spans="1:6" s="7" customFormat="1" ht="38.25">
      <c r="A30" s="502"/>
      <c r="B30" s="349" t="s">
        <v>1056</v>
      </c>
      <c r="C30" s="353"/>
      <c r="D30" s="12"/>
      <c r="E30" s="65"/>
      <c r="F30" s="495"/>
    </row>
    <row r="31" spans="1:6" s="7" customFormat="1" ht="153">
      <c r="A31" s="21" t="s">
        <v>1057</v>
      </c>
      <c r="B31" s="350" t="s">
        <v>3884</v>
      </c>
      <c r="C31" s="305" t="s">
        <v>105</v>
      </c>
      <c r="D31" s="360">
        <v>295</v>
      </c>
      <c r="E31" s="60"/>
      <c r="F31" s="56">
        <f>ROUND(D31*E31,2)</f>
        <v>0</v>
      </c>
    </row>
    <row r="32" spans="1:6" s="7" customFormat="1" ht="76.5">
      <c r="A32" s="21" t="s">
        <v>1058</v>
      </c>
      <c r="B32" s="350" t="s">
        <v>1059</v>
      </c>
      <c r="C32" s="353"/>
      <c r="D32" s="12"/>
      <c r="E32" s="65"/>
      <c r="F32" s="495"/>
    </row>
    <row r="33" spans="1:6" s="7" customFormat="1" ht="76.5">
      <c r="A33" s="21"/>
      <c r="B33" s="349" t="s">
        <v>1060</v>
      </c>
      <c r="C33" s="305" t="s">
        <v>105</v>
      </c>
      <c r="D33" s="360">
        <v>295</v>
      </c>
      <c r="E33" s="60"/>
      <c r="F33" s="56">
        <f>ROUND(D33*E33,2)</f>
        <v>0</v>
      </c>
    </row>
    <row r="34" spans="1:6" s="7" customFormat="1" ht="140.25">
      <c r="A34" s="21" t="s">
        <v>1061</v>
      </c>
      <c r="B34" s="350" t="s">
        <v>4406</v>
      </c>
      <c r="C34" s="353"/>
      <c r="D34" s="12"/>
      <c r="E34" s="65"/>
      <c r="F34" s="495"/>
    </row>
    <row r="35" spans="1:6" s="7" customFormat="1" ht="102">
      <c r="A35" s="21"/>
      <c r="B35" s="349" t="s">
        <v>1062</v>
      </c>
      <c r="C35" s="305" t="s">
        <v>105</v>
      </c>
      <c r="D35" s="360">
        <v>295</v>
      </c>
      <c r="E35" s="60"/>
      <c r="F35" s="56">
        <f>ROUND(D35*E35,2)</f>
        <v>0</v>
      </c>
    </row>
    <row r="36" spans="1:6" s="7" customFormat="1" ht="89.25">
      <c r="A36" s="21" t="s">
        <v>1063</v>
      </c>
      <c r="B36" s="350" t="s">
        <v>3885</v>
      </c>
      <c r="C36" s="305" t="s">
        <v>105</v>
      </c>
      <c r="D36" s="360">
        <v>295</v>
      </c>
      <c r="E36" s="60"/>
      <c r="F36" s="56">
        <f>ROUND(D36*E36,2)</f>
        <v>0</v>
      </c>
    </row>
    <row r="37" spans="1:6" s="7" customFormat="1" ht="38.25">
      <c r="A37" s="21" t="s">
        <v>1064</v>
      </c>
      <c r="B37" s="349" t="s">
        <v>1065</v>
      </c>
      <c r="C37" s="305"/>
      <c r="D37" s="360"/>
      <c r="E37" s="60"/>
      <c r="F37" s="56"/>
    </row>
    <row r="38" spans="1:6" s="7" customFormat="1">
      <c r="A38" s="502"/>
      <c r="B38" s="349" t="s">
        <v>1066</v>
      </c>
      <c r="C38" s="305"/>
      <c r="D38" s="360"/>
      <c r="E38" s="60"/>
      <c r="F38" s="56"/>
    </row>
    <row r="39" spans="1:6" s="7" customFormat="1">
      <c r="A39" s="502"/>
      <c r="B39" s="349" t="s">
        <v>1067</v>
      </c>
      <c r="C39" s="305" t="s">
        <v>372</v>
      </c>
      <c r="D39" s="360">
        <v>260</v>
      </c>
      <c r="E39" s="60"/>
      <c r="F39" s="56">
        <f>ROUND(D39*E39,2)</f>
        <v>0</v>
      </c>
    </row>
    <row r="40" spans="1:6" s="7" customFormat="1">
      <c r="A40" s="502"/>
      <c r="B40" s="349"/>
      <c r="C40" s="305"/>
      <c r="D40" s="360"/>
      <c r="E40" s="60"/>
      <c r="F40" s="56"/>
    </row>
    <row r="41" spans="1:6" s="7" customFormat="1">
      <c r="A41" s="502"/>
      <c r="B41" s="350"/>
      <c r="C41" s="353"/>
      <c r="D41" s="12"/>
      <c r="E41" s="65"/>
      <c r="F41" s="495"/>
    </row>
    <row r="42" spans="1:6" s="7" customFormat="1" ht="25.5">
      <c r="A42" s="365">
        <f>SUM(A26)+1</f>
        <v>2</v>
      </c>
      <c r="B42" s="30" t="s">
        <v>1068</v>
      </c>
      <c r="C42" s="353"/>
      <c r="D42" s="12"/>
      <c r="E42" s="65"/>
      <c r="F42" s="495"/>
    </row>
    <row r="43" spans="1:6" s="7" customFormat="1" ht="24">
      <c r="A43" s="502"/>
      <c r="B43" s="344" t="s">
        <v>1069</v>
      </c>
      <c r="C43" s="353"/>
      <c r="D43" s="12"/>
      <c r="E43" s="65"/>
      <c r="F43" s="495"/>
    </row>
    <row r="44" spans="1:6" s="7" customFormat="1" ht="48">
      <c r="A44" s="502"/>
      <c r="B44" s="344" t="s">
        <v>4407</v>
      </c>
      <c r="C44" s="353"/>
      <c r="D44" s="12"/>
      <c r="E44" s="65"/>
      <c r="F44" s="495"/>
    </row>
    <row r="45" spans="1:6" s="7" customFormat="1" ht="48">
      <c r="A45" s="502"/>
      <c r="B45" s="344" t="s">
        <v>1070</v>
      </c>
      <c r="C45" s="353"/>
      <c r="D45" s="12"/>
      <c r="E45" s="65"/>
      <c r="F45" s="495"/>
    </row>
    <row r="46" spans="1:6" s="7" customFormat="1" ht="60">
      <c r="A46" s="543"/>
      <c r="B46" s="344" t="s">
        <v>1071</v>
      </c>
      <c r="C46" s="353"/>
      <c r="D46" s="12"/>
      <c r="E46" s="65"/>
      <c r="F46" s="495"/>
    </row>
    <row r="47" spans="1:6" s="7" customFormat="1" ht="48">
      <c r="A47" s="543"/>
      <c r="B47" s="344" t="s">
        <v>1072</v>
      </c>
      <c r="C47" s="353"/>
      <c r="D47" s="12"/>
      <c r="E47" s="65"/>
      <c r="F47" s="495"/>
    </row>
    <row r="48" spans="1:6" s="7" customFormat="1" ht="48">
      <c r="A48" s="544"/>
      <c r="B48" s="344" t="s">
        <v>4403</v>
      </c>
      <c r="C48" s="353"/>
      <c r="D48" s="12"/>
      <c r="E48" s="65"/>
      <c r="F48" s="495"/>
    </row>
    <row r="49" spans="1:6" s="7" customFormat="1">
      <c r="A49" s="21"/>
      <c r="B49" s="349" t="s">
        <v>1073</v>
      </c>
      <c r="E49" s="44"/>
      <c r="F49" s="43"/>
    </row>
    <row r="50" spans="1:6" s="7" customFormat="1">
      <c r="A50" s="21" t="s">
        <v>307</v>
      </c>
      <c r="B50" s="349" t="s">
        <v>1074</v>
      </c>
      <c r="C50" s="305" t="s">
        <v>105</v>
      </c>
      <c r="D50" s="360">
        <v>157</v>
      </c>
      <c r="E50" s="60"/>
      <c r="F50" s="56">
        <f>ROUND(D50*E50,2)</f>
        <v>0</v>
      </c>
    </row>
    <row r="51" spans="1:6" s="7" customFormat="1">
      <c r="A51" s="21"/>
      <c r="B51" s="349"/>
      <c r="C51" s="305"/>
      <c r="D51" s="360"/>
      <c r="E51" s="60"/>
      <c r="F51" s="56"/>
    </row>
    <row r="52" spans="1:6" s="7" customFormat="1">
      <c r="A52" s="21"/>
      <c r="B52" s="349"/>
      <c r="C52" s="353"/>
      <c r="D52" s="12"/>
      <c r="E52" s="65"/>
      <c r="F52" s="495"/>
    </row>
    <row r="53" spans="1:6" s="7" customFormat="1">
      <c r="A53" s="365">
        <f>SUM(A42)+1</f>
        <v>3</v>
      </c>
      <c r="B53" s="30" t="s">
        <v>1075</v>
      </c>
      <c r="C53" s="353"/>
      <c r="D53" s="12"/>
      <c r="E53" s="65"/>
      <c r="F53" s="495"/>
    </row>
    <row r="54" spans="1:6" s="7" customFormat="1" ht="51">
      <c r="A54" s="21"/>
      <c r="B54" s="349" t="s">
        <v>1076</v>
      </c>
      <c r="C54" s="353"/>
      <c r="D54" s="12"/>
      <c r="E54" s="65"/>
      <c r="F54" s="495"/>
    </row>
    <row r="55" spans="1:6" s="7" customFormat="1" ht="38.25">
      <c r="A55" s="21"/>
      <c r="B55" s="349" t="s">
        <v>1077</v>
      </c>
      <c r="C55" s="353"/>
      <c r="D55" s="12"/>
      <c r="E55" s="65"/>
      <c r="F55" s="495"/>
    </row>
    <row r="56" spans="1:6" s="7" customFormat="1" ht="51">
      <c r="A56" s="21"/>
      <c r="B56" s="349" t="s">
        <v>4321</v>
      </c>
      <c r="C56" s="353"/>
      <c r="D56" s="12"/>
      <c r="E56" s="65"/>
      <c r="F56" s="495"/>
    </row>
    <row r="57" spans="1:6" s="7" customFormat="1" ht="38.25">
      <c r="A57" s="21"/>
      <c r="B57" s="349" t="s">
        <v>1078</v>
      </c>
      <c r="C57" s="353"/>
      <c r="D57" s="12"/>
      <c r="E57" s="65"/>
      <c r="F57" s="495"/>
    </row>
    <row r="58" spans="1:6" s="7" customFormat="1" ht="25.5">
      <c r="A58" s="21"/>
      <c r="B58" s="349" t="s">
        <v>1079</v>
      </c>
      <c r="C58" s="353"/>
      <c r="D58" s="12"/>
      <c r="E58" s="65"/>
      <c r="F58" s="495"/>
    </row>
    <row r="59" spans="1:6" s="7" customFormat="1">
      <c r="A59" s="21"/>
      <c r="B59" s="349" t="s">
        <v>400</v>
      </c>
      <c r="C59" s="353"/>
      <c r="D59" s="12"/>
      <c r="E59" s="65"/>
      <c r="F59" s="495"/>
    </row>
    <row r="60" spans="1:6" s="7" customFormat="1">
      <c r="A60" s="21" t="s">
        <v>347</v>
      </c>
      <c r="B60" s="349" t="s">
        <v>1080</v>
      </c>
      <c r="C60" s="353"/>
      <c r="D60" s="12"/>
      <c r="E60" s="65"/>
      <c r="F60" s="495"/>
    </row>
    <row r="61" spans="1:6" s="7" customFormat="1">
      <c r="A61" s="21" t="s">
        <v>307</v>
      </c>
      <c r="B61" s="349" t="s">
        <v>1081</v>
      </c>
      <c r="C61" s="305" t="s">
        <v>261</v>
      </c>
      <c r="D61" s="360">
        <v>126</v>
      </c>
      <c r="E61" s="60"/>
      <c r="F61" s="56">
        <f>ROUND(D61*E61,2)</f>
        <v>0</v>
      </c>
    </row>
    <row r="62" spans="1:6" s="7" customFormat="1">
      <c r="A62" s="21"/>
      <c r="B62" s="350"/>
      <c r="C62" s="353"/>
      <c r="D62" s="12"/>
      <c r="E62" s="65"/>
      <c r="F62" s="495"/>
    </row>
    <row r="63" spans="1:6" s="7" customFormat="1">
      <c r="A63" s="502"/>
      <c r="B63" s="350"/>
      <c r="C63" s="353"/>
      <c r="D63" s="12"/>
      <c r="E63" s="65"/>
      <c r="F63" s="495"/>
    </row>
    <row r="64" spans="1:6" s="7" customFormat="1">
      <c r="A64" s="365">
        <f>SUM(A53)+1</f>
        <v>4</v>
      </c>
      <c r="B64" s="350" t="s">
        <v>1082</v>
      </c>
      <c r="C64" s="353"/>
      <c r="D64" s="12"/>
      <c r="E64" s="65"/>
      <c r="F64" s="495"/>
    </row>
    <row r="65" spans="1:6" s="7" customFormat="1" ht="127.5">
      <c r="A65" s="502"/>
      <c r="B65" s="349" t="s">
        <v>3680</v>
      </c>
      <c r="C65" s="10"/>
      <c r="D65" s="19"/>
      <c r="E65" s="44"/>
      <c r="F65" s="43"/>
    </row>
    <row r="66" spans="1:6" s="7" customFormat="1" ht="15.75">
      <c r="A66" s="502"/>
      <c r="B66" s="545"/>
      <c r="E66" s="44"/>
      <c r="F66" s="495"/>
    </row>
    <row r="67" spans="1:6" s="7" customFormat="1" ht="63.75">
      <c r="A67" s="502"/>
      <c r="B67" s="349" t="s">
        <v>3886</v>
      </c>
      <c r="E67" s="44"/>
      <c r="F67" s="495"/>
    </row>
    <row r="68" spans="1:6" s="7" customFormat="1" ht="15.75">
      <c r="A68" s="502"/>
      <c r="B68" s="545"/>
      <c r="C68" s="353"/>
      <c r="D68" s="12"/>
      <c r="E68" s="65"/>
      <c r="F68" s="495"/>
    </row>
    <row r="69" spans="1:6" s="7" customFormat="1" ht="127.5">
      <c r="A69" s="502"/>
      <c r="B69" s="349" t="s">
        <v>1083</v>
      </c>
      <c r="E69" s="44"/>
      <c r="F69" s="43"/>
    </row>
    <row r="70" spans="1:6" s="7" customFormat="1" ht="63.75">
      <c r="A70" s="502"/>
      <c r="B70" s="349" t="s">
        <v>3698</v>
      </c>
      <c r="E70" s="44"/>
      <c r="F70" s="43"/>
    </row>
    <row r="71" spans="1:6" s="7" customFormat="1" ht="191.25">
      <c r="A71" s="502"/>
      <c r="B71" s="349" t="s">
        <v>1084</v>
      </c>
      <c r="E71" s="44"/>
      <c r="F71" s="43"/>
    </row>
    <row r="72" spans="1:6" s="7" customFormat="1" ht="191.25">
      <c r="A72" s="502"/>
      <c r="B72" s="349" t="s">
        <v>1085</v>
      </c>
      <c r="E72" s="44"/>
      <c r="F72" s="43"/>
    </row>
    <row r="73" spans="1:6" s="7" customFormat="1" ht="63.75">
      <c r="A73" s="502"/>
      <c r="B73" s="349" t="s">
        <v>1086</v>
      </c>
      <c r="E73" s="44"/>
      <c r="F73" s="43"/>
    </row>
    <row r="74" spans="1:6" s="7" customFormat="1">
      <c r="A74" s="502"/>
      <c r="B74" s="349"/>
      <c r="E74" s="44"/>
      <c r="F74" s="43"/>
    </row>
    <row r="75" spans="1:6" s="7" customFormat="1" ht="51">
      <c r="A75" s="502"/>
      <c r="B75" s="349" t="s">
        <v>3105</v>
      </c>
      <c r="E75" s="44"/>
      <c r="F75" s="43"/>
    </row>
    <row r="76" spans="1:6" s="7" customFormat="1" ht="38.25">
      <c r="A76" s="502"/>
      <c r="B76" s="349" t="s">
        <v>4404</v>
      </c>
      <c r="C76" s="10"/>
      <c r="D76" s="19"/>
      <c r="E76" s="44"/>
      <c r="F76" s="43"/>
    </row>
    <row r="77" spans="1:6" s="7" customFormat="1" ht="63.75">
      <c r="A77" s="502"/>
      <c r="B77" s="349" t="s">
        <v>1006</v>
      </c>
      <c r="C77" s="10"/>
      <c r="D77" s="19"/>
      <c r="E77" s="44"/>
      <c r="F77" s="43"/>
    </row>
    <row r="78" spans="1:6" s="7" customFormat="1" ht="38.25">
      <c r="A78" s="502"/>
      <c r="B78" s="349" t="s">
        <v>4322</v>
      </c>
      <c r="C78" s="10"/>
      <c r="D78" s="19"/>
      <c r="E78" s="44"/>
      <c r="F78" s="43"/>
    </row>
    <row r="79" spans="1:6" s="7" customFormat="1">
      <c r="A79" s="502"/>
      <c r="B79" s="349" t="s">
        <v>1087</v>
      </c>
      <c r="C79" s="10"/>
      <c r="D79" s="19"/>
      <c r="E79" s="44"/>
      <c r="F79" s="43"/>
    </row>
    <row r="80" spans="1:6" s="7" customFormat="1">
      <c r="A80" s="21" t="s">
        <v>661</v>
      </c>
      <c r="B80" s="349" t="s">
        <v>1088</v>
      </c>
      <c r="C80" s="10" t="s">
        <v>105</v>
      </c>
      <c r="D80" s="19">
        <v>410</v>
      </c>
      <c r="E80" s="44"/>
      <c r="F80" s="43">
        <f>ROUND(D80*E80,2)</f>
        <v>0</v>
      </c>
    </row>
    <row r="81" spans="1:6" s="7" customFormat="1">
      <c r="A81" s="21" t="s">
        <v>661</v>
      </c>
      <c r="B81" s="349" t="s">
        <v>1089</v>
      </c>
      <c r="C81" s="10" t="s">
        <v>105</v>
      </c>
      <c r="D81" s="19">
        <v>1515</v>
      </c>
      <c r="E81" s="44"/>
      <c r="F81" s="43">
        <f>ROUND(D81*E81,2)</f>
        <v>0</v>
      </c>
    </row>
    <row r="82" spans="1:6" s="7" customFormat="1">
      <c r="A82" s="502"/>
      <c r="B82" s="349"/>
      <c r="C82" s="10"/>
      <c r="D82" s="19"/>
      <c r="E82" s="44"/>
      <c r="F82" s="43"/>
    </row>
    <row r="83" spans="1:6" s="7" customFormat="1">
      <c r="A83" s="502"/>
      <c r="B83" s="349"/>
      <c r="C83" s="10"/>
      <c r="D83" s="19"/>
      <c r="E83" s="44"/>
      <c r="F83" s="43"/>
    </row>
    <row r="84" spans="1:6" s="7" customFormat="1" ht="38.25">
      <c r="A84" s="365">
        <f>SUM(A64)+1</f>
        <v>5</v>
      </c>
      <c r="B84" s="350" t="s">
        <v>3134</v>
      </c>
      <c r="C84" s="10"/>
      <c r="D84" s="19"/>
      <c r="E84" s="44"/>
      <c r="F84" s="43"/>
    </row>
    <row r="85" spans="1:6" s="7" customFormat="1" ht="25.5">
      <c r="A85" s="502"/>
      <c r="B85" s="349" t="s">
        <v>3133</v>
      </c>
      <c r="C85" s="10"/>
      <c r="D85" s="19"/>
      <c r="E85" s="44"/>
      <c r="F85" s="43"/>
    </row>
    <row r="86" spans="1:6" s="7" customFormat="1" ht="25.5">
      <c r="A86" s="502"/>
      <c r="B86" s="349" t="s">
        <v>4323</v>
      </c>
      <c r="C86" s="10"/>
      <c r="D86" s="19"/>
      <c r="E86" s="44"/>
      <c r="F86" s="43"/>
    </row>
    <row r="87" spans="1:6" s="7" customFormat="1" ht="25.5">
      <c r="A87" s="502"/>
      <c r="B87" s="349" t="s">
        <v>3129</v>
      </c>
      <c r="C87" s="10"/>
      <c r="D87" s="19"/>
      <c r="E87" s="44"/>
      <c r="F87" s="43"/>
    </row>
    <row r="88" spans="1:6" s="7" customFormat="1" ht="25.5">
      <c r="A88" s="502"/>
      <c r="B88" s="349" t="s">
        <v>3131</v>
      </c>
      <c r="C88" s="10"/>
      <c r="D88" s="19"/>
      <c r="E88" s="44"/>
      <c r="F88" s="43"/>
    </row>
    <row r="89" spans="1:6" s="7" customFormat="1" ht="25.5">
      <c r="A89" s="502"/>
      <c r="B89" s="349" t="s">
        <v>3132</v>
      </c>
      <c r="C89" s="10"/>
      <c r="D89" s="19"/>
      <c r="E89" s="44"/>
      <c r="F89" s="43"/>
    </row>
    <row r="90" spans="1:6" s="7" customFormat="1" ht="38.25">
      <c r="A90" s="502"/>
      <c r="B90" s="349" t="s">
        <v>4324</v>
      </c>
      <c r="C90" s="10"/>
      <c r="D90" s="19"/>
      <c r="E90" s="44"/>
      <c r="F90" s="43"/>
    </row>
    <row r="91" spans="1:6" s="7" customFormat="1">
      <c r="A91" s="21" t="s">
        <v>661</v>
      </c>
      <c r="B91" s="349" t="s">
        <v>1091</v>
      </c>
      <c r="C91" s="10" t="s">
        <v>372</v>
      </c>
      <c r="D91" s="19">
        <v>1095</v>
      </c>
      <c r="E91" s="44"/>
      <c r="F91" s="43">
        <f t="shared" ref="F91" si="0">ROUND(D91*E91,2)</f>
        <v>0</v>
      </c>
    </row>
    <row r="92" spans="1:6" s="7" customFormat="1">
      <c r="A92" s="21"/>
      <c r="B92" s="349"/>
      <c r="C92" s="10"/>
      <c r="D92" s="19"/>
      <c r="E92" s="44"/>
      <c r="F92" s="43"/>
    </row>
    <row r="93" spans="1:6" s="7" customFormat="1">
      <c r="A93" s="21"/>
      <c r="B93" s="349"/>
      <c r="C93" s="10"/>
      <c r="D93" s="19"/>
      <c r="E93" s="44"/>
      <c r="F93" s="43"/>
    </row>
    <row r="94" spans="1:6" s="7" customFormat="1" ht="25.5">
      <c r="A94" s="365">
        <f>SUM(A84)+1</f>
        <v>6</v>
      </c>
      <c r="B94" s="350" t="s">
        <v>3424</v>
      </c>
      <c r="C94" s="10"/>
      <c r="D94" s="19"/>
      <c r="E94" s="44"/>
      <c r="F94" s="43"/>
    </row>
    <row r="95" spans="1:6" s="7" customFormat="1" ht="25.5">
      <c r="A95" s="21"/>
      <c r="B95" s="349" t="s">
        <v>1092</v>
      </c>
      <c r="C95" s="10"/>
      <c r="D95" s="19"/>
      <c r="E95" s="44"/>
      <c r="F95" s="43"/>
    </row>
    <row r="96" spans="1:6" s="7" customFormat="1">
      <c r="A96" s="502"/>
      <c r="B96" s="349" t="s">
        <v>4325</v>
      </c>
      <c r="C96" s="10"/>
      <c r="D96" s="19"/>
      <c r="E96" s="44"/>
      <c r="F96" s="43"/>
    </row>
    <row r="97" spans="1:6" s="7" customFormat="1" ht="25.5">
      <c r="A97" s="502"/>
      <c r="B97" s="349" t="s">
        <v>3131</v>
      </c>
      <c r="C97" s="10"/>
      <c r="D97" s="19"/>
      <c r="E97" s="44"/>
      <c r="F97" s="43"/>
    </row>
    <row r="98" spans="1:6" s="7" customFormat="1" ht="25.5">
      <c r="A98" s="502"/>
      <c r="B98" s="349" t="s">
        <v>3130</v>
      </c>
      <c r="C98" s="10"/>
      <c r="D98" s="19"/>
      <c r="E98" s="44"/>
      <c r="F98" s="43"/>
    </row>
    <row r="99" spans="1:6" s="7" customFormat="1" ht="38.25">
      <c r="A99" s="502"/>
      <c r="B99" s="349" t="s">
        <v>4326</v>
      </c>
      <c r="C99" s="10"/>
      <c r="D99" s="19"/>
      <c r="E99" s="44"/>
      <c r="F99" s="43"/>
    </row>
    <row r="100" spans="1:6" s="7" customFormat="1">
      <c r="A100" s="21"/>
      <c r="B100" s="349" t="s">
        <v>1090</v>
      </c>
      <c r="C100" s="10" t="s">
        <v>372</v>
      </c>
      <c r="D100" s="19">
        <v>200</v>
      </c>
      <c r="E100" s="44"/>
      <c r="F100" s="43">
        <f t="shared" ref="F100" si="1">ROUND(D100*E100,2)</f>
        <v>0</v>
      </c>
    </row>
    <row r="101" spans="1:6" s="7" customFormat="1">
      <c r="A101" s="21"/>
      <c r="B101" s="349"/>
      <c r="C101" s="10"/>
      <c r="D101" s="19"/>
      <c r="E101" s="44"/>
      <c r="F101" s="43"/>
    </row>
    <row r="102" spans="1:6" s="7" customFormat="1">
      <c r="A102" s="502"/>
      <c r="B102" s="349"/>
      <c r="E102" s="44"/>
      <c r="F102" s="43"/>
    </row>
    <row r="103" spans="1:6" s="7" customFormat="1">
      <c r="A103" s="365">
        <f>SUM(A94)+1</f>
        <v>7</v>
      </c>
      <c r="B103" s="350" t="s">
        <v>1093</v>
      </c>
      <c r="C103" s="353"/>
      <c r="D103" s="12"/>
      <c r="E103" s="65"/>
      <c r="F103" s="495"/>
    </row>
    <row r="104" spans="1:6" s="7" customFormat="1" ht="76.5">
      <c r="A104" s="502"/>
      <c r="B104" s="349" t="s">
        <v>1094</v>
      </c>
      <c r="C104" s="10"/>
      <c r="D104" s="19"/>
      <c r="E104" s="44"/>
      <c r="F104" s="43"/>
    </row>
    <row r="105" spans="1:6" s="7" customFormat="1" ht="15.75">
      <c r="A105" s="502"/>
      <c r="B105" s="545"/>
      <c r="E105" s="44"/>
      <c r="F105" s="495"/>
    </row>
    <row r="106" spans="1:6" s="7" customFormat="1" ht="114.75">
      <c r="A106" s="502"/>
      <c r="B106" s="349" t="s">
        <v>4341</v>
      </c>
      <c r="E106" s="44"/>
      <c r="F106" s="495"/>
    </row>
    <row r="107" spans="1:6" s="7" customFormat="1" ht="229.5">
      <c r="A107" s="502"/>
      <c r="B107" s="349" t="s">
        <v>1095</v>
      </c>
      <c r="E107" s="44"/>
      <c r="F107" s="43"/>
    </row>
    <row r="108" spans="1:6" s="7" customFormat="1" ht="204">
      <c r="A108" s="502"/>
      <c r="B108" s="349" t="s">
        <v>1096</v>
      </c>
      <c r="E108" s="44"/>
      <c r="F108" s="43"/>
    </row>
    <row r="109" spans="1:6" s="7" customFormat="1" ht="204">
      <c r="A109" s="502"/>
      <c r="B109" s="349" t="s">
        <v>1097</v>
      </c>
      <c r="E109" s="44"/>
      <c r="F109" s="43"/>
    </row>
    <row r="110" spans="1:6" s="7" customFormat="1" ht="76.5">
      <c r="A110" s="502"/>
      <c r="B110" s="349" t="s">
        <v>1098</v>
      </c>
      <c r="E110" s="44"/>
      <c r="F110" s="43"/>
    </row>
    <row r="111" spans="1:6" s="7" customFormat="1">
      <c r="A111" s="502"/>
      <c r="B111" s="349"/>
      <c r="E111" s="44"/>
      <c r="F111" s="43"/>
    </row>
    <row r="112" spans="1:6" s="7" customFormat="1" ht="51">
      <c r="A112" s="502"/>
      <c r="B112" s="349" t="s">
        <v>3105</v>
      </c>
      <c r="E112" s="44"/>
      <c r="F112" s="43"/>
    </row>
    <row r="113" spans="1:6" s="7" customFormat="1" ht="63.75">
      <c r="A113" s="502"/>
      <c r="B113" s="349" t="s">
        <v>1006</v>
      </c>
      <c r="C113" s="10"/>
      <c r="D113" s="19"/>
      <c r="E113" s="44"/>
      <c r="F113" s="43"/>
    </row>
    <row r="114" spans="1:6" s="7" customFormat="1" ht="38.25">
      <c r="A114" s="502"/>
      <c r="B114" s="349" t="s">
        <v>4327</v>
      </c>
      <c r="C114" s="10"/>
      <c r="D114" s="19"/>
      <c r="E114" s="44"/>
      <c r="F114" s="43"/>
    </row>
    <row r="115" spans="1:6" s="7" customFormat="1">
      <c r="A115" s="21" t="s">
        <v>661</v>
      </c>
      <c r="B115" s="349" t="s">
        <v>1099</v>
      </c>
      <c r="C115" s="10" t="s">
        <v>105</v>
      </c>
      <c r="D115" s="19">
        <v>22</v>
      </c>
      <c r="E115" s="44"/>
      <c r="F115" s="43">
        <f>ROUND(D115*E115,2)</f>
        <v>0</v>
      </c>
    </row>
    <row r="116" spans="1:6" s="7" customFormat="1">
      <c r="A116" s="21" t="s">
        <v>661</v>
      </c>
      <c r="B116" s="349" t="s">
        <v>1100</v>
      </c>
      <c r="C116" s="10" t="s">
        <v>105</v>
      </c>
      <c r="D116" s="19">
        <v>7</v>
      </c>
      <c r="E116" s="44"/>
      <c r="F116" s="43">
        <f>ROUND(D116*E116,2)</f>
        <v>0</v>
      </c>
    </row>
    <row r="117" spans="1:6" s="7" customFormat="1">
      <c r="A117" s="21" t="s">
        <v>661</v>
      </c>
      <c r="B117" s="349" t="s">
        <v>1101</v>
      </c>
      <c r="C117" s="10" t="s">
        <v>372</v>
      </c>
      <c r="D117" s="19">
        <v>18</v>
      </c>
      <c r="E117" s="44"/>
      <c r="F117" s="43">
        <f>ROUND(D117*E117,2)</f>
        <v>0</v>
      </c>
    </row>
    <row r="118" spans="1:6" s="7" customFormat="1">
      <c r="A118" s="21"/>
      <c r="B118" s="349"/>
      <c r="C118" s="10"/>
      <c r="D118" s="19"/>
      <c r="E118" s="44"/>
      <c r="F118" s="43"/>
    </row>
    <row r="119" spans="1:6" s="7" customFormat="1">
      <c r="A119" s="502"/>
      <c r="B119" s="349"/>
      <c r="E119" s="44"/>
      <c r="F119" s="43"/>
    </row>
    <row r="120" spans="1:6" s="353" customFormat="1">
      <c r="A120" s="365">
        <f>SUM(A103)+1</f>
        <v>8</v>
      </c>
      <c r="B120" s="462" t="s">
        <v>3887</v>
      </c>
      <c r="C120" s="519"/>
      <c r="D120" s="505"/>
      <c r="E120" s="65"/>
      <c r="F120" s="495"/>
    </row>
    <row r="121" spans="1:6" s="353" customFormat="1" ht="51">
      <c r="A121" s="21"/>
      <c r="B121" s="442" t="s">
        <v>314</v>
      </c>
      <c r="C121" s="519"/>
      <c r="D121" s="505"/>
      <c r="E121" s="65"/>
      <c r="F121" s="495"/>
    </row>
    <row r="122" spans="1:6" s="353" customFormat="1" ht="25.5">
      <c r="A122" s="21"/>
      <c r="B122" s="442" t="s">
        <v>4045</v>
      </c>
      <c r="C122" s="519"/>
      <c r="D122" s="505"/>
      <c r="E122" s="65"/>
      <c r="F122" s="495"/>
    </row>
    <row r="123" spans="1:6" s="353" customFormat="1">
      <c r="A123" s="21"/>
      <c r="B123" s="442" t="s">
        <v>315</v>
      </c>
      <c r="C123" s="519"/>
      <c r="D123" s="505"/>
      <c r="E123" s="65"/>
      <c r="F123" s="495"/>
    </row>
    <row r="124" spans="1:6" s="353" customFormat="1">
      <c r="A124" s="366" t="s">
        <v>83</v>
      </c>
      <c r="B124" s="349" t="s">
        <v>316</v>
      </c>
      <c r="C124" s="519" t="s">
        <v>317</v>
      </c>
      <c r="D124" s="505">
        <v>30</v>
      </c>
      <c r="E124" s="65"/>
      <c r="F124" s="495">
        <f>ROUND(D124*E124,2)</f>
        <v>0</v>
      </c>
    </row>
    <row r="125" spans="1:6" s="353" customFormat="1">
      <c r="A125" s="366" t="s">
        <v>85</v>
      </c>
      <c r="B125" s="349" t="s">
        <v>318</v>
      </c>
      <c r="C125" s="519" t="s">
        <v>317</v>
      </c>
      <c r="D125" s="505">
        <v>30</v>
      </c>
      <c r="E125" s="65"/>
      <c r="F125" s="495">
        <f>ROUND(D125*E125,2)</f>
        <v>0</v>
      </c>
    </row>
    <row r="126" spans="1:6" s="353" customFormat="1">
      <c r="A126" s="366" t="s">
        <v>87</v>
      </c>
      <c r="B126" s="349" t="s">
        <v>319</v>
      </c>
      <c r="C126" s="519" t="s">
        <v>317</v>
      </c>
      <c r="D126" s="505">
        <v>30</v>
      </c>
      <c r="E126" s="65"/>
      <c r="F126" s="495">
        <f>ROUND(D126*E126,2)</f>
        <v>0</v>
      </c>
    </row>
    <row r="127" spans="1:6" s="7" customFormat="1">
      <c r="A127" s="226"/>
      <c r="B127" s="546"/>
      <c r="C127" s="541"/>
      <c r="D127" s="547"/>
      <c r="E127" s="61"/>
      <c r="F127" s="495"/>
    </row>
    <row r="128" spans="1:6" s="7" customFormat="1">
      <c r="A128" s="394" t="s">
        <v>1324</v>
      </c>
      <c r="B128" s="548" t="s">
        <v>1102</v>
      </c>
      <c r="C128" s="396"/>
      <c r="D128" s="397"/>
      <c r="E128" s="89"/>
      <c r="F128" s="424">
        <f>SUM(F3:F126)</f>
        <v>0</v>
      </c>
    </row>
    <row r="129" spans="1:6" s="7" customFormat="1">
      <c r="A129" s="175"/>
      <c r="B129" s="119"/>
      <c r="C129" s="10"/>
      <c r="D129" s="19"/>
      <c r="E129" s="44"/>
      <c r="F129" s="120"/>
    </row>
    <row r="130" spans="1:6" s="7" customFormat="1" ht="13.5" thickBot="1">
      <c r="A130" s="175"/>
      <c r="B130" s="119"/>
      <c r="C130" s="10"/>
      <c r="D130" s="19"/>
      <c r="E130" s="44"/>
      <c r="F130" s="120"/>
    </row>
    <row r="131" spans="1:6" s="7" customFormat="1" ht="13.5" thickBot="1">
      <c r="A131" s="175"/>
      <c r="B131" s="119" t="s">
        <v>4003</v>
      </c>
      <c r="C131" s="10"/>
      <c r="D131" s="105"/>
      <c r="E131" s="44"/>
      <c r="F131" s="120"/>
    </row>
    <row r="132" spans="1:6" s="7" customFormat="1" ht="13.5" thickBot="1">
      <c r="A132" s="175"/>
      <c r="B132" s="119"/>
      <c r="C132" s="10"/>
      <c r="D132" s="19"/>
      <c r="E132" s="44"/>
      <c r="F132" s="120"/>
    </row>
    <row r="133" spans="1:6" s="7" customFormat="1" ht="13.5" thickBot="1">
      <c r="A133" s="175"/>
      <c r="B133" s="119" t="s">
        <v>4004</v>
      </c>
      <c r="C133" s="10"/>
      <c r="D133" s="106"/>
      <c r="E133" s="44"/>
      <c r="F133" s="120"/>
    </row>
    <row r="134" spans="1:6" s="7" customFormat="1" ht="13.5" thickBot="1">
      <c r="A134" s="175"/>
      <c r="B134" s="119"/>
      <c r="C134" s="10"/>
      <c r="D134" s="19"/>
      <c r="E134" s="44"/>
      <c r="F134" s="120"/>
    </row>
    <row r="135" spans="1:6" s="7" customFormat="1" ht="13.5" thickBot="1">
      <c r="A135" s="175"/>
      <c r="B135" s="119" t="s">
        <v>4005</v>
      </c>
      <c r="C135" s="10"/>
      <c r="D135" s="107"/>
      <c r="E135" s="44"/>
      <c r="F135" s="120">
        <f>SUM(F30:F126)</f>
        <v>0</v>
      </c>
    </row>
    <row r="136" spans="1:6" s="7" customFormat="1">
      <c r="A136" s="175"/>
      <c r="B136" s="119"/>
      <c r="C136" s="10"/>
      <c r="D136" s="19"/>
      <c r="E136" s="44"/>
      <c r="F136" s="120"/>
    </row>
    <row r="137" spans="1:6" s="7" customFormat="1">
      <c r="A137" s="226"/>
      <c r="B137" s="330"/>
      <c r="C137" s="541"/>
      <c r="D137" s="547"/>
      <c r="E137" s="61"/>
      <c r="F137" s="495"/>
    </row>
    <row r="138" spans="1:6" s="7" customFormat="1">
      <c r="A138" s="226"/>
      <c r="B138" s="330"/>
      <c r="C138" s="541"/>
      <c r="D138" s="547"/>
      <c r="E138" s="45"/>
      <c r="F138" s="505"/>
    </row>
    <row r="139" spans="1:6" s="7" customFormat="1">
      <c r="A139" s="226"/>
      <c r="B139" s="330"/>
      <c r="C139" s="549"/>
      <c r="D139" s="547"/>
      <c r="E139" s="55"/>
      <c r="F139" s="505"/>
    </row>
    <row r="140" spans="1:6" s="7" customFormat="1">
      <c r="A140" s="226"/>
      <c r="B140" s="330"/>
      <c r="C140" s="541"/>
      <c r="D140" s="519"/>
      <c r="E140" s="45"/>
      <c r="F140" s="505"/>
    </row>
    <row r="141" spans="1:6" s="7" customFormat="1">
      <c r="A141" s="226"/>
      <c r="B141" s="550"/>
      <c r="C141" s="541"/>
      <c r="D141" s="375"/>
      <c r="E141" s="45"/>
      <c r="F141" s="505"/>
    </row>
    <row r="142" spans="1:6" s="7" customFormat="1">
      <c r="A142" s="226"/>
      <c r="B142" s="354"/>
      <c r="C142" s="502"/>
      <c r="D142" s="408"/>
      <c r="E142" s="45"/>
      <c r="F142" s="505"/>
    </row>
    <row r="143" spans="1:6" s="7" customFormat="1">
      <c r="A143" s="226"/>
      <c r="B143" s="332"/>
      <c r="C143" s="551"/>
      <c r="D143" s="547"/>
      <c r="E143" s="45"/>
      <c r="F143" s="505"/>
    </row>
    <row r="144" spans="1:6" s="7" customFormat="1">
      <c r="A144" s="226"/>
      <c r="B144" s="330"/>
      <c r="C144" s="551"/>
      <c r="D144" s="547"/>
      <c r="E144" s="45"/>
      <c r="F144" s="505"/>
    </row>
    <row r="145" spans="1:7" s="7" customFormat="1">
      <c r="A145" s="226"/>
      <c r="B145" s="330"/>
      <c r="C145" s="551"/>
      <c r="D145" s="547"/>
      <c r="E145" s="45"/>
      <c r="F145" s="505"/>
    </row>
    <row r="146" spans="1:7" s="7" customFormat="1">
      <c r="A146" s="226"/>
      <c r="B146" s="330"/>
      <c r="C146" s="333"/>
      <c r="D146" s="531"/>
      <c r="E146" s="9"/>
      <c r="F146" s="339"/>
    </row>
    <row r="147" spans="1:7" s="7" customFormat="1">
      <c r="A147" s="226"/>
      <c r="B147" s="330"/>
      <c r="C147" s="333"/>
      <c r="D147" s="531"/>
      <c r="E147" s="9"/>
      <c r="F147" s="339"/>
    </row>
    <row r="148" spans="1:7" s="7" customFormat="1">
      <c r="A148" s="226"/>
      <c r="B148" s="330"/>
      <c r="C148" s="368"/>
      <c r="D148" s="531"/>
      <c r="E148" s="9"/>
      <c r="F148" s="339"/>
    </row>
    <row r="149" spans="1:7" s="7" customFormat="1">
      <c r="A149" s="226"/>
      <c r="B149" s="330"/>
      <c r="C149" s="333"/>
      <c r="D149" s="531"/>
      <c r="E149" s="9"/>
      <c r="F149" s="339"/>
    </row>
    <row r="150" spans="1:7" s="7" customFormat="1">
      <c r="A150" s="226"/>
      <c r="B150" s="330"/>
      <c r="C150" s="333"/>
      <c r="D150" s="531"/>
      <c r="E150" s="9"/>
      <c r="F150" s="339"/>
    </row>
    <row r="151" spans="1:7" s="7" customFormat="1">
      <c r="A151" s="226"/>
      <c r="B151" s="330"/>
      <c r="C151" s="333"/>
      <c r="D151" s="531"/>
      <c r="E151" s="9"/>
      <c r="F151" s="339"/>
    </row>
    <row r="152" spans="1:7" s="7" customFormat="1">
      <c r="A152" s="226"/>
      <c r="B152" s="330"/>
      <c r="C152" s="333"/>
      <c r="D152" s="531"/>
      <c r="E152" s="9"/>
      <c r="F152" s="339"/>
    </row>
    <row r="153" spans="1:7" s="7" customFormat="1">
      <c r="A153" s="226"/>
      <c r="B153" s="552"/>
      <c r="C153" s="368"/>
      <c r="D153" s="357"/>
      <c r="E153" s="9"/>
      <c r="F153" s="357"/>
      <c r="G153" s="3"/>
    </row>
    <row r="154" spans="1:7">
      <c r="A154" s="227"/>
      <c r="B154" s="550"/>
      <c r="C154" s="368"/>
      <c r="D154" s="357"/>
      <c r="E154" s="9"/>
      <c r="F154" s="339"/>
    </row>
    <row r="155" spans="1:7">
      <c r="A155" s="541"/>
      <c r="D155" s="357"/>
      <c r="E155" s="9"/>
      <c r="F155" s="339"/>
    </row>
    <row r="156" spans="1:7">
      <c r="A156" s="541"/>
      <c r="D156" s="357"/>
      <c r="E156" s="9"/>
      <c r="F156" s="339"/>
    </row>
    <row r="157" spans="1:7">
      <c r="A157" s="541"/>
      <c r="D157" s="357"/>
      <c r="E157" s="9"/>
      <c r="F157" s="339"/>
    </row>
    <row r="158" spans="1:7">
      <c r="A158" s="541"/>
      <c r="D158" s="357"/>
      <c r="E158" s="9"/>
      <c r="F158" s="339"/>
    </row>
    <row r="159" spans="1:7">
      <c r="A159" s="541"/>
      <c r="D159" s="357"/>
      <c r="E159" s="9"/>
      <c r="F159" s="339"/>
    </row>
    <row r="160" spans="1:7">
      <c r="A160" s="541"/>
      <c r="D160" s="357"/>
      <c r="E160" s="9"/>
      <c r="F160" s="339"/>
    </row>
    <row r="161" spans="1:6">
      <c r="A161" s="541"/>
      <c r="D161" s="357"/>
      <c r="E161" s="9"/>
      <c r="F161" s="339"/>
    </row>
    <row r="162" spans="1:6">
      <c r="A162" s="541"/>
      <c r="D162" s="357"/>
      <c r="E162" s="9"/>
      <c r="F162" s="339"/>
    </row>
    <row r="163" spans="1:6">
      <c r="A163" s="541"/>
      <c r="D163" s="357"/>
      <c r="E163" s="9"/>
      <c r="F163" s="339"/>
    </row>
    <row r="164" spans="1:6">
      <c r="A164" s="541"/>
      <c r="D164" s="357"/>
      <c r="E164" s="9"/>
      <c r="F164" s="339"/>
    </row>
    <row r="165" spans="1:6">
      <c r="A165" s="541"/>
      <c r="D165" s="357"/>
      <c r="E165" s="9"/>
      <c r="F165" s="339"/>
    </row>
    <row r="166" spans="1:6">
      <c r="A166" s="541"/>
      <c r="D166" s="357"/>
      <c r="E166" s="9"/>
      <c r="F166" s="339"/>
    </row>
    <row r="167" spans="1:6">
      <c r="A167" s="541"/>
      <c r="D167" s="357"/>
      <c r="E167" s="9"/>
      <c r="F167" s="339"/>
    </row>
    <row r="168" spans="1:6">
      <c r="A168" s="541"/>
      <c r="D168" s="357"/>
      <c r="E168" s="9"/>
      <c r="F168" s="339"/>
    </row>
    <row r="169" spans="1:6">
      <c r="A169" s="541"/>
      <c r="B169" s="1"/>
      <c r="D169" s="357"/>
      <c r="E169" s="9"/>
      <c r="F169" s="357"/>
    </row>
    <row r="170" spans="1:6">
      <c r="A170" s="541"/>
      <c r="B170" s="542"/>
      <c r="D170" s="357"/>
      <c r="E170" s="9"/>
      <c r="F170" s="357"/>
    </row>
    <row r="171" spans="1:6">
      <c r="A171" s="541"/>
      <c r="B171" s="1"/>
      <c r="D171" s="357"/>
      <c r="E171" s="9"/>
      <c r="F171" s="357"/>
    </row>
    <row r="172" spans="1:6">
      <c r="A172" s="226"/>
      <c r="B172" s="30"/>
      <c r="D172" s="357"/>
      <c r="E172" s="9"/>
      <c r="F172" s="357"/>
    </row>
    <row r="173" spans="1:6">
      <c r="A173" s="553"/>
      <c r="B173" s="1"/>
      <c r="D173" s="357"/>
      <c r="E173" s="9"/>
      <c r="F173" s="357"/>
    </row>
    <row r="174" spans="1:6">
      <c r="A174" s="541"/>
      <c r="B174" s="1"/>
      <c r="D174" s="357"/>
      <c r="E174" s="9"/>
      <c r="F174" s="357"/>
    </row>
    <row r="175" spans="1:6">
      <c r="A175" s="541"/>
      <c r="B175" s="5"/>
      <c r="D175" s="357"/>
      <c r="E175" s="9"/>
      <c r="F175" s="357"/>
    </row>
    <row r="176" spans="1:6">
      <c r="A176" s="226"/>
      <c r="B176" s="1"/>
      <c r="D176" s="357"/>
      <c r="E176" s="9"/>
      <c r="F176" s="357"/>
    </row>
    <row r="177" spans="1:6">
      <c r="A177" s="553"/>
      <c r="B177" s="1"/>
      <c r="D177" s="357"/>
      <c r="E177" s="9"/>
      <c r="F177" s="357"/>
    </row>
    <row r="178" spans="1:6">
      <c r="B178" s="1"/>
      <c r="D178" s="357"/>
      <c r="E178" s="9"/>
      <c r="F178" s="357"/>
    </row>
    <row r="179" spans="1:6">
      <c r="B179" s="1"/>
      <c r="D179" s="357"/>
      <c r="E179" s="9"/>
      <c r="F179" s="357"/>
    </row>
    <row r="180" spans="1:6">
      <c r="A180" s="554"/>
      <c r="B180" s="1"/>
      <c r="D180" s="357"/>
      <c r="E180" s="9"/>
      <c r="F180" s="357"/>
    </row>
    <row r="181" spans="1:6">
      <c r="B181" s="1"/>
      <c r="D181" s="357"/>
      <c r="E181" s="9"/>
      <c r="F181" s="357"/>
    </row>
    <row r="182" spans="1:6">
      <c r="B182" s="1"/>
      <c r="D182" s="357"/>
      <c r="E182" s="9"/>
      <c r="F182" s="357"/>
    </row>
    <row r="183" spans="1:6">
      <c r="B183" s="1"/>
      <c r="D183" s="357"/>
      <c r="E183" s="9"/>
      <c r="F183" s="357"/>
    </row>
    <row r="184" spans="1:6">
      <c r="B184" s="1"/>
      <c r="D184" s="357"/>
      <c r="E184" s="9"/>
      <c r="F184" s="357"/>
    </row>
    <row r="185" spans="1:6">
      <c r="B185" s="1"/>
      <c r="D185" s="357"/>
      <c r="E185" s="9"/>
      <c r="F185" s="357"/>
    </row>
    <row r="186" spans="1:6">
      <c r="B186" s="1"/>
      <c r="D186" s="357"/>
      <c r="E186" s="9"/>
      <c r="F186" s="357"/>
    </row>
    <row r="187" spans="1:6">
      <c r="B187" s="1"/>
      <c r="D187" s="357"/>
      <c r="E187" s="9"/>
      <c r="F187" s="357"/>
    </row>
    <row r="188" spans="1:6">
      <c r="B188" s="1"/>
      <c r="D188" s="357"/>
      <c r="E188" s="9"/>
      <c r="F188" s="357"/>
    </row>
    <row r="189" spans="1:6">
      <c r="D189" s="357"/>
      <c r="E189" s="9"/>
      <c r="F189" s="357"/>
    </row>
    <row r="190" spans="1:6">
      <c r="D190" s="357"/>
      <c r="E190" s="9"/>
      <c r="F190" s="339"/>
    </row>
    <row r="191" spans="1:6">
      <c r="D191" s="357"/>
      <c r="E191" s="9"/>
      <c r="F191" s="357"/>
    </row>
    <row r="192" spans="1:6">
      <c r="A192" s="226"/>
      <c r="B192" s="30"/>
      <c r="D192" s="357"/>
      <c r="E192" s="9"/>
      <c r="F192" s="357"/>
    </row>
    <row r="193" spans="1:6">
      <c r="D193" s="357"/>
      <c r="E193" s="9"/>
      <c r="F193" s="357"/>
    </row>
    <row r="194" spans="1:6">
      <c r="D194" s="357"/>
      <c r="E194" s="9"/>
      <c r="F194" s="357"/>
    </row>
    <row r="195" spans="1:6">
      <c r="B195" s="1"/>
      <c r="D195" s="357"/>
      <c r="E195" s="9"/>
      <c r="F195" s="357"/>
    </row>
    <row r="196" spans="1:6">
      <c r="D196" s="357"/>
      <c r="E196" s="9"/>
      <c r="F196" s="357"/>
    </row>
    <row r="197" spans="1:6">
      <c r="D197" s="357"/>
      <c r="E197" s="9"/>
      <c r="F197" s="357"/>
    </row>
    <row r="198" spans="1:6">
      <c r="B198" s="1"/>
      <c r="D198" s="357"/>
      <c r="E198" s="9"/>
      <c r="F198" s="357"/>
    </row>
    <row r="199" spans="1:6">
      <c r="B199" s="1"/>
      <c r="D199" s="357"/>
      <c r="E199" s="9"/>
      <c r="F199" s="357"/>
    </row>
    <row r="200" spans="1:6">
      <c r="D200" s="357"/>
      <c r="E200" s="9"/>
      <c r="F200" s="357"/>
    </row>
    <row r="201" spans="1:6">
      <c r="D201" s="357"/>
      <c r="E201" s="9"/>
      <c r="F201" s="357"/>
    </row>
    <row r="202" spans="1:6">
      <c r="D202" s="357"/>
      <c r="E202" s="9"/>
      <c r="F202" s="357"/>
    </row>
    <row r="203" spans="1:6">
      <c r="D203" s="357"/>
      <c r="E203" s="9"/>
      <c r="F203" s="357"/>
    </row>
    <row r="204" spans="1:6">
      <c r="D204" s="357"/>
      <c r="E204" s="8"/>
      <c r="F204" s="339"/>
    </row>
    <row r="205" spans="1:6">
      <c r="D205" s="357"/>
      <c r="E205" s="9"/>
      <c r="F205" s="357"/>
    </row>
    <row r="206" spans="1:6">
      <c r="A206" s="226"/>
      <c r="B206" s="30"/>
      <c r="D206" s="357"/>
      <c r="E206" s="9"/>
      <c r="F206" s="357"/>
    </row>
    <row r="207" spans="1:6">
      <c r="A207" s="541"/>
      <c r="B207" s="1"/>
      <c r="D207" s="357"/>
      <c r="E207" s="9"/>
      <c r="F207" s="357"/>
    </row>
    <row r="208" spans="1:6">
      <c r="A208" s="541"/>
      <c r="B208" s="1"/>
      <c r="D208" s="357"/>
      <c r="E208" s="9"/>
      <c r="F208" s="357"/>
    </row>
    <row r="209" spans="1:6">
      <c r="A209" s="541"/>
      <c r="D209" s="357"/>
      <c r="E209" s="9"/>
      <c r="F209" s="357"/>
    </row>
    <row r="210" spans="1:6">
      <c r="A210" s="541"/>
      <c r="D210" s="357"/>
      <c r="E210" s="9"/>
      <c r="F210" s="357"/>
    </row>
    <row r="211" spans="1:6">
      <c r="A211" s="541"/>
      <c r="D211" s="357"/>
      <c r="E211" s="9"/>
      <c r="F211" s="357"/>
    </row>
    <row r="212" spans="1:6">
      <c r="A212" s="541"/>
      <c r="D212" s="357"/>
      <c r="E212" s="9"/>
      <c r="F212" s="357"/>
    </row>
    <row r="213" spans="1:6">
      <c r="A213" s="541"/>
      <c r="D213" s="357"/>
      <c r="E213" s="9"/>
      <c r="F213" s="357"/>
    </row>
    <row r="214" spans="1:6">
      <c r="A214" s="541"/>
      <c r="D214" s="357"/>
      <c r="E214" s="9"/>
      <c r="F214" s="357"/>
    </row>
    <row r="215" spans="1:6">
      <c r="A215" s="541"/>
      <c r="D215" s="357"/>
      <c r="E215" s="9"/>
      <c r="F215" s="357"/>
    </row>
    <row r="216" spans="1:6">
      <c r="A216" s="541"/>
      <c r="D216" s="357"/>
      <c r="E216" s="9"/>
      <c r="F216" s="357"/>
    </row>
    <row r="217" spans="1:6">
      <c r="A217" s="541"/>
      <c r="D217" s="357"/>
      <c r="E217" s="9"/>
      <c r="F217" s="357"/>
    </row>
    <row r="218" spans="1:6">
      <c r="A218" s="541"/>
      <c r="D218" s="357"/>
      <c r="E218" s="9"/>
      <c r="F218" s="357"/>
    </row>
    <row r="219" spans="1:6">
      <c r="A219" s="541"/>
      <c r="D219" s="357"/>
      <c r="E219" s="9"/>
      <c r="F219" s="339"/>
    </row>
    <row r="220" spans="1:6">
      <c r="A220" s="541"/>
      <c r="B220" s="1"/>
      <c r="D220" s="357"/>
      <c r="E220" s="9"/>
      <c r="F220" s="357"/>
    </row>
    <row r="221" spans="1:6">
      <c r="A221" s="226"/>
      <c r="B221" s="546"/>
      <c r="C221" s="368"/>
      <c r="D221" s="357"/>
      <c r="E221" s="9"/>
      <c r="F221" s="357"/>
    </row>
    <row r="222" spans="1:6">
      <c r="B222" s="552"/>
      <c r="C222" s="368"/>
      <c r="D222" s="357"/>
      <c r="E222" s="9"/>
      <c r="F222" s="357"/>
    </row>
    <row r="223" spans="1:6">
      <c r="C223" s="368"/>
      <c r="D223" s="357"/>
      <c r="E223" s="9"/>
      <c r="F223" s="357"/>
    </row>
    <row r="224" spans="1:6">
      <c r="C224" s="368"/>
      <c r="D224" s="357"/>
      <c r="E224" s="9"/>
      <c r="F224" s="357"/>
    </row>
    <row r="225" spans="1:6">
      <c r="B225" s="552"/>
      <c r="C225" s="368"/>
      <c r="D225" s="357"/>
      <c r="E225" s="9"/>
      <c r="F225" s="357"/>
    </row>
    <row r="226" spans="1:6">
      <c r="A226" s="227"/>
      <c r="B226" s="550"/>
      <c r="C226" s="368"/>
      <c r="D226" s="357"/>
      <c r="E226" s="9"/>
      <c r="F226" s="339"/>
    </row>
    <row r="227" spans="1:6">
      <c r="A227" s="227"/>
      <c r="B227" s="550"/>
      <c r="C227" s="368"/>
      <c r="D227" s="357"/>
      <c r="E227" s="9"/>
      <c r="F227" s="339"/>
    </row>
    <row r="228" spans="1:6">
      <c r="A228" s="227"/>
      <c r="B228" s="550"/>
      <c r="C228" s="368"/>
      <c r="D228" s="357"/>
      <c r="E228" s="9"/>
      <c r="F228" s="339"/>
    </row>
    <row r="229" spans="1:6">
      <c r="A229" s="227"/>
      <c r="B229" s="550"/>
      <c r="C229" s="368"/>
      <c r="D229" s="357"/>
      <c r="E229" s="9"/>
      <c r="F229" s="339"/>
    </row>
    <row r="230" spans="1:6">
      <c r="A230" s="227"/>
      <c r="B230" s="550"/>
      <c r="C230" s="368"/>
      <c r="D230" s="357"/>
      <c r="E230" s="9"/>
      <c r="F230" s="339"/>
    </row>
    <row r="231" spans="1:6">
      <c r="A231" s="227"/>
      <c r="B231" s="550"/>
      <c r="C231" s="368"/>
      <c r="D231" s="357"/>
      <c r="E231" s="9"/>
      <c r="F231" s="339"/>
    </row>
    <row r="232" spans="1:6">
      <c r="A232" s="227"/>
      <c r="B232" s="550"/>
      <c r="C232" s="368"/>
      <c r="D232" s="357"/>
      <c r="E232" s="9"/>
      <c r="F232" s="339"/>
    </row>
    <row r="233" spans="1:6">
      <c r="A233" s="227"/>
      <c r="B233" s="550"/>
      <c r="C233" s="368"/>
      <c r="D233" s="357"/>
      <c r="E233" s="9"/>
      <c r="F233" s="339"/>
    </row>
    <row r="234" spans="1:6">
      <c r="A234" s="227"/>
      <c r="B234" s="550"/>
      <c r="C234" s="368"/>
      <c r="D234" s="357"/>
      <c r="E234" s="9"/>
      <c r="F234" s="339"/>
    </row>
    <row r="235" spans="1:6">
      <c r="A235" s="227"/>
      <c r="B235" s="550"/>
      <c r="C235" s="368"/>
      <c r="D235" s="357"/>
      <c r="E235" s="9"/>
      <c r="F235" s="339"/>
    </row>
    <row r="236" spans="1:6">
      <c r="A236" s="227"/>
      <c r="B236" s="550"/>
      <c r="C236" s="368"/>
      <c r="D236" s="357"/>
      <c r="E236" s="9"/>
      <c r="F236" s="339"/>
    </row>
    <row r="237" spans="1:6">
      <c r="A237" s="227"/>
      <c r="B237" s="550"/>
      <c r="C237" s="368"/>
      <c r="D237" s="357"/>
      <c r="E237" s="9"/>
      <c r="F237" s="339"/>
    </row>
    <row r="238" spans="1:6">
      <c r="A238" s="227"/>
      <c r="B238" s="550"/>
      <c r="C238" s="368"/>
      <c r="D238" s="357"/>
      <c r="E238" s="9"/>
      <c r="F238" s="339"/>
    </row>
    <row r="239" spans="1:6">
      <c r="A239" s="227"/>
      <c r="B239" s="550"/>
      <c r="C239" s="368"/>
      <c r="D239" s="357"/>
      <c r="E239" s="9"/>
      <c r="F239" s="339"/>
    </row>
    <row r="240" spans="1:6">
      <c r="A240" s="227"/>
      <c r="B240" s="550"/>
      <c r="C240" s="368"/>
      <c r="D240" s="357"/>
      <c r="E240" s="9"/>
      <c r="F240" s="339"/>
    </row>
    <row r="241" spans="1:6">
      <c r="A241" s="227"/>
      <c r="B241" s="550"/>
      <c r="C241" s="368"/>
      <c r="D241" s="357"/>
      <c r="E241" s="9"/>
      <c r="F241" s="339"/>
    </row>
    <row r="242" spans="1:6">
      <c r="A242" s="227"/>
      <c r="B242" s="550"/>
      <c r="C242" s="368"/>
      <c r="D242" s="357"/>
      <c r="E242" s="9"/>
      <c r="F242" s="339"/>
    </row>
    <row r="243" spans="1:6">
      <c r="A243" s="227"/>
      <c r="B243" s="550"/>
      <c r="C243" s="368"/>
      <c r="D243" s="357"/>
      <c r="E243" s="9"/>
      <c r="F243" s="339"/>
    </row>
    <row r="244" spans="1:6">
      <c r="A244" s="227"/>
      <c r="B244" s="550"/>
      <c r="C244" s="368"/>
      <c r="D244" s="357"/>
      <c r="E244" s="9"/>
      <c r="F244" s="339"/>
    </row>
    <row r="245" spans="1:6">
      <c r="A245" s="227"/>
      <c r="B245" s="550"/>
      <c r="C245" s="368"/>
      <c r="D245" s="357"/>
      <c r="E245" s="9"/>
      <c r="F245" s="339"/>
    </row>
    <row r="246" spans="1:6">
      <c r="A246" s="227"/>
      <c r="B246" s="550"/>
      <c r="C246" s="368"/>
      <c r="D246" s="357"/>
      <c r="E246" s="9"/>
      <c r="F246" s="339"/>
    </row>
    <row r="247" spans="1:6">
      <c r="A247" s="227"/>
      <c r="B247" s="550"/>
      <c r="C247" s="368"/>
      <c r="D247" s="357"/>
      <c r="E247" s="9"/>
      <c r="F247" s="339"/>
    </row>
    <row r="248" spans="1:6">
      <c r="A248" s="227"/>
      <c r="B248" s="550"/>
      <c r="C248" s="368"/>
      <c r="D248" s="357"/>
      <c r="E248" s="9"/>
      <c r="F248" s="339"/>
    </row>
    <row r="249" spans="1:6">
      <c r="A249" s="227"/>
      <c r="B249" s="550"/>
      <c r="C249" s="368"/>
      <c r="D249" s="357"/>
      <c r="E249" s="9"/>
      <c r="F249" s="339"/>
    </row>
    <row r="250" spans="1:6">
      <c r="A250" s="227"/>
      <c r="B250" s="550"/>
      <c r="C250" s="368"/>
      <c r="D250" s="357"/>
      <c r="E250" s="9"/>
      <c r="F250" s="339"/>
    </row>
    <row r="251" spans="1:6">
      <c r="A251" s="227"/>
      <c r="B251" s="550"/>
      <c r="C251" s="368"/>
      <c r="D251" s="357"/>
      <c r="E251" s="9"/>
      <c r="F251" s="339"/>
    </row>
    <row r="252" spans="1:6">
      <c r="A252" s="227"/>
      <c r="B252" s="550"/>
      <c r="C252" s="368"/>
      <c r="D252" s="357"/>
      <c r="E252" s="9"/>
      <c r="F252" s="339"/>
    </row>
    <row r="253" spans="1:6">
      <c r="A253" s="227"/>
      <c r="B253" s="550"/>
      <c r="C253" s="368"/>
      <c r="D253" s="357"/>
      <c r="E253" s="9"/>
      <c r="F253" s="339"/>
    </row>
    <row r="254" spans="1:6">
      <c r="A254" s="227"/>
      <c r="B254" s="550"/>
      <c r="C254" s="368"/>
      <c r="D254" s="357"/>
      <c r="E254" s="9"/>
      <c r="F254" s="339"/>
    </row>
    <row r="255" spans="1:6">
      <c r="A255" s="227"/>
      <c r="B255" s="550"/>
      <c r="C255" s="368"/>
      <c r="D255" s="357"/>
      <c r="E255" s="9"/>
      <c r="F255" s="339"/>
    </row>
    <row r="256" spans="1:6">
      <c r="A256" s="227"/>
      <c r="B256" s="550"/>
      <c r="C256" s="368"/>
      <c r="D256" s="357"/>
      <c r="E256" s="9"/>
      <c r="F256" s="339"/>
    </row>
    <row r="257" spans="1:6">
      <c r="A257" s="227"/>
      <c r="B257" s="550"/>
      <c r="C257" s="368"/>
      <c r="D257" s="357"/>
      <c r="E257" s="9"/>
      <c r="F257" s="339"/>
    </row>
    <row r="258" spans="1:6">
      <c r="A258" s="227"/>
      <c r="B258" s="550"/>
      <c r="C258" s="368"/>
      <c r="D258" s="357"/>
      <c r="E258" s="9"/>
      <c r="F258" s="339"/>
    </row>
    <row r="259" spans="1:6">
      <c r="A259" s="227"/>
      <c r="B259" s="550"/>
      <c r="C259" s="368"/>
      <c r="D259" s="357"/>
      <c r="E259" s="9"/>
      <c r="F259" s="339"/>
    </row>
    <row r="260" spans="1:6">
      <c r="A260" s="227"/>
      <c r="B260" s="550"/>
      <c r="C260" s="368"/>
      <c r="D260" s="357"/>
      <c r="E260" s="9"/>
      <c r="F260" s="339"/>
    </row>
    <row r="261" spans="1:6">
      <c r="A261" s="227"/>
      <c r="B261" s="550"/>
      <c r="C261" s="368"/>
      <c r="D261" s="357"/>
      <c r="E261" s="9"/>
      <c r="F261" s="339"/>
    </row>
    <row r="262" spans="1:6">
      <c r="A262" s="227"/>
      <c r="B262" s="550"/>
      <c r="C262" s="368"/>
      <c r="D262" s="357"/>
      <c r="E262" s="9"/>
      <c r="F262" s="339"/>
    </row>
    <row r="263" spans="1:6">
      <c r="A263" s="227"/>
      <c r="B263" s="550"/>
      <c r="C263" s="368"/>
      <c r="D263" s="357"/>
      <c r="E263" s="9"/>
      <c r="F263" s="339"/>
    </row>
    <row r="264" spans="1:6">
      <c r="A264" s="553"/>
      <c r="B264" s="1"/>
      <c r="D264" s="357"/>
      <c r="E264" s="9"/>
      <c r="F264" s="357"/>
    </row>
    <row r="265" spans="1:6">
      <c r="A265" s="226"/>
      <c r="D265" s="357"/>
      <c r="E265" s="9"/>
      <c r="F265" s="357"/>
    </row>
    <row r="266" spans="1:6">
      <c r="D266" s="357"/>
      <c r="E266" s="9"/>
      <c r="F266" s="357"/>
    </row>
    <row r="267" spans="1:6">
      <c r="D267" s="357"/>
      <c r="E267" s="9"/>
      <c r="F267" s="357"/>
    </row>
    <row r="268" spans="1:6">
      <c r="B268" s="552"/>
      <c r="C268" s="368"/>
      <c r="D268" s="357"/>
      <c r="E268" s="9"/>
      <c r="F268" s="357"/>
    </row>
    <row r="269" spans="1:6">
      <c r="A269" s="227"/>
      <c r="B269" s="550"/>
      <c r="C269" s="368"/>
      <c r="D269" s="357"/>
      <c r="E269" s="9"/>
      <c r="F269" s="339"/>
    </row>
    <row r="270" spans="1:6">
      <c r="A270" s="541"/>
      <c r="D270" s="357"/>
      <c r="E270" s="9"/>
      <c r="F270" s="339"/>
    </row>
    <row r="271" spans="1:6">
      <c r="A271" s="541"/>
      <c r="D271" s="357"/>
      <c r="E271" s="9"/>
      <c r="F271" s="339"/>
    </row>
    <row r="272" spans="1:6">
      <c r="A272" s="541"/>
      <c r="D272" s="357"/>
      <c r="E272" s="9"/>
      <c r="F272" s="339"/>
    </row>
    <row r="273" spans="1:6">
      <c r="A273" s="541"/>
      <c r="D273" s="357"/>
      <c r="E273" s="9"/>
      <c r="F273" s="339"/>
    </row>
    <row r="274" spans="1:6">
      <c r="A274" s="541"/>
      <c r="D274" s="357"/>
      <c r="E274" s="9"/>
      <c r="F274" s="339"/>
    </row>
    <row r="275" spans="1:6">
      <c r="A275" s="541"/>
      <c r="D275" s="357"/>
      <c r="E275" s="9"/>
      <c r="F275" s="339"/>
    </row>
    <row r="276" spans="1:6">
      <c r="A276" s="541"/>
      <c r="D276" s="357"/>
      <c r="E276" s="9"/>
      <c r="F276" s="339"/>
    </row>
    <row r="277" spans="1:6">
      <c r="A277" s="541"/>
      <c r="D277" s="357"/>
      <c r="E277" s="9"/>
      <c r="F277" s="339"/>
    </row>
    <row r="278" spans="1:6">
      <c r="A278" s="541"/>
      <c r="D278" s="357"/>
      <c r="E278" s="9"/>
      <c r="F278" s="339"/>
    </row>
    <row r="279" spans="1:6">
      <c r="A279" s="541"/>
      <c r="D279" s="357"/>
      <c r="E279" s="9"/>
      <c r="F279" s="339"/>
    </row>
    <row r="280" spans="1:6">
      <c r="A280" s="541"/>
      <c r="D280" s="357"/>
      <c r="E280" s="9"/>
      <c r="F280" s="339"/>
    </row>
    <row r="281" spans="1:6">
      <c r="A281" s="541"/>
      <c r="D281" s="357"/>
      <c r="E281" s="9"/>
      <c r="F281" s="339"/>
    </row>
    <row r="282" spans="1:6">
      <c r="A282" s="541"/>
      <c r="D282" s="357"/>
      <c r="E282" s="9"/>
      <c r="F282" s="339"/>
    </row>
    <row r="283" spans="1:6">
      <c r="A283" s="541"/>
      <c r="D283" s="357"/>
      <c r="E283" s="9"/>
      <c r="F283" s="339"/>
    </row>
    <row r="284" spans="1:6">
      <c r="D284" s="357"/>
      <c r="E284" s="9"/>
      <c r="F284" s="357"/>
    </row>
    <row r="285" spans="1:6">
      <c r="A285" s="226"/>
      <c r="B285" s="203"/>
      <c r="C285" s="360"/>
      <c r="D285" s="357"/>
      <c r="E285" s="9"/>
      <c r="F285" s="357"/>
    </row>
    <row r="286" spans="1:6">
      <c r="B286" s="194"/>
      <c r="C286" s="360"/>
      <c r="D286" s="357"/>
      <c r="E286" s="9"/>
      <c r="F286" s="357"/>
    </row>
    <row r="287" spans="1:6">
      <c r="B287" s="194"/>
      <c r="C287" s="360"/>
      <c r="D287" s="357"/>
      <c r="E287" s="9"/>
      <c r="F287" s="357"/>
    </row>
    <row r="288" spans="1:6">
      <c r="A288" s="555"/>
      <c r="B288" s="349"/>
      <c r="C288" s="360"/>
      <c r="D288" s="357"/>
      <c r="E288" s="97"/>
      <c r="F288" s="339"/>
    </row>
    <row r="289" spans="1:6">
      <c r="A289" s="555"/>
      <c r="B289" s="349"/>
      <c r="C289" s="360"/>
      <c r="D289" s="357"/>
      <c r="E289" s="97"/>
      <c r="F289" s="339"/>
    </row>
    <row r="290" spans="1:6">
      <c r="A290" s="555"/>
      <c r="B290" s="349"/>
      <c r="C290" s="360"/>
      <c r="D290" s="357"/>
      <c r="E290" s="97"/>
      <c r="F290" s="339"/>
    </row>
    <row r="291" spans="1:6">
      <c r="A291" s="367"/>
      <c r="B291" s="203"/>
      <c r="C291" s="368"/>
      <c r="D291" s="369"/>
      <c r="E291" s="9"/>
      <c r="F291" s="357"/>
    </row>
    <row r="292" spans="1:6">
      <c r="A292" s="365"/>
      <c r="B292" s="4"/>
      <c r="C292" s="483"/>
      <c r="D292" s="487"/>
      <c r="E292" s="98"/>
      <c r="F292" s="487"/>
    </row>
  </sheetData>
  <sheetProtection algorithmName="SHA-512" hashValue="nNUm/EfdZWpqDimo2QGGG3/JFWtk4rrE+8YXhV8mi0iprhLRjhHiGAF7LByTdM4+sV59hCYSFQO/ShTKopmS1w==" saltValue="zGy3ZX9AH3rWMbk6/u8COA=="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0B36D-A040-4401-81DF-1F3DE1578AA1}">
  <sheetPr codeName="Sheet14"/>
  <dimension ref="A1:F159"/>
  <sheetViews>
    <sheetView view="pageBreakPreview" zoomScaleNormal="93" zoomScaleSheetLayoutView="100" workbookViewId="0">
      <selection activeCell="G1" sqref="G1"/>
    </sheetView>
  </sheetViews>
  <sheetFormatPr defaultColWidth="11" defaultRowHeight="12.75"/>
  <cols>
    <col min="1" max="1" width="4.625" style="386" customWidth="1"/>
    <col min="2" max="2" width="35.625" style="2" customWidth="1"/>
    <col min="3" max="3" width="7.125" style="305" customWidth="1"/>
    <col min="4" max="4" width="9.125" style="3" customWidth="1"/>
    <col min="5" max="5" width="10.625" style="80" customWidth="1"/>
    <col min="6" max="6" width="13.125" style="529" customWidth="1"/>
    <col min="7" max="16384" width="11" style="3"/>
  </cols>
  <sheetData>
    <row r="1" spans="1:6" s="322" customFormat="1" ht="25.5">
      <c r="A1" s="321" t="s">
        <v>39</v>
      </c>
      <c r="B1" s="6" t="s">
        <v>40</v>
      </c>
      <c r="C1" s="6" t="s">
        <v>41</v>
      </c>
      <c r="D1" s="321" t="s">
        <v>42</v>
      </c>
      <c r="E1" s="57" t="s">
        <v>43</v>
      </c>
      <c r="F1" s="524" t="s">
        <v>44</v>
      </c>
    </row>
    <row r="2" spans="1:6">
      <c r="A2" s="303"/>
      <c r="B2" s="34"/>
      <c r="C2" s="381"/>
      <c r="D2" s="297"/>
      <c r="E2" s="58"/>
      <c r="F2" s="525"/>
    </row>
    <row r="3" spans="1:6">
      <c r="A3" s="11" t="s">
        <v>1331</v>
      </c>
      <c r="B3" s="4" t="s">
        <v>1104</v>
      </c>
      <c r="C3" s="381"/>
      <c r="D3" s="297"/>
      <c r="E3" s="59"/>
      <c r="F3" s="323"/>
    </row>
    <row r="4" spans="1:6">
      <c r="A4" s="303"/>
      <c r="B4" s="34"/>
      <c r="C4" s="381"/>
      <c r="D4" s="297"/>
      <c r="E4" s="59"/>
      <c r="F4" s="323"/>
    </row>
    <row r="5" spans="1:6">
      <c r="A5" s="541"/>
      <c r="B5" s="1" t="s">
        <v>28</v>
      </c>
      <c r="C5" s="13"/>
      <c r="D5" s="13"/>
      <c r="E5" s="88"/>
      <c r="F5" s="556"/>
    </row>
    <row r="6" spans="1:6" ht="38.25">
      <c r="A6" s="541"/>
      <c r="B6" s="1" t="s">
        <v>1105</v>
      </c>
      <c r="C6" s="13"/>
      <c r="D6" s="13"/>
      <c r="E6" s="88"/>
      <c r="F6" s="556"/>
    </row>
    <row r="7" spans="1:6" ht="76.5">
      <c r="A7" s="541"/>
      <c r="B7" s="1" t="s">
        <v>1106</v>
      </c>
      <c r="C7" s="13"/>
      <c r="D7" s="13"/>
      <c r="E7" s="88"/>
      <c r="F7" s="556"/>
    </row>
    <row r="8" spans="1:6" ht="63.75">
      <c r="A8" s="541"/>
      <c r="B8" s="1" t="s">
        <v>1107</v>
      </c>
      <c r="C8" s="13"/>
      <c r="D8" s="13"/>
      <c r="E8" s="88"/>
      <c r="F8" s="556"/>
    </row>
    <row r="9" spans="1:6" ht="38.25">
      <c r="A9" s="541"/>
      <c r="B9" s="1" t="s">
        <v>1108</v>
      </c>
      <c r="C9" s="13"/>
      <c r="D9" s="13"/>
      <c r="E9" s="88"/>
      <c r="F9" s="556"/>
    </row>
    <row r="10" spans="1:6" ht="25.5">
      <c r="A10" s="541"/>
      <c r="B10" s="1" t="s">
        <v>1109</v>
      </c>
      <c r="C10" s="13"/>
      <c r="D10" s="13"/>
      <c r="E10" s="88"/>
      <c r="F10" s="556"/>
    </row>
    <row r="11" spans="1:6" ht="114.75">
      <c r="A11" s="541"/>
      <c r="B11" s="1" t="s">
        <v>1110</v>
      </c>
      <c r="C11" s="13"/>
      <c r="D11" s="13"/>
      <c r="E11" s="88"/>
      <c r="F11" s="556"/>
    </row>
    <row r="12" spans="1:6" ht="76.5">
      <c r="A12" s="541"/>
      <c r="B12" s="1" t="s">
        <v>1111</v>
      </c>
      <c r="C12" s="13"/>
      <c r="D12" s="13"/>
      <c r="E12" s="88"/>
      <c r="F12" s="556"/>
    </row>
    <row r="13" spans="1:6" ht="38.25">
      <c r="A13" s="541"/>
      <c r="B13" s="1" t="s">
        <v>1112</v>
      </c>
      <c r="C13" s="13"/>
      <c r="D13" s="13"/>
      <c r="E13" s="88"/>
      <c r="F13" s="556"/>
    </row>
    <row r="14" spans="1:6" ht="63.75">
      <c r="A14" s="541"/>
      <c r="B14" s="1" t="s">
        <v>1113</v>
      </c>
      <c r="C14" s="13"/>
      <c r="D14" s="13"/>
      <c r="E14" s="88"/>
      <c r="F14" s="556"/>
    </row>
    <row r="15" spans="1:6" ht="140.25">
      <c r="A15" s="541"/>
      <c r="B15" s="1" t="s">
        <v>1114</v>
      </c>
      <c r="C15" s="13"/>
      <c r="D15" s="13"/>
      <c r="E15" s="88"/>
      <c r="F15" s="556"/>
    </row>
    <row r="16" spans="1:6" ht="127.5">
      <c r="A16" s="541"/>
      <c r="B16" s="1" t="s">
        <v>4410</v>
      </c>
      <c r="C16" s="13"/>
      <c r="D16" s="13"/>
      <c r="E16" s="88"/>
      <c r="F16" s="556"/>
    </row>
    <row r="17" spans="1:6" ht="25.5">
      <c r="A17" s="541"/>
      <c r="B17" s="1" t="s">
        <v>1115</v>
      </c>
      <c r="C17" s="13"/>
      <c r="D17" s="13"/>
      <c r="E17" s="88"/>
      <c r="F17" s="556"/>
    </row>
    <row r="18" spans="1:6" ht="38.25">
      <c r="A18" s="541"/>
      <c r="B18" s="1" t="s">
        <v>4409</v>
      </c>
      <c r="C18" s="13"/>
      <c r="D18" s="13"/>
      <c r="E18" s="88"/>
      <c r="F18" s="556"/>
    </row>
    <row r="19" spans="1:6" ht="38.25">
      <c r="A19" s="541"/>
      <c r="B19" s="1" t="s">
        <v>1116</v>
      </c>
      <c r="C19" s="13"/>
      <c r="D19" s="13"/>
      <c r="E19" s="88"/>
      <c r="F19" s="556"/>
    </row>
    <row r="20" spans="1:6" ht="102">
      <c r="A20" s="541"/>
      <c r="B20" s="1" t="s">
        <v>1117</v>
      </c>
      <c r="C20" s="13"/>
      <c r="D20" s="13"/>
      <c r="E20" s="88"/>
      <c r="F20" s="556"/>
    </row>
    <row r="21" spans="1:6" ht="153">
      <c r="A21" s="541"/>
      <c r="B21" s="1" t="s">
        <v>1118</v>
      </c>
      <c r="C21" s="13"/>
      <c r="D21" s="13"/>
      <c r="E21" s="88"/>
      <c r="F21" s="556"/>
    </row>
    <row r="22" spans="1:6" ht="51">
      <c r="A22" s="541"/>
      <c r="B22" s="1" t="s">
        <v>1119</v>
      </c>
      <c r="C22" s="13"/>
      <c r="D22" s="13"/>
      <c r="E22" s="88"/>
      <c r="F22" s="556"/>
    </row>
    <row r="23" spans="1:6" ht="25.5">
      <c r="A23" s="541"/>
      <c r="B23" s="1" t="s">
        <v>1120</v>
      </c>
      <c r="C23" s="13"/>
      <c r="D23" s="13"/>
      <c r="E23" s="88"/>
      <c r="F23" s="556"/>
    </row>
    <row r="24" spans="1:6" ht="25.5">
      <c r="A24" s="541"/>
      <c r="B24" s="1" t="s">
        <v>1121</v>
      </c>
      <c r="C24" s="13"/>
      <c r="D24" s="13"/>
      <c r="E24" s="88"/>
      <c r="F24" s="556"/>
    </row>
    <row r="25" spans="1:6" ht="25.5">
      <c r="A25" s="541"/>
      <c r="B25" s="1" t="s">
        <v>1122</v>
      </c>
      <c r="C25" s="13"/>
      <c r="D25" s="13"/>
      <c r="E25" s="88"/>
      <c r="F25" s="556"/>
    </row>
    <row r="26" spans="1:6" ht="63.75">
      <c r="A26" s="541"/>
      <c r="B26" s="1" t="s">
        <v>1123</v>
      </c>
      <c r="C26" s="13"/>
      <c r="D26" s="13"/>
      <c r="E26" s="88"/>
      <c r="F26" s="556"/>
    </row>
    <row r="27" spans="1:6" ht="38.25">
      <c r="A27" s="541"/>
      <c r="B27" s="1" t="s">
        <v>1124</v>
      </c>
      <c r="C27" s="13"/>
      <c r="D27" s="13"/>
      <c r="E27" s="88"/>
      <c r="F27" s="556"/>
    </row>
    <row r="28" spans="1:6" ht="51">
      <c r="A28" s="541"/>
      <c r="B28" s="1" t="s">
        <v>1125</v>
      </c>
      <c r="C28" s="13"/>
      <c r="D28" s="13"/>
      <c r="E28" s="88"/>
      <c r="F28" s="556"/>
    </row>
    <row r="29" spans="1:6">
      <c r="A29" s="541"/>
      <c r="B29" s="1" t="s">
        <v>1126</v>
      </c>
      <c r="C29" s="13"/>
      <c r="D29" s="13"/>
      <c r="E29" s="88"/>
      <c r="F29" s="556"/>
    </row>
    <row r="30" spans="1:6" ht="38.25">
      <c r="A30" s="541"/>
      <c r="B30" s="1" t="s">
        <v>1127</v>
      </c>
      <c r="C30" s="13"/>
      <c r="D30" s="13"/>
      <c r="E30" s="88"/>
      <c r="F30" s="556"/>
    </row>
    <row r="31" spans="1:6">
      <c r="A31" s="541"/>
      <c r="B31" s="1" t="s">
        <v>1128</v>
      </c>
      <c r="C31" s="13"/>
      <c r="D31" s="13"/>
      <c r="E31" s="88"/>
      <c r="F31" s="556"/>
    </row>
    <row r="32" spans="1:6" ht="63.75">
      <c r="A32" s="541"/>
      <c r="B32" s="1" t="s">
        <v>1129</v>
      </c>
      <c r="C32" s="13"/>
      <c r="D32" s="13"/>
      <c r="E32" s="88"/>
      <c r="F32" s="556"/>
    </row>
    <row r="33" spans="1:6" ht="38.25">
      <c r="A33" s="541"/>
      <c r="B33" s="1" t="s">
        <v>1130</v>
      </c>
      <c r="C33" s="13"/>
      <c r="D33" s="13"/>
      <c r="E33" s="88"/>
      <c r="F33" s="556"/>
    </row>
    <row r="34" spans="1:6" ht="25.5">
      <c r="A34" s="541"/>
      <c r="B34" s="1" t="s">
        <v>1131</v>
      </c>
      <c r="C34" s="13"/>
      <c r="D34" s="13"/>
      <c r="E34" s="88"/>
      <c r="F34" s="556"/>
    </row>
    <row r="35" spans="1:6">
      <c r="A35" s="541"/>
      <c r="B35" s="1" t="s">
        <v>1132</v>
      </c>
      <c r="C35" s="13"/>
      <c r="D35" s="13"/>
      <c r="E35" s="88"/>
      <c r="F35" s="556"/>
    </row>
    <row r="36" spans="1:6">
      <c r="B36" s="441"/>
      <c r="C36" s="3"/>
      <c r="E36" s="60"/>
      <c r="F36" s="56"/>
    </row>
    <row r="37" spans="1:6">
      <c r="B37" s="1"/>
      <c r="C37" s="3"/>
      <c r="E37" s="60"/>
      <c r="F37" s="56"/>
    </row>
    <row r="38" spans="1:6" ht="38.25">
      <c r="A38" s="365">
        <v>1</v>
      </c>
      <c r="B38" s="30" t="s">
        <v>4178</v>
      </c>
      <c r="C38" s="12"/>
      <c r="D38" s="12"/>
      <c r="E38" s="61"/>
      <c r="F38" s="401"/>
    </row>
    <row r="39" spans="1:6" ht="25.5">
      <c r="B39" s="1" t="s">
        <v>1133</v>
      </c>
      <c r="C39" s="12"/>
      <c r="D39" s="12"/>
      <c r="E39" s="61"/>
      <c r="F39" s="401"/>
    </row>
    <row r="40" spans="1:6" ht="76.5">
      <c r="B40" s="1" t="s">
        <v>4328</v>
      </c>
      <c r="C40" s="12"/>
      <c r="D40" s="12"/>
      <c r="E40" s="61"/>
      <c r="F40" s="401"/>
    </row>
    <row r="41" spans="1:6" ht="114.75">
      <c r="B41" s="1" t="s">
        <v>4329</v>
      </c>
      <c r="C41" s="12"/>
      <c r="D41" s="12"/>
      <c r="E41" s="61"/>
      <c r="F41" s="401"/>
    </row>
    <row r="42" spans="1:6" ht="63.75">
      <c r="B42" s="1" t="s">
        <v>1134</v>
      </c>
      <c r="C42" s="12"/>
      <c r="D42" s="12"/>
      <c r="E42" s="61"/>
      <c r="F42" s="401"/>
    </row>
    <row r="43" spans="1:6">
      <c r="B43" s="1" t="s">
        <v>1135</v>
      </c>
      <c r="C43" s="12"/>
      <c r="D43" s="12"/>
      <c r="E43" s="61"/>
      <c r="F43" s="401"/>
    </row>
    <row r="44" spans="1:6" ht="25.5">
      <c r="B44" s="441" t="s">
        <v>1136</v>
      </c>
      <c r="C44" s="305" t="s">
        <v>105</v>
      </c>
      <c r="D44" s="360">
        <v>150</v>
      </c>
      <c r="E44" s="60"/>
      <c r="F44" s="56">
        <f>ROUND(D44*E44,2)</f>
        <v>0</v>
      </c>
    </row>
    <row r="45" spans="1:6">
      <c r="B45" s="441" t="s">
        <v>3425</v>
      </c>
      <c r="C45" s="305" t="s">
        <v>105</v>
      </c>
      <c r="D45" s="360">
        <v>85</v>
      </c>
      <c r="E45" s="60"/>
      <c r="F45" s="56">
        <f>ROUND(D45*E45,2)</f>
        <v>0</v>
      </c>
    </row>
    <row r="46" spans="1:6">
      <c r="B46" s="441"/>
      <c r="C46" s="12"/>
      <c r="D46" s="12"/>
      <c r="E46" s="61"/>
      <c r="F46" s="56"/>
    </row>
    <row r="47" spans="1:6">
      <c r="A47" s="365">
        <f>SUM(A38)+1</f>
        <v>2</v>
      </c>
      <c r="B47" s="30" t="s">
        <v>1137</v>
      </c>
      <c r="C47" s="3"/>
      <c r="E47" s="60"/>
      <c r="F47" s="56"/>
    </row>
    <row r="48" spans="1:6" ht="51">
      <c r="B48" s="1" t="s">
        <v>314</v>
      </c>
      <c r="C48" s="3"/>
      <c r="E48" s="60"/>
      <c r="F48" s="56"/>
    </row>
    <row r="49" spans="1:6" ht="25.5">
      <c r="B49" s="1" t="s">
        <v>4045</v>
      </c>
      <c r="C49" s="3"/>
      <c r="E49" s="60"/>
      <c r="F49" s="56"/>
    </row>
    <row r="50" spans="1:6">
      <c r="B50" s="1" t="s">
        <v>315</v>
      </c>
      <c r="C50" s="3"/>
      <c r="E50" s="60"/>
      <c r="F50" s="56"/>
    </row>
    <row r="51" spans="1:6">
      <c r="A51" s="365" t="s">
        <v>1138</v>
      </c>
      <c r="B51" s="1" t="s">
        <v>316</v>
      </c>
      <c r="C51" s="305" t="s">
        <v>317</v>
      </c>
      <c r="D51" s="557">
        <v>30</v>
      </c>
      <c r="E51" s="60"/>
      <c r="F51" s="401">
        <f>ROUND(D51*E51,2)</f>
        <v>0</v>
      </c>
    </row>
    <row r="52" spans="1:6">
      <c r="A52" s="365" t="s">
        <v>1139</v>
      </c>
      <c r="B52" s="1" t="s">
        <v>318</v>
      </c>
      <c r="C52" s="305" t="s">
        <v>317</v>
      </c>
      <c r="D52" s="557">
        <v>30</v>
      </c>
      <c r="E52" s="60"/>
      <c r="F52" s="401">
        <f t="shared" ref="F52:F53" si="0">ROUND(D52*E52,2)</f>
        <v>0</v>
      </c>
    </row>
    <row r="53" spans="1:6">
      <c r="A53" s="365" t="s">
        <v>1140</v>
      </c>
      <c r="B53" s="1" t="s">
        <v>319</v>
      </c>
      <c r="C53" s="305" t="s">
        <v>317</v>
      </c>
      <c r="D53" s="557">
        <v>30</v>
      </c>
      <c r="E53" s="60"/>
      <c r="F53" s="401">
        <f t="shared" si="0"/>
        <v>0</v>
      </c>
    </row>
    <row r="54" spans="1:6">
      <c r="A54" s="365"/>
      <c r="B54" s="30"/>
      <c r="C54" s="13"/>
      <c r="D54" s="13"/>
      <c r="E54" s="60"/>
      <c r="F54" s="56"/>
    </row>
    <row r="55" spans="1:6">
      <c r="A55" s="394" t="s">
        <v>1331</v>
      </c>
      <c r="B55" s="558" t="s">
        <v>1141</v>
      </c>
      <c r="C55" s="559" t="s">
        <v>349</v>
      </c>
      <c r="D55" s="559" t="s">
        <v>349</v>
      </c>
      <c r="E55" s="89" t="s">
        <v>349</v>
      </c>
      <c r="F55" s="424">
        <f>SUM(F3:F53)</f>
        <v>0</v>
      </c>
    </row>
    <row r="56" spans="1:6">
      <c r="A56" s="217"/>
      <c r="B56" s="128"/>
      <c r="D56" s="360"/>
      <c r="E56" s="60"/>
      <c r="F56" s="380"/>
    </row>
    <row r="57" spans="1:6" ht="13.5" thickBot="1">
      <c r="A57" s="217"/>
      <c r="B57" s="128"/>
      <c r="D57" s="360"/>
      <c r="E57" s="60"/>
      <c r="F57" s="380"/>
    </row>
    <row r="58" spans="1:6" ht="13.5" thickBot="1">
      <c r="A58" s="217"/>
      <c r="B58" s="128" t="s">
        <v>4003</v>
      </c>
      <c r="D58" s="105"/>
      <c r="E58" s="60"/>
      <c r="F58" s="380"/>
    </row>
    <row r="59" spans="1:6" ht="13.5" thickBot="1">
      <c r="A59" s="217"/>
      <c r="B59" s="128"/>
      <c r="D59" s="360"/>
      <c r="E59" s="60"/>
      <c r="F59" s="380"/>
    </row>
    <row r="60" spans="1:6" ht="13.5" thickBot="1">
      <c r="A60" s="217"/>
      <c r="B60" s="128" t="s">
        <v>4004</v>
      </c>
      <c r="D60" s="106"/>
      <c r="E60" s="60"/>
      <c r="F60" s="380"/>
    </row>
    <row r="61" spans="1:6" ht="13.5" thickBot="1">
      <c r="A61" s="217"/>
      <c r="B61" s="128"/>
      <c r="D61" s="360"/>
      <c r="E61" s="60"/>
      <c r="F61" s="380"/>
    </row>
    <row r="62" spans="1:6" ht="13.5" thickBot="1">
      <c r="A62" s="217"/>
      <c r="B62" s="128" t="s">
        <v>4005</v>
      </c>
      <c r="D62" s="107"/>
      <c r="E62" s="60"/>
      <c r="F62" s="380">
        <f>SUM(F44:F53)</f>
        <v>0</v>
      </c>
    </row>
    <row r="63" spans="1:6">
      <c r="A63" s="217"/>
      <c r="B63" s="128"/>
      <c r="D63" s="360"/>
      <c r="E63" s="60"/>
      <c r="F63" s="380"/>
    </row>
    <row r="64" spans="1:6">
      <c r="D64" s="357"/>
      <c r="E64" s="60"/>
      <c r="F64" s="56"/>
    </row>
    <row r="65" spans="1:6">
      <c r="B65" s="1"/>
      <c r="D65" s="357"/>
      <c r="E65" s="9"/>
      <c r="F65" s="357"/>
    </row>
    <row r="66" spans="1:6">
      <c r="B66" s="1"/>
      <c r="D66" s="357"/>
      <c r="E66" s="9"/>
      <c r="F66" s="357"/>
    </row>
    <row r="67" spans="1:6">
      <c r="B67" s="30"/>
      <c r="C67" s="3"/>
      <c r="F67" s="3"/>
    </row>
    <row r="68" spans="1:6">
      <c r="B68" s="1"/>
      <c r="C68" s="3"/>
      <c r="F68" s="3"/>
    </row>
    <row r="69" spans="1:6">
      <c r="B69" s="1"/>
      <c r="C69" s="3"/>
      <c r="F69" s="3"/>
    </row>
    <row r="70" spans="1:6">
      <c r="B70" s="1"/>
      <c r="C70" s="3"/>
      <c r="F70" s="3"/>
    </row>
    <row r="71" spans="1:6">
      <c r="B71" s="1"/>
      <c r="C71" s="3"/>
      <c r="F71" s="3"/>
    </row>
    <row r="72" spans="1:6">
      <c r="B72" s="1"/>
      <c r="C72" s="3"/>
      <c r="F72" s="3"/>
    </row>
    <row r="73" spans="1:6">
      <c r="B73" s="1"/>
      <c r="C73" s="3"/>
      <c r="F73" s="3"/>
    </row>
    <row r="74" spans="1:6">
      <c r="B74" s="1"/>
      <c r="C74" s="3"/>
      <c r="F74" s="3"/>
    </row>
    <row r="75" spans="1:6">
      <c r="B75" s="1"/>
      <c r="C75" s="3"/>
      <c r="F75" s="3"/>
    </row>
    <row r="76" spans="1:6">
      <c r="A76" s="541"/>
      <c r="D76" s="357"/>
      <c r="E76" s="9"/>
      <c r="F76" s="357"/>
    </row>
    <row r="77" spans="1:6">
      <c r="A77" s="541"/>
      <c r="D77" s="357"/>
      <c r="E77" s="9"/>
      <c r="F77" s="357"/>
    </row>
    <row r="78" spans="1:6">
      <c r="A78" s="541"/>
      <c r="D78" s="357"/>
      <c r="E78" s="9"/>
      <c r="F78" s="357"/>
    </row>
    <row r="79" spans="1:6">
      <c r="A79" s="541"/>
      <c r="D79" s="357"/>
      <c r="E79" s="9"/>
      <c r="F79" s="357"/>
    </row>
    <row r="80" spans="1:6">
      <c r="A80" s="541"/>
      <c r="D80" s="357"/>
      <c r="E80" s="9"/>
      <c r="F80" s="357"/>
    </row>
    <row r="81" spans="1:6">
      <c r="A81" s="541"/>
      <c r="D81" s="357"/>
      <c r="E81" s="9"/>
      <c r="F81" s="357"/>
    </row>
    <row r="82" spans="1:6">
      <c r="A82" s="541"/>
      <c r="D82" s="357"/>
      <c r="E82" s="9"/>
      <c r="F82" s="357"/>
    </row>
    <row r="83" spans="1:6">
      <c r="A83" s="541"/>
      <c r="D83" s="357"/>
      <c r="E83" s="9"/>
      <c r="F83" s="357"/>
    </row>
    <row r="84" spans="1:6">
      <c r="A84" s="541"/>
      <c r="D84" s="357"/>
      <c r="E84" s="9"/>
      <c r="F84" s="357"/>
    </row>
    <row r="85" spans="1:6">
      <c r="A85" s="541"/>
      <c r="D85" s="357"/>
      <c r="E85" s="9"/>
      <c r="F85" s="357"/>
    </row>
    <row r="86" spans="1:6">
      <c r="A86" s="541"/>
      <c r="D86" s="357"/>
      <c r="E86" s="9"/>
      <c r="F86" s="357"/>
    </row>
    <row r="87" spans="1:6">
      <c r="A87" s="541"/>
      <c r="B87" s="1"/>
      <c r="D87" s="357"/>
      <c r="E87" s="9"/>
      <c r="F87" s="357"/>
    </row>
    <row r="88" spans="1:6">
      <c r="A88" s="227"/>
      <c r="B88" s="546"/>
      <c r="C88" s="368"/>
      <c r="D88" s="357"/>
      <c r="E88" s="9"/>
      <c r="F88" s="357"/>
    </row>
    <row r="89" spans="1:6">
      <c r="B89" s="552"/>
      <c r="C89" s="368"/>
      <c r="D89" s="357"/>
      <c r="E89" s="9"/>
      <c r="F89" s="357"/>
    </row>
    <row r="90" spans="1:6">
      <c r="C90" s="368"/>
      <c r="D90" s="357"/>
      <c r="E90" s="9"/>
      <c r="F90" s="357"/>
    </row>
    <row r="91" spans="1:6">
      <c r="C91" s="368"/>
      <c r="D91" s="357"/>
      <c r="E91" s="9"/>
      <c r="F91" s="357"/>
    </row>
    <row r="92" spans="1:6">
      <c r="B92" s="552"/>
      <c r="C92" s="368"/>
      <c r="D92" s="357"/>
      <c r="E92" s="9"/>
      <c r="F92" s="357"/>
    </row>
    <row r="93" spans="1:6">
      <c r="A93" s="227"/>
      <c r="B93" s="550"/>
      <c r="C93" s="368"/>
      <c r="D93" s="357"/>
      <c r="E93" s="9"/>
      <c r="F93" s="357"/>
    </row>
    <row r="94" spans="1:6">
      <c r="A94" s="227"/>
      <c r="B94" s="550"/>
      <c r="C94" s="368"/>
      <c r="D94" s="357"/>
      <c r="E94" s="9"/>
      <c r="F94" s="357"/>
    </row>
    <row r="95" spans="1:6">
      <c r="A95" s="227"/>
      <c r="B95" s="550"/>
      <c r="C95" s="368"/>
      <c r="D95" s="357"/>
      <c r="E95" s="9"/>
      <c r="F95" s="357"/>
    </row>
    <row r="96" spans="1:6">
      <c r="A96" s="227"/>
      <c r="B96" s="550"/>
      <c r="C96" s="368"/>
      <c r="D96" s="357"/>
      <c r="E96" s="9"/>
      <c r="F96" s="357"/>
    </row>
    <row r="97" spans="1:6">
      <c r="A97" s="227"/>
      <c r="B97" s="550"/>
      <c r="C97" s="368"/>
      <c r="D97" s="357"/>
      <c r="E97" s="9"/>
      <c r="F97" s="357"/>
    </row>
    <row r="98" spans="1:6">
      <c r="A98" s="227"/>
      <c r="B98" s="550"/>
      <c r="C98" s="368"/>
      <c r="D98" s="357"/>
      <c r="E98" s="9"/>
      <c r="F98" s="357"/>
    </row>
    <row r="99" spans="1:6">
      <c r="A99" s="227"/>
      <c r="B99" s="550"/>
      <c r="C99" s="368"/>
      <c r="D99" s="357"/>
      <c r="E99" s="9"/>
      <c r="F99" s="357"/>
    </row>
    <row r="100" spans="1:6">
      <c r="A100" s="227"/>
      <c r="B100" s="550"/>
      <c r="C100" s="368"/>
      <c r="D100" s="357"/>
      <c r="E100" s="9"/>
      <c r="F100" s="357"/>
    </row>
    <row r="101" spans="1:6">
      <c r="A101" s="227"/>
      <c r="B101" s="550"/>
      <c r="C101" s="368"/>
      <c r="D101" s="357"/>
      <c r="E101" s="9"/>
      <c r="F101" s="357"/>
    </row>
    <row r="102" spans="1:6">
      <c r="A102" s="227"/>
      <c r="B102" s="550"/>
      <c r="C102" s="368"/>
      <c r="D102" s="357"/>
      <c r="E102" s="9"/>
      <c r="F102" s="357"/>
    </row>
    <row r="103" spans="1:6">
      <c r="A103" s="227"/>
      <c r="B103" s="550"/>
      <c r="C103" s="368"/>
      <c r="D103" s="357"/>
      <c r="E103" s="9"/>
      <c r="F103" s="357"/>
    </row>
    <row r="104" spans="1:6">
      <c r="A104" s="227"/>
      <c r="B104" s="550"/>
      <c r="C104" s="368"/>
      <c r="D104" s="357"/>
      <c r="E104" s="9"/>
      <c r="F104" s="357"/>
    </row>
    <row r="105" spans="1:6">
      <c r="A105" s="227"/>
      <c r="B105" s="550"/>
      <c r="C105" s="368"/>
      <c r="D105" s="357"/>
      <c r="E105" s="9"/>
      <c r="F105" s="357"/>
    </row>
    <row r="106" spans="1:6">
      <c r="A106" s="227"/>
      <c r="B106" s="550"/>
      <c r="C106" s="368"/>
      <c r="D106" s="357"/>
      <c r="E106" s="9"/>
      <c r="F106" s="357"/>
    </row>
    <row r="107" spans="1:6">
      <c r="A107" s="227"/>
      <c r="B107" s="550"/>
      <c r="C107" s="368"/>
      <c r="D107" s="357"/>
      <c r="E107" s="9"/>
      <c r="F107" s="357"/>
    </row>
    <row r="108" spans="1:6">
      <c r="A108" s="227"/>
      <c r="B108" s="550"/>
      <c r="C108" s="368"/>
      <c r="D108" s="357"/>
      <c r="E108" s="9"/>
      <c r="F108" s="357"/>
    </row>
    <row r="109" spans="1:6">
      <c r="A109" s="227"/>
      <c r="B109" s="550"/>
      <c r="C109" s="368"/>
      <c r="D109" s="357"/>
      <c r="E109" s="9"/>
      <c r="F109" s="357"/>
    </row>
    <row r="110" spans="1:6">
      <c r="A110" s="227"/>
      <c r="B110" s="550"/>
      <c r="C110" s="368"/>
      <c r="D110" s="357"/>
      <c r="E110" s="9"/>
      <c r="F110" s="357"/>
    </row>
    <row r="111" spans="1:6">
      <c r="A111" s="227"/>
      <c r="B111" s="550"/>
      <c r="C111" s="368"/>
      <c r="D111" s="357"/>
      <c r="E111" s="9"/>
      <c r="F111" s="357"/>
    </row>
    <row r="112" spans="1:6">
      <c r="A112" s="227"/>
      <c r="B112" s="550"/>
      <c r="C112" s="368"/>
      <c r="D112" s="357"/>
      <c r="E112" s="9"/>
      <c r="F112" s="357"/>
    </row>
    <row r="113" spans="1:6">
      <c r="A113" s="227"/>
      <c r="B113" s="550"/>
      <c r="C113" s="368"/>
      <c r="D113" s="357"/>
      <c r="E113" s="9"/>
      <c r="F113" s="357"/>
    </row>
    <row r="114" spans="1:6">
      <c r="A114" s="227"/>
      <c r="B114" s="550"/>
      <c r="C114" s="368"/>
      <c r="D114" s="357"/>
      <c r="E114" s="9"/>
      <c r="F114" s="357"/>
    </row>
    <row r="115" spans="1:6">
      <c r="A115" s="227"/>
      <c r="B115" s="550"/>
      <c r="C115" s="368"/>
      <c r="D115" s="357"/>
      <c r="E115" s="9"/>
      <c r="F115" s="357"/>
    </row>
    <row r="116" spans="1:6">
      <c r="A116" s="227"/>
      <c r="B116" s="550"/>
      <c r="C116" s="368"/>
      <c r="D116" s="357"/>
      <c r="E116" s="9"/>
      <c r="F116" s="357"/>
    </row>
    <row r="117" spans="1:6">
      <c r="A117" s="227"/>
      <c r="B117" s="550"/>
      <c r="C117" s="368"/>
      <c r="D117" s="357"/>
      <c r="E117" s="9"/>
      <c r="F117" s="357"/>
    </row>
    <row r="118" spans="1:6">
      <c r="A118" s="227"/>
      <c r="B118" s="550"/>
      <c r="C118" s="368"/>
      <c r="D118" s="357"/>
      <c r="E118" s="9"/>
      <c r="F118" s="357"/>
    </row>
    <row r="119" spans="1:6">
      <c r="A119" s="227"/>
      <c r="B119" s="550"/>
      <c r="C119" s="368"/>
      <c r="D119" s="357"/>
      <c r="E119" s="9"/>
      <c r="F119" s="357"/>
    </row>
    <row r="120" spans="1:6">
      <c r="A120" s="227"/>
      <c r="B120" s="550"/>
      <c r="C120" s="368"/>
      <c r="D120" s="357"/>
      <c r="E120" s="9"/>
      <c r="F120" s="357"/>
    </row>
    <row r="121" spans="1:6">
      <c r="A121" s="227"/>
      <c r="B121" s="550"/>
      <c r="C121" s="368"/>
      <c r="D121" s="357"/>
      <c r="E121" s="9"/>
      <c r="F121" s="357"/>
    </row>
    <row r="122" spans="1:6">
      <c r="A122" s="227"/>
      <c r="B122" s="550"/>
      <c r="C122" s="368"/>
      <c r="D122" s="357"/>
      <c r="E122" s="9"/>
      <c r="F122" s="357"/>
    </row>
    <row r="123" spans="1:6">
      <c r="A123" s="227"/>
      <c r="B123" s="550"/>
      <c r="C123" s="368"/>
      <c r="D123" s="357"/>
      <c r="E123" s="9"/>
      <c r="F123" s="357"/>
    </row>
    <row r="124" spans="1:6">
      <c r="A124" s="227"/>
      <c r="B124" s="550"/>
      <c r="C124" s="368"/>
      <c r="D124" s="357"/>
      <c r="E124" s="9"/>
      <c r="F124" s="357"/>
    </row>
    <row r="125" spans="1:6">
      <c r="A125" s="227"/>
      <c r="B125" s="550"/>
      <c r="C125" s="368"/>
      <c r="D125" s="357"/>
      <c r="E125" s="9"/>
      <c r="F125" s="357"/>
    </row>
    <row r="126" spans="1:6">
      <c r="A126" s="227"/>
      <c r="B126" s="550"/>
      <c r="C126" s="368"/>
      <c r="D126" s="357"/>
      <c r="E126" s="9"/>
      <c r="F126" s="357"/>
    </row>
    <row r="127" spans="1:6">
      <c r="A127" s="227"/>
      <c r="B127" s="550"/>
      <c r="C127" s="368"/>
      <c r="D127" s="357"/>
      <c r="E127" s="9"/>
      <c r="F127" s="357"/>
    </row>
    <row r="128" spans="1:6">
      <c r="A128" s="227"/>
      <c r="B128" s="550"/>
      <c r="C128" s="368"/>
      <c r="D128" s="357"/>
      <c r="E128" s="9"/>
      <c r="F128" s="357"/>
    </row>
    <row r="129" spans="1:6">
      <c r="A129" s="227"/>
      <c r="B129" s="550"/>
      <c r="C129" s="368"/>
      <c r="D129" s="357"/>
      <c r="E129" s="9"/>
      <c r="F129" s="357"/>
    </row>
    <row r="130" spans="1:6">
      <c r="A130" s="227"/>
      <c r="B130" s="550"/>
      <c r="C130" s="368"/>
      <c r="D130" s="357"/>
      <c r="E130" s="9"/>
      <c r="F130" s="357"/>
    </row>
    <row r="131" spans="1:6">
      <c r="A131" s="553"/>
      <c r="B131" s="1"/>
      <c r="D131" s="357"/>
      <c r="E131" s="9"/>
      <c r="F131" s="357"/>
    </row>
    <row r="132" spans="1:6">
      <c r="A132" s="227"/>
      <c r="D132" s="357"/>
      <c r="E132" s="9"/>
      <c r="F132" s="357"/>
    </row>
    <row r="133" spans="1:6">
      <c r="D133" s="357"/>
      <c r="E133" s="9"/>
      <c r="F133" s="357"/>
    </row>
    <row r="134" spans="1:6">
      <c r="D134" s="357"/>
      <c r="E134" s="9"/>
      <c r="F134" s="357"/>
    </row>
    <row r="135" spans="1:6">
      <c r="B135" s="552"/>
      <c r="C135" s="368"/>
      <c r="D135" s="357"/>
      <c r="E135" s="9"/>
      <c r="F135" s="357"/>
    </row>
    <row r="136" spans="1:6">
      <c r="A136" s="227"/>
      <c r="B136" s="550"/>
      <c r="C136" s="368"/>
      <c r="D136" s="357"/>
      <c r="E136" s="9"/>
      <c r="F136" s="357"/>
    </row>
    <row r="137" spans="1:6">
      <c r="A137" s="541"/>
      <c r="D137" s="357"/>
      <c r="E137" s="9"/>
      <c r="F137" s="357"/>
    </row>
    <row r="138" spans="1:6">
      <c r="A138" s="541"/>
      <c r="D138" s="357"/>
      <c r="E138" s="9"/>
      <c r="F138" s="357"/>
    </row>
    <row r="139" spans="1:6">
      <c r="A139" s="541"/>
      <c r="D139" s="357"/>
      <c r="E139" s="9"/>
      <c r="F139" s="357"/>
    </row>
    <row r="140" spans="1:6">
      <c r="A140" s="541"/>
      <c r="D140" s="357"/>
      <c r="E140" s="9"/>
      <c r="F140" s="357"/>
    </row>
    <row r="141" spans="1:6">
      <c r="A141" s="541"/>
      <c r="D141" s="357"/>
      <c r="E141" s="9"/>
      <c r="F141" s="357"/>
    </row>
    <row r="142" spans="1:6">
      <c r="A142" s="541"/>
      <c r="D142" s="357"/>
      <c r="E142" s="9"/>
      <c r="F142" s="357"/>
    </row>
    <row r="143" spans="1:6">
      <c r="A143" s="541"/>
      <c r="D143" s="357"/>
      <c r="E143" s="9"/>
      <c r="F143" s="357"/>
    </row>
    <row r="144" spans="1:6">
      <c r="A144" s="541"/>
      <c r="D144" s="357"/>
      <c r="E144" s="9"/>
      <c r="F144" s="357"/>
    </row>
    <row r="145" spans="1:6">
      <c r="A145" s="541"/>
      <c r="D145" s="357"/>
      <c r="E145" s="9"/>
      <c r="F145" s="357"/>
    </row>
    <row r="146" spans="1:6">
      <c r="A146" s="541"/>
      <c r="D146" s="357"/>
      <c r="E146" s="9"/>
      <c r="F146" s="357"/>
    </row>
    <row r="147" spans="1:6">
      <c r="A147" s="541"/>
      <c r="D147" s="357"/>
      <c r="E147" s="9"/>
      <c r="F147" s="357"/>
    </row>
    <row r="148" spans="1:6">
      <c r="A148" s="541"/>
      <c r="D148" s="357"/>
      <c r="E148" s="9"/>
      <c r="F148" s="357"/>
    </row>
    <row r="149" spans="1:6">
      <c r="A149" s="541"/>
      <c r="D149" s="357"/>
      <c r="E149" s="9"/>
      <c r="F149" s="357"/>
    </row>
    <row r="150" spans="1:6">
      <c r="A150" s="541"/>
      <c r="D150" s="357"/>
      <c r="E150" s="9"/>
      <c r="F150" s="357"/>
    </row>
    <row r="151" spans="1:6">
      <c r="D151" s="357"/>
      <c r="E151" s="9"/>
      <c r="F151" s="357"/>
    </row>
    <row r="152" spans="1:6">
      <c r="A152" s="227"/>
      <c r="B152" s="203"/>
      <c r="C152" s="360"/>
      <c r="D152" s="357"/>
      <c r="E152" s="9"/>
      <c r="F152" s="357"/>
    </row>
    <row r="153" spans="1:6">
      <c r="B153" s="194"/>
      <c r="C153" s="360"/>
      <c r="D153" s="357"/>
      <c r="E153" s="9"/>
      <c r="F153" s="357"/>
    </row>
    <row r="154" spans="1:6">
      <c r="B154" s="194"/>
      <c r="C154" s="360"/>
      <c r="D154" s="357"/>
      <c r="E154" s="9"/>
      <c r="F154" s="357"/>
    </row>
    <row r="155" spans="1:6">
      <c r="A155" s="560"/>
      <c r="B155" s="1"/>
      <c r="C155" s="360"/>
      <c r="D155" s="357"/>
      <c r="E155" s="97"/>
      <c r="F155" s="357"/>
    </row>
    <row r="156" spans="1:6">
      <c r="A156" s="560"/>
      <c r="B156" s="1"/>
      <c r="C156" s="360"/>
      <c r="D156" s="357"/>
      <c r="E156" s="97"/>
      <c r="F156" s="357"/>
    </row>
    <row r="157" spans="1:6">
      <c r="A157" s="560"/>
      <c r="B157" s="1"/>
      <c r="C157" s="360"/>
      <c r="D157" s="357"/>
      <c r="E157" s="97"/>
      <c r="F157" s="357"/>
    </row>
    <row r="158" spans="1:6">
      <c r="A158" s="367"/>
      <c r="B158" s="203"/>
      <c r="C158" s="368"/>
      <c r="D158" s="369"/>
      <c r="E158" s="9"/>
      <c r="F158" s="357"/>
    </row>
    <row r="159" spans="1:6">
      <c r="A159" s="365"/>
      <c r="B159" s="4"/>
      <c r="C159" s="483"/>
      <c r="D159" s="487"/>
      <c r="E159" s="98"/>
      <c r="F159" s="487"/>
    </row>
  </sheetData>
  <sheetProtection algorithmName="SHA-512" hashValue="GqSKcvmlUKeEa1Q9u8+8i9yeKENacp0FYtObitZ70W1XW8Do605757qJ1obP9iKYeJuIbtnKoPZjszguuYsB8Q==" saltValue="EUvSJpACDUvxOb3P8mvtgg=="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48051-D478-4649-83B0-741CEA70A5D7}">
  <sheetPr codeName="Sheet18"/>
  <dimension ref="A1:L479"/>
  <sheetViews>
    <sheetView showWhiteSpace="0" view="pageBreakPreview" zoomScaleNormal="93" zoomScaleSheetLayoutView="100" workbookViewId="0">
      <selection activeCell="G1" sqref="G1"/>
    </sheetView>
  </sheetViews>
  <sheetFormatPr defaultColWidth="11" defaultRowHeight="12.75"/>
  <cols>
    <col min="1" max="1" width="4.625" style="386" customWidth="1"/>
    <col min="2" max="2" width="35.625" style="2" customWidth="1"/>
    <col min="3" max="3" width="7.125" style="305" customWidth="1"/>
    <col min="4" max="4" width="9.125" style="3" customWidth="1"/>
    <col min="5" max="5" width="10.625" style="80" customWidth="1"/>
    <col min="6" max="6" width="13.125" style="529" customWidth="1"/>
    <col min="7" max="16384" width="11" style="3"/>
  </cols>
  <sheetData>
    <row r="1" spans="1:6" s="322" customFormat="1" ht="25.5">
      <c r="A1" s="321" t="s">
        <v>39</v>
      </c>
      <c r="B1" s="6" t="s">
        <v>40</v>
      </c>
      <c r="C1" s="6" t="s">
        <v>41</v>
      </c>
      <c r="D1" s="321" t="s">
        <v>42</v>
      </c>
      <c r="E1" s="57" t="s">
        <v>43</v>
      </c>
      <c r="F1" s="524" t="s">
        <v>44</v>
      </c>
    </row>
    <row r="2" spans="1:6">
      <c r="A2" s="303"/>
      <c r="B2" s="34"/>
      <c r="C2" s="381"/>
      <c r="D2" s="297"/>
      <c r="E2" s="58"/>
      <c r="F2" s="525"/>
    </row>
    <row r="3" spans="1:6">
      <c r="A3" s="11" t="s">
        <v>3672</v>
      </c>
      <c r="B3" s="277" t="s">
        <v>1143</v>
      </c>
      <c r="C3" s="381"/>
      <c r="D3" s="297"/>
      <c r="E3" s="59"/>
      <c r="F3" s="323"/>
    </row>
    <row r="4" spans="1:6">
      <c r="A4" s="303"/>
      <c r="B4" s="34"/>
      <c r="C4" s="381"/>
      <c r="D4" s="297"/>
      <c r="E4" s="59"/>
      <c r="F4" s="323"/>
    </row>
    <row r="5" spans="1:6" s="353" customFormat="1">
      <c r="B5" s="353" t="s">
        <v>28</v>
      </c>
      <c r="C5" s="502"/>
      <c r="E5" s="92"/>
    </row>
    <row r="6" spans="1:6" s="353" customFormat="1" ht="25.5">
      <c r="B6" s="320" t="s">
        <v>4108</v>
      </c>
      <c r="C6" s="502"/>
      <c r="E6" s="92"/>
    </row>
    <row r="7" spans="1:6" s="353" customFormat="1" ht="89.25">
      <c r="B7" s="426" t="s">
        <v>4109</v>
      </c>
      <c r="C7" s="502"/>
      <c r="E7" s="92"/>
    </row>
    <row r="8" spans="1:6" s="353" customFormat="1" ht="153">
      <c r="B8" s="426" t="s">
        <v>4110</v>
      </c>
      <c r="C8" s="502"/>
      <c r="E8" s="92"/>
    </row>
    <row r="9" spans="1:6" s="353" customFormat="1" ht="114.75">
      <c r="B9" s="426" t="s">
        <v>4111</v>
      </c>
      <c r="C9" s="502"/>
      <c r="E9" s="92"/>
    </row>
    <row r="10" spans="1:6" s="353" customFormat="1" ht="102">
      <c r="B10" s="426" t="s">
        <v>4112</v>
      </c>
      <c r="C10" s="502"/>
      <c r="E10" s="92"/>
    </row>
    <row r="11" spans="1:6" s="353" customFormat="1">
      <c r="B11" s="564" t="s">
        <v>4113</v>
      </c>
      <c r="C11" s="502"/>
      <c r="E11" s="92"/>
    </row>
    <row r="12" spans="1:6" s="353" customFormat="1" ht="242.25">
      <c r="B12" s="426" t="s">
        <v>4114</v>
      </c>
      <c r="C12" s="502"/>
      <c r="E12" s="92"/>
    </row>
    <row r="13" spans="1:6" s="353" customFormat="1" ht="127.5">
      <c r="B13" s="426" t="s">
        <v>4115</v>
      </c>
      <c r="C13" s="502"/>
      <c r="E13" s="92"/>
    </row>
    <row r="14" spans="1:6" s="353" customFormat="1">
      <c r="B14" s="564" t="s">
        <v>4116</v>
      </c>
      <c r="C14" s="502"/>
      <c r="E14" s="92"/>
    </row>
    <row r="15" spans="1:6" s="353" customFormat="1" ht="76.5">
      <c r="B15" s="565" t="s">
        <v>4117</v>
      </c>
      <c r="C15" s="502"/>
      <c r="E15" s="92"/>
    </row>
    <row r="16" spans="1:6" s="353" customFormat="1" ht="140.25">
      <c r="B16" s="565" t="s">
        <v>4118</v>
      </c>
      <c r="C16" s="502"/>
      <c r="E16" s="92"/>
    </row>
    <row r="17" spans="2:5" s="353" customFormat="1" ht="38.25">
      <c r="B17" s="565" t="s">
        <v>4119</v>
      </c>
      <c r="C17" s="502"/>
      <c r="E17" s="92"/>
    </row>
    <row r="18" spans="2:5" s="353" customFormat="1" ht="165.75">
      <c r="B18" s="565" t="s">
        <v>4120</v>
      </c>
      <c r="C18" s="502"/>
      <c r="E18" s="92"/>
    </row>
    <row r="19" spans="2:5" s="353" customFormat="1" ht="102">
      <c r="B19" s="565" t="s">
        <v>4121</v>
      </c>
      <c r="C19" s="502"/>
      <c r="E19" s="92"/>
    </row>
    <row r="20" spans="2:5" s="353" customFormat="1">
      <c r="B20" s="564" t="s">
        <v>4122</v>
      </c>
      <c r="C20" s="502"/>
      <c r="E20" s="92"/>
    </row>
    <row r="21" spans="2:5" s="353" customFormat="1" ht="25.5">
      <c r="B21" s="426" t="s">
        <v>4123</v>
      </c>
      <c r="C21" s="502"/>
      <c r="E21" s="92"/>
    </row>
    <row r="22" spans="2:5" s="353" customFormat="1">
      <c r="B22" s="565" t="s">
        <v>4124</v>
      </c>
      <c r="C22" s="502"/>
      <c r="E22" s="92"/>
    </row>
    <row r="23" spans="2:5" s="353" customFormat="1">
      <c r="B23" s="565" t="s">
        <v>4125</v>
      </c>
      <c r="C23" s="502"/>
      <c r="E23" s="92"/>
    </row>
    <row r="24" spans="2:5" s="353" customFormat="1" ht="38.25">
      <c r="B24" s="565" t="s">
        <v>4126</v>
      </c>
      <c r="C24" s="502"/>
      <c r="E24" s="92"/>
    </row>
    <row r="25" spans="2:5" s="353" customFormat="1" ht="25.5">
      <c r="B25" s="426" t="s">
        <v>4127</v>
      </c>
      <c r="C25" s="502"/>
      <c r="E25" s="92"/>
    </row>
    <row r="26" spans="2:5" s="353" customFormat="1">
      <c r="B26" s="565" t="s">
        <v>4128</v>
      </c>
      <c r="C26" s="502"/>
      <c r="E26" s="92"/>
    </row>
    <row r="27" spans="2:5" s="353" customFormat="1">
      <c r="B27" s="564" t="s">
        <v>4129</v>
      </c>
      <c r="C27" s="502"/>
      <c r="E27" s="92"/>
    </row>
    <row r="28" spans="2:5" s="353" customFormat="1" ht="76.5">
      <c r="B28" s="426" t="s">
        <v>4130</v>
      </c>
      <c r="C28" s="502"/>
      <c r="E28" s="92"/>
    </row>
    <row r="29" spans="2:5" s="353" customFormat="1" ht="38.25">
      <c r="B29" s="565" t="s">
        <v>4131</v>
      </c>
      <c r="C29" s="502"/>
      <c r="E29" s="92"/>
    </row>
    <row r="30" spans="2:5" s="353" customFormat="1">
      <c r="B30" s="565" t="s">
        <v>4132</v>
      </c>
      <c r="C30" s="502"/>
      <c r="E30" s="92"/>
    </row>
    <row r="31" spans="2:5" s="353" customFormat="1" ht="38.25">
      <c r="B31" s="565" t="s">
        <v>4133</v>
      </c>
      <c r="C31" s="502"/>
      <c r="E31" s="92"/>
    </row>
    <row r="32" spans="2:5" s="353" customFormat="1">
      <c r="B32" s="564" t="s">
        <v>1052</v>
      </c>
      <c r="C32" s="502"/>
      <c r="E32" s="92"/>
    </row>
    <row r="33" spans="1:6" s="353" customFormat="1" ht="38.25">
      <c r="B33" s="565" t="s">
        <v>4134</v>
      </c>
      <c r="C33" s="502"/>
      <c r="E33" s="92"/>
    </row>
    <row r="34" spans="1:6" s="353" customFormat="1" ht="51">
      <c r="B34" s="565" t="s">
        <v>4135</v>
      </c>
      <c r="C34" s="502"/>
      <c r="E34" s="92"/>
    </row>
    <row r="35" spans="1:6" s="353" customFormat="1" ht="127.5">
      <c r="B35" s="331" t="s">
        <v>4136</v>
      </c>
      <c r="C35" s="502"/>
      <c r="E35" s="92"/>
    </row>
    <row r="36" spans="1:6" s="353" customFormat="1" ht="127.5">
      <c r="B36" s="331" t="s">
        <v>4137</v>
      </c>
      <c r="C36" s="502"/>
      <c r="E36" s="92"/>
    </row>
    <row r="37" spans="1:6" s="353" customFormat="1" ht="25.5">
      <c r="B37" s="566" t="s">
        <v>4138</v>
      </c>
      <c r="C37" s="502"/>
      <c r="E37" s="92"/>
    </row>
    <row r="38" spans="1:6" s="353" customFormat="1" ht="76.5">
      <c r="B38" s="281" t="s">
        <v>4139</v>
      </c>
      <c r="C38" s="502"/>
      <c r="E38" s="92"/>
    </row>
    <row r="39" spans="1:6" s="353" customFormat="1" ht="25.5">
      <c r="B39" s="566" t="s">
        <v>4140</v>
      </c>
      <c r="C39" s="502"/>
      <c r="E39" s="92"/>
    </row>
    <row r="40" spans="1:6" s="353" customFormat="1" ht="25.5">
      <c r="B40" s="566" t="s">
        <v>4141</v>
      </c>
      <c r="C40" s="502"/>
      <c r="E40" s="92"/>
    </row>
    <row r="41" spans="1:6" s="353" customFormat="1">
      <c r="B41" s="566"/>
      <c r="C41" s="502"/>
      <c r="E41" s="92"/>
    </row>
    <row r="42" spans="1:6">
      <c r="A42" s="21">
        <v>1</v>
      </c>
      <c r="B42" s="350" t="s">
        <v>1144</v>
      </c>
      <c r="C42" s="7"/>
      <c r="D42" s="7"/>
      <c r="E42" s="59"/>
      <c r="F42" s="323"/>
    </row>
    <row r="43" spans="1:6" ht="114.75">
      <c r="A43" s="502"/>
      <c r="B43" s="349" t="s">
        <v>4330</v>
      </c>
      <c r="C43" s="7"/>
      <c r="D43" s="7"/>
      <c r="E43" s="59"/>
      <c r="F43" s="323"/>
    </row>
    <row r="44" spans="1:6" ht="140.25">
      <c r="A44" s="502"/>
      <c r="B44" s="349" t="s">
        <v>1145</v>
      </c>
      <c r="C44" s="7"/>
      <c r="D44" s="7"/>
      <c r="E44" s="59"/>
      <c r="F44" s="323"/>
    </row>
    <row r="45" spans="1:6">
      <c r="A45" s="502"/>
      <c r="B45" s="349" t="s">
        <v>1146</v>
      </c>
      <c r="C45" s="7"/>
      <c r="D45" s="7"/>
      <c r="E45" s="59"/>
      <c r="F45" s="323"/>
    </row>
    <row r="46" spans="1:6">
      <c r="A46" s="502"/>
      <c r="B46" s="349"/>
      <c r="C46" s="7"/>
      <c r="D46" s="7"/>
      <c r="E46" s="59"/>
      <c r="F46" s="323"/>
    </row>
    <row r="47" spans="1:6">
      <c r="A47" s="21" t="s">
        <v>1147</v>
      </c>
      <c r="B47" s="350" t="s">
        <v>1148</v>
      </c>
      <c r="C47" s="7"/>
      <c r="D47" s="7"/>
      <c r="E47" s="59"/>
      <c r="F47" s="323"/>
    </row>
    <row r="48" spans="1:6" ht="25.5">
      <c r="A48" s="502" t="s">
        <v>347</v>
      </c>
      <c r="B48" s="349" t="s">
        <v>1149</v>
      </c>
      <c r="C48" s="353"/>
      <c r="D48" s="353"/>
      <c r="E48" s="59"/>
      <c r="F48" s="323"/>
    </row>
    <row r="49" spans="1:7">
      <c r="A49" s="21" t="s">
        <v>307</v>
      </c>
      <c r="B49" s="350" t="s">
        <v>1150</v>
      </c>
      <c r="C49" s="353"/>
      <c r="D49" s="353"/>
      <c r="E49" s="59"/>
      <c r="F49" s="323"/>
    </row>
    <row r="50" spans="1:7" ht="25.5">
      <c r="A50" s="543" t="s">
        <v>1151</v>
      </c>
      <c r="B50" s="349" t="s">
        <v>1152</v>
      </c>
      <c r="C50" s="353"/>
      <c r="D50" s="353"/>
      <c r="E50" s="59"/>
      <c r="F50" s="323"/>
    </row>
    <row r="51" spans="1:7" ht="25.5">
      <c r="A51" s="543" t="s">
        <v>1151</v>
      </c>
      <c r="B51" s="349" t="s">
        <v>1153</v>
      </c>
      <c r="C51" s="353"/>
      <c r="D51" s="353"/>
      <c r="E51" s="95"/>
      <c r="F51" s="96"/>
      <c r="G51" s="7"/>
    </row>
    <row r="52" spans="1:7" ht="25.5">
      <c r="A52" s="543" t="s">
        <v>1151</v>
      </c>
      <c r="B52" s="349" t="s">
        <v>1154</v>
      </c>
      <c r="C52" s="353"/>
      <c r="D52" s="353"/>
      <c r="E52" s="59"/>
      <c r="F52" s="323"/>
    </row>
    <row r="53" spans="1:7" ht="25.5">
      <c r="A53" s="543" t="s">
        <v>1151</v>
      </c>
      <c r="B53" s="349" t="s">
        <v>1152</v>
      </c>
      <c r="C53" s="353"/>
      <c r="D53" s="353"/>
      <c r="E53" s="59"/>
      <c r="F53" s="323"/>
    </row>
    <row r="54" spans="1:7">
      <c r="A54" s="502"/>
      <c r="B54" s="349" t="s">
        <v>1155</v>
      </c>
      <c r="C54" s="353"/>
      <c r="D54" s="353"/>
      <c r="E54" s="60"/>
      <c r="F54" s="56"/>
    </row>
    <row r="55" spans="1:7">
      <c r="A55" s="502" t="s">
        <v>1156</v>
      </c>
      <c r="B55" s="349" t="s">
        <v>1157</v>
      </c>
      <c r="C55" s="10" t="s">
        <v>105</v>
      </c>
      <c r="D55" s="19">
        <v>200</v>
      </c>
      <c r="E55" s="44"/>
      <c r="F55" s="43">
        <f>ROUND(D55*E55,2)</f>
        <v>0</v>
      </c>
    </row>
    <row r="56" spans="1:7">
      <c r="A56" s="502" t="s">
        <v>1158</v>
      </c>
      <c r="B56" s="349" t="s">
        <v>4179</v>
      </c>
      <c r="C56" s="10" t="s">
        <v>105</v>
      </c>
      <c r="D56" s="19">
        <v>120</v>
      </c>
      <c r="E56" s="44"/>
      <c r="F56" s="43">
        <f>ROUND(D56*E56,2)</f>
        <v>0</v>
      </c>
    </row>
    <row r="57" spans="1:7">
      <c r="A57" s="502"/>
      <c r="B57" s="349"/>
      <c r="C57" s="353"/>
      <c r="D57" s="353"/>
      <c r="E57" s="60"/>
      <c r="F57" s="56"/>
    </row>
    <row r="58" spans="1:7" s="7" customFormat="1">
      <c r="A58" s="567" t="s">
        <v>1159</v>
      </c>
      <c r="B58" s="350" t="s">
        <v>1160</v>
      </c>
      <c r="C58" s="353"/>
      <c r="D58" s="353"/>
      <c r="E58" s="60"/>
      <c r="F58" s="43"/>
    </row>
    <row r="59" spans="1:7" s="7" customFormat="1" ht="38.25">
      <c r="A59" s="502" t="s">
        <v>347</v>
      </c>
      <c r="B59" s="349" t="s">
        <v>1161</v>
      </c>
      <c r="C59" s="353"/>
      <c r="D59" s="353"/>
      <c r="E59" s="60"/>
      <c r="F59" s="43"/>
    </row>
    <row r="60" spans="1:7" s="7" customFormat="1">
      <c r="A60" s="21" t="s">
        <v>307</v>
      </c>
      <c r="B60" s="350" t="s">
        <v>1150</v>
      </c>
      <c r="C60" s="353"/>
      <c r="D60" s="353"/>
      <c r="E60" s="60"/>
      <c r="F60" s="43"/>
    </row>
    <row r="61" spans="1:7" s="7" customFormat="1" ht="25.5">
      <c r="A61" s="543" t="s">
        <v>1151</v>
      </c>
      <c r="B61" s="349" t="s">
        <v>1152</v>
      </c>
      <c r="C61" s="353"/>
      <c r="D61" s="353"/>
      <c r="E61" s="60"/>
      <c r="F61" s="43"/>
    </row>
    <row r="62" spans="1:7" s="7" customFormat="1" ht="51">
      <c r="A62" s="543" t="s">
        <v>1151</v>
      </c>
      <c r="B62" s="349" t="s">
        <v>4180</v>
      </c>
      <c r="C62" s="353"/>
      <c r="D62" s="353"/>
      <c r="E62" s="60"/>
      <c r="F62" s="43"/>
    </row>
    <row r="63" spans="1:7" s="7" customFormat="1" ht="25.5">
      <c r="A63" s="543" t="s">
        <v>1151</v>
      </c>
      <c r="B63" s="349" t="s">
        <v>1154</v>
      </c>
      <c r="C63" s="353"/>
      <c r="D63" s="353"/>
      <c r="E63" s="60"/>
      <c r="F63" s="43"/>
    </row>
    <row r="64" spans="1:7" s="7" customFormat="1" ht="25.5">
      <c r="A64" s="543" t="s">
        <v>1151</v>
      </c>
      <c r="B64" s="349" t="s">
        <v>1162</v>
      </c>
      <c r="C64" s="353"/>
      <c r="D64" s="353"/>
      <c r="E64" s="60"/>
      <c r="F64" s="43"/>
    </row>
    <row r="65" spans="1:6" s="7" customFormat="1">
      <c r="A65" s="502"/>
      <c r="B65" s="349" t="s">
        <v>1155</v>
      </c>
      <c r="C65" s="353"/>
      <c r="D65" s="353"/>
      <c r="E65" s="60"/>
      <c r="F65" s="43"/>
    </row>
    <row r="66" spans="1:6" s="7" customFormat="1">
      <c r="A66" s="502" t="s">
        <v>1156</v>
      </c>
      <c r="B66" s="349" t="s">
        <v>1163</v>
      </c>
      <c r="C66" s="10" t="s">
        <v>105</v>
      </c>
      <c r="D66" s="19">
        <v>28</v>
      </c>
      <c r="E66" s="44"/>
      <c r="F66" s="43">
        <f>ROUND(D66*E66,2)</f>
        <v>0</v>
      </c>
    </row>
    <row r="67" spans="1:6" s="7" customFormat="1">
      <c r="A67" s="502" t="s">
        <v>1158</v>
      </c>
      <c r="B67" s="349" t="s">
        <v>4181</v>
      </c>
      <c r="C67" s="10" t="s">
        <v>105</v>
      </c>
      <c r="D67" s="19">
        <v>53</v>
      </c>
      <c r="E67" s="44"/>
      <c r="F67" s="43">
        <f>ROUND(D67*E67,2)</f>
        <v>0</v>
      </c>
    </row>
    <row r="68" spans="1:6" s="7" customFormat="1">
      <c r="A68" s="502"/>
      <c r="B68" s="349"/>
      <c r="C68" s="353" t="s">
        <v>590</v>
      </c>
      <c r="D68" s="353"/>
      <c r="E68" s="60"/>
      <c r="F68" s="43"/>
    </row>
    <row r="69" spans="1:6" s="7" customFormat="1">
      <c r="A69" s="21" t="s">
        <v>308</v>
      </c>
      <c r="B69" s="350" t="s">
        <v>1166</v>
      </c>
      <c r="C69" s="353"/>
      <c r="D69" s="353"/>
      <c r="E69" s="44"/>
      <c r="F69" s="43"/>
    </row>
    <row r="70" spans="1:6" s="7" customFormat="1" ht="25.5">
      <c r="A70" s="543" t="s">
        <v>1151</v>
      </c>
      <c r="B70" s="349" t="s">
        <v>1162</v>
      </c>
      <c r="C70" s="353"/>
      <c r="D70" s="353"/>
      <c r="E70" s="44"/>
      <c r="F70" s="43"/>
    </row>
    <row r="71" spans="1:6" s="7" customFormat="1" ht="51">
      <c r="A71" s="543" t="s">
        <v>1151</v>
      </c>
      <c r="B71" s="349" t="s">
        <v>4182</v>
      </c>
      <c r="C71" s="353"/>
      <c r="D71" s="353"/>
      <c r="E71" s="44"/>
      <c r="F71" s="43"/>
    </row>
    <row r="72" spans="1:6" s="7" customFormat="1" ht="25.5">
      <c r="A72" s="543" t="s">
        <v>1151</v>
      </c>
      <c r="B72" s="349" t="s">
        <v>1168</v>
      </c>
      <c r="C72" s="353"/>
      <c r="D72" s="353"/>
      <c r="E72" s="44"/>
      <c r="F72" s="43"/>
    </row>
    <row r="73" spans="1:6" s="7" customFormat="1" ht="25.5">
      <c r="A73" s="543" t="s">
        <v>1151</v>
      </c>
      <c r="B73" s="349" t="s">
        <v>1152</v>
      </c>
      <c r="C73" s="353"/>
      <c r="D73" s="353"/>
      <c r="E73" s="44"/>
      <c r="F73" s="43"/>
    </row>
    <row r="74" spans="1:6" s="7" customFormat="1">
      <c r="A74" s="502"/>
      <c r="B74" s="349" t="s">
        <v>1155</v>
      </c>
      <c r="C74" s="353"/>
      <c r="D74" s="353"/>
      <c r="E74" s="44"/>
      <c r="F74" s="43"/>
    </row>
    <row r="75" spans="1:6" s="7" customFormat="1">
      <c r="A75" s="502"/>
      <c r="B75" s="349" t="s">
        <v>1169</v>
      </c>
      <c r="C75" s="10" t="s">
        <v>105</v>
      </c>
      <c r="D75" s="19">
        <v>17</v>
      </c>
      <c r="E75" s="44"/>
      <c r="F75" s="43">
        <f>ROUND(D75*E75,2)</f>
        <v>0</v>
      </c>
    </row>
    <row r="76" spans="1:6" s="7" customFormat="1">
      <c r="A76" s="502"/>
      <c r="B76" s="349"/>
      <c r="C76" s="10"/>
      <c r="D76" s="19"/>
      <c r="E76" s="44"/>
      <c r="F76" s="43"/>
    </row>
    <row r="77" spans="1:6" s="7" customFormat="1">
      <c r="A77" s="567" t="s">
        <v>1170</v>
      </c>
      <c r="B77" s="350" t="s">
        <v>1171</v>
      </c>
      <c r="C77" s="353"/>
      <c r="D77" s="353"/>
      <c r="E77" s="60"/>
      <c r="F77" s="43"/>
    </row>
    <row r="78" spans="1:6" s="7" customFormat="1" ht="25.5">
      <c r="A78" s="502" t="s">
        <v>347</v>
      </c>
      <c r="B78" s="349" t="s">
        <v>1172</v>
      </c>
      <c r="C78" s="353"/>
      <c r="D78" s="353"/>
      <c r="E78" s="60"/>
      <c r="F78" s="43"/>
    </row>
    <row r="79" spans="1:6" s="7" customFormat="1">
      <c r="A79" s="21" t="s">
        <v>307</v>
      </c>
      <c r="B79" s="350" t="s">
        <v>1173</v>
      </c>
      <c r="C79" s="353"/>
      <c r="D79" s="353"/>
      <c r="E79" s="60"/>
      <c r="F79" s="43"/>
    </row>
    <row r="80" spans="1:6" s="7" customFormat="1" ht="25.5">
      <c r="A80" s="543" t="s">
        <v>1151</v>
      </c>
      <c r="B80" s="349" t="s">
        <v>1162</v>
      </c>
      <c r="C80" s="353"/>
      <c r="D80" s="353"/>
      <c r="E80" s="60"/>
      <c r="F80" s="43"/>
    </row>
    <row r="81" spans="1:7" s="7" customFormat="1" ht="25.5">
      <c r="A81" s="543" t="s">
        <v>1151</v>
      </c>
      <c r="B81" s="349" t="s">
        <v>1153</v>
      </c>
      <c r="C81" s="353"/>
      <c r="D81" s="353"/>
      <c r="E81" s="60"/>
      <c r="F81" s="43"/>
    </row>
    <row r="82" spans="1:7" s="7" customFormat="1" ht="25.5">
      <c r="A82" s="543" t="s">
        <v>1151</v>
      </c>
      <c r="B82" s="349" t="s">
        <v>1154</v>
      </c>
      <c r="C82" s="353"/>
      <c r="D82" s="353"/>
      <c r="E82" s="60"/>
      <c r="F82" s="43"/>
    </row>
    <row r="83" spans="1:7" s="7" customFormat="1" ht="25.5">
      <c r="A83" s="543" t="s">
        <v>1151</v>
      </c>
      <c r="B83" s="349" t="s">
        <v>1162</v>
      </c>
      <c r="C83" s="353"/>
      <c r="D83" s="353"/>
      <c r="E83" s="60"/>
      <c r="F83" s="43"/>
    </row>
    <row r="84" spans="1:7" s="7" customFormat="1">
      <c r="A84" s="502"/>
      <c r="B84" s="349" t="s">
        <v>1155</v>
      </c>
      <c r="C84" s="353"/>
      <c r="D84" s="353"/>
      <c r="E84" s="60"/>
      <c r="F84" s="43"/>
    </row>
    <row r="85" spans="1:7" s="7" customFormat="1">
      <c r="A85" s="502"/>
      <c r="B85" s="349" t="s">
        <v>1174</v>
      </c>
      <c r="C85" s="10" t="s">
        <v>105</v>
      </c>
      <c r="D85" s="19">
        <v>5.5</v>
      </c>
      <c r="E85" s="44"/>
      <c r="F85" s="43">
        <f>ROUND(D85*E85,2)</f>
        <v>0</v>
      </c>
    </row>
    <row r="86" spans="1:7" s="7" customFormat="1">
      <c r="A86" s="502"/>
      <c r="B86" s="349"/>
      <c r="C86" s="353"/>
      <c r="D86" s="353"/>
      <c r="E86" s="60"/>
      <c r="F86" s="43"/>
    </row>
    <row r="87" spans="1:7" s="7" customFormat="1">
      <c r="A87" s="21" t="s">
        <v>308</v>
      </c>
      <c r="B87" s="350" t="s">
        <v>1175</v>
      </c>
      <c r="C87" s="353"/>
      <c r="D87" s="353"/>
      <c r="E87" s="60"/>
      <c r="F87" s="56"/>
      <c r="G87" s="3"/>
    </row>
    <row r="88" spans="1:7" ht="25.5">
      <c r="A88" s="543" t="s">
        <v>1151</v>
      </c>
      <c r="B88" s="349" t="s">
        <v>1162</v>
      </c>
      <c r="C88" s="353"/>
      <c r="D88" s="353"/>
      <c r="E88" s="60"/>
      <c r="F88" s="43"/>
    </row>
    <row r="89" spans="1:7" ht="51">
      <c r="A89" s="543" t="s">
        <v>1151</v>
      </c>
      <c r="B89" s="349" t="s">
        <v>4182</v>
      </c>
      <c r="C89" s="353"/>
      <c r="D89" s="353"/>
      <c r="E89" s="60"/>
      <c r="F89" s="43"/>
    </row>
    <row r="90" spans="1:7" ht="25.5">
      <c r="A90" s="543" t="s">
        <v>1151</v>
      </c>
      <c r="B90" s="349" t="s">
        <v>1168</v>
      </c>
      <c r="C90" s="353"/>
      <c r="D90" s="353"/>
      <c r="E90" s="60"/>
      <c r="F90" s="43"/>
    </row>
    <row r="91" spans="1:7" ht="25.5">
      <c r="A91" s="543" t="s">
        <v>1151</v>
      </c>
      <c r="B91" s="349" t="s">
        <v>1162</v>
      </c>
      <c r="C91" s="353"/>
      <c r="D91" s="353"/>
      <c r="E91" s="60"/>
      <c r="F91" s="43"/>
    </row>
    <row r="92" spans="1:7">
      <c r="A92" s="502"/>
      <c r="B92" s="349" t="s">
        <v>1155</v>
      </c>
      <c r="C92" s="353"/>
      <c r="D92" s="353"/>
      <c r="E92" s="60"/>
      <c r="F92" s="43"/>
    </row>
    <row r="93" spans="1:7">
      <c r="A93" s="502"/>
      <c r="B93" s="349" t="s">
        <v>1176</v>
      </c>
      <c r="C93" s="10" t="s">
        <v>105</v>
      </c>
      <c r="D93" s="19">
        <v>5</v>
      </c>
      <c r="E93" s="44"/>
      <c r="F93" s="43">
        <f>ROUND(D93*E93,2)</f>
        <v>0</v>
      </c>
    </row>
    <row r="94" spans="1:7">
      <c r="A94" s="502"/>
      <c r="B94" s="349"/>
      <c r="C94" s="10"/>
      <c r="D94" s="19"/>
      <c r="E94" s="44"/>
      <c r="F94" s="43"/>
    </row>
    <row r="95" spans="1:7" ht="25.5">
      <c r="A95" s="21">
        <f>SUM(A42)+1</f>
        <v>2</v>
      </c>
      <c r="B95" s="350" t="s">
        <v>1178</v>
      </c>
      <c r="C95" s="353"/>
      <c r="D95" s="353"/>
      <c r="E95" s="60"/>
      <c r="F95" s="43"/>
    </row>
    <row r="96" spans="1:7" ht="178.5">
      <c r="A96" s="502"/>
      <c r="B96" s="349" t="s">
        <v>4423</v>
      </c>
      <c r="C96" s="353"/>
      <c r="D96" s="353"/>
      <c r="E96" s="60"/>
      <c r="F96" s="43"/>
    </row>
    <row r="97" spans="1:12" ht="76.5">
      <c r="A97" s="502"/>
      <c r="B97" s="349" t="s">
        <v>1179</v>
      </c>
      <c r="C97" s="353"/>
      <c r="D97" s="353"/>
      <c r="E97" s="60"/>
      <c r="F97" s="43"/>
    </row>
    <row r="98" spans="1:12">
      <c r="A98" s="502"/>
      <c r="B98" s="349" t="s">
        <v>1180</v>
      </c>
      <c r="C98" s="353"/>
      <c r="D98" s="353"/>
      <c r="E98" s="60"/>
      <c r="F98" s="43"/>
    </row>
    <row r="99" spans="1:12">
      <c r="A99" s="502"/>
      <c r="B99" s="349"/>
      <c r="C99" s="353"/>
      <c r="D99" s="353"/>
      <c r="E99" s="60"/>
      <c r="F99" s="43"/>
    </row>
    <row r="100" spans="1:12">
      <c r="A100" s="567" t="s">
        <v>1181</v>
      </c>
      <c r="B100" s="350" t="s">
        <v>1148</v>
      </c>
      <c r="C100" s="353"/>
      <c r="D100" s="353"/>
      <c r="E100" s="60"/>
      <c r="F100" s="43"/>
    </row>
    <row r="101" spans="1:12" ht="25.5">
      <c r="A101" s="502" t="s">
        <v>347</v>
      </c>
      <c r="B101" s="349" t="s">
        <v>1149</v>
      </c>
      <c r="C101" s="353"/>
      <c r="D101" s="353"/>
      <c r="E101" s="60"/>
      <c r="F101" s="43"/>
    </row>
    <row r="102" spans="1:12">
      <c r="A102" s="21" t="s">
        <v>307</v>
      </c>
      <c r="B102" s="350" t="s">
        <v>3648</v>
      </c>
      <c r="C102" s="353"/>
      <c r="D102" s="353"/>
      <c r="E102" s="60"/>
      <c r="F102" s="43"/>
    </row>
    <row r="103" spans="1:12" ht="25.5">
      <c r="A103" s="543" t="s">
        <v>1151</v>
      </c>
      <c r="B103" s="349" t="s">
        <v>1152</v>
      </c>
      <c r="C103" s="353"/>
      <c r="D103" s="353"/>
      <c r="E103" s="60"/>
      <c r="F103" s="56"/>
    </row>
    <row r="104" spans="1:12" ht="25.5">
      <c r="A104" s="543" t="s">
        <v>1151</v>
      </c>
      <c r="B104" s="349" t="s">
        <v>1153</v>
      </c>
      <c r="C104" s="353"/>
      <c r="D104" s="353"/>
      <c r="E104" s="60"/>
      <c r="F104" s="56"/>
    </row>
    <row r="105" spans="1:12" ht="25.5">
      <c r="A105" s="543" t="s">
        <v>1151</v>
      </c>
      <c r="B105" s="349" t="s">
        <v>1154</v>
      </c>
      <c r="C105" s="353"/>
      <c r="D105" s="353"/>
      <c r="E105" s="60"/>
      <c r="F105" s="56"/>
    </row>
    <row r="106" spans="1:12">
      <c r="A106" s="543" t="s">
        <v>1151</v>
      </c>
      <c r="B106" s="349" t="s">
        <v>3647</v>
      </c>
      <c r="C106" s="353"/>
      <c r="D106" s="353"/>
      <c r="E106" s="60"/>
      <c r="F106" s="56"/>
    </row>
    <row r="107" spans="1:12" ht="25.5">
      <c r="A107" s="543" t="s">
        <v>1151</v>
      </c>
      <c r="B107" s="349" t="s">
        <v>1153</v>
      </c>
      <c r="C107" s="353"/>
      <c r="D107" s="353"/>
      <c r="E107" s="60"/>
      <c r="F107" s="56"/>
    </row>
    <row r="108" spans="1:12" ht="25.5">
      <c r="A108" s="543" t="s">
        <v>1151</v>
      </c>
      <c r="B108" s="349" t="s">
        <v>1154</v>
      </c>
      <c r="C108" s="353"/>
      <c r="D108" s="353"/>
      <c r="E108" s="60"/>
      <c r="F108" s="56"/>
    </row>
    <row r="109" spans="1:12" ht="25.5">
      <c r="A109" s="543" t="s">
        <v>1151</v>
      </c>
      <c r="B109" s="349" t="s">
        <v>1152</v>
      </c>
      <c r="C109" s="353"/>
      <c r="D109" s="353"/>
      <c r="E109" s="60"/>
      <c r="F109" s="56"/>
    </row>
    <row r="110" spans="1:12">
      <c r="A110" s="502"/>
      <c r="B110" s="349" t="s">
        <v>1155</v>
      </c>
      <c r="C110" s="12"/>
      <c r="D110" s="12"/>
      <c r="E110" s="60"/>
      <c r="F110" s="56"/>
    </row>
    <row r="111" spans="1:12">
      <c r="A111" s="502"/>
      <c r="B111" s="349" t="s">
        <v>1182</v>
      </c>
      <c r="C111" s="305" t="s">
        <v>105</v>
      </c>
      <c r="D111" s="360">
        <v>11.5</v>
      </c>
      <c r="E111" s="60"/>
      <c r="F111" s="56">
        <f>ROUND(D111*E111,2)</f>
        <v>0</v>
      </c>
    </row>
    <row r="112" spans="1:12">
      <c r="A112" s="502"/>
      <c r="B112" s="349" t="s">
        <v>1183</v>
      </c>
      <c r="C112" s="10" t="s">
        <v>105</v>
      </c>
      <c r="D112" s="19">
        <v>22</v>
      </c>
      <c r="E112" s="44"/>
      <c r="F112" s="43">
        <f>ROUND(D112*E112,2)</f>
        <v>0</v>
      </c>
      <c r="G112" s="7"/>
      <c r="H112" s="7"/>
      <c r="I112" s="7"/>
      <c r="J112" s="7"/>
      <c r="K112" s="7"/>
      <c r="L112" s="7"/>
    </row>
    <row r="113" spans="1:6">
      <c r="A113" s="502"/>
      <c r="B113" s="349"/>
      <c r="C113" s="353"/>
      <c r="D113" s="353"/>
      <c r="E113" s="60"/>
      <c r="F113" s="56"/>
    </row>
    <row r="114" spans="1:6" s="7" customFormat="1">
      <c r="A114" s="365" t="s">
        <v>308</v>
      </c>
      <c r="B114" s="30" t="s">
        <v>1164</v>
      </c>
      <c r="C114" s="12"/>
      <c r="D114" s="12"/>
      <c r="E114" s="60"/>
      <c r="F114" s="56"/>
    </row>
    <row r="115" spans="1:6" s="7" customFormat="1" ht="25.5">
      <c r="A115" s="568" t="s">
        <v>1151</v>
      </c>
      <c r="B115" s="1" t="s">
        <v>1152</v>
      </c>
      <c r="C115" s="12"/>
      <c r="D115" s="12"/>
      <c r="E115" s="60"/>
      <c r="F115" s="56"/>
    </row>
    <row r="116" spans="1:6" s="7" customFormat="1" ht="25.5">
      <c r="A116" s="568" t="s">
        <v>1151</v>
      </c>
      <c r="B116" s="1" t="s">
        <v>1153</v>
      </c>
      <c r="C116" s="12"/>
      <c r="D116" s="12"/>
      <c r="E116" s="60"/>
      <c r="F116" s="56"/>
    </row>
    <row r="117" spans="1:6" s="7" customFormat="1" ht="25.5">
      <c r="A117" s="568" t="s">
        <v>1151</v>
      </c>
      <c r="B117" s="1" t="s">
        <v>1154</v>
      </c>
      <c r="C117" s="3"/>
      <c r="D117" s="3"/>
      <c r="E117" s="60"/>
      <c r="F117" s="56"/>
    </row>
    <row r="118" spans="1:6" s="7" customFormat="1" ht="25.5">
      <c r="A118" s="568" t="s">
        <v>1151</v>
      </c>
      <c r="B118" s="1" t="s">
        <v>1153</v>
      </c>
      <c r="C118" s="3"/>
      <c r="D118" s="3"/>
      <c r="E118" s="60"/>
      <c r="F118" s="56"/>
    </row>
    <row r="119" spans="1:6" s="7" customFormat="1" ht="25.5">
      <c r="A119" s="568" t="s">
        <v>1151</v>
      </c>
      <c r="B119" s="1" t="s">
        <v>1154</v>
      </c>
      <c r="C119" s="12"/>
      <c r="D119" s="12"/>
      <c r="E119" s="60"/>
      <c r="F119" s="56"/>
    </row>
    <row r="120" spans="1:6" s="7" customFormat="1" ht="25.5">
      <c r="A120" s="568" t="s">
        <v>1151</v>
      </c>
      <c r="B120" s="1" t="s">
        <v>1162</v>
      </c>
      <c r="C120" s="12"/>
      <c r="D120" s="12"/>
      <c r="E120" s="60"/>
      <c r="F120" s="56"/>
    </row>
    <row r="121" spans="1:6" s="7" customFormat="1">
      <c r="A121" s="386"/>
      <c r="B121" s="1" t="s">
        <v>1155</v>
      </c>
      <c r="C121" s="12"/>
      <c r="D121" s="12"/>
      <c r="E121" s="60"/>
      <c r="F121" s="56"/>
    </row>
    <row r="122" spans="1:6" s="7" customFormat="1">
      <c r="A122" s="386"/>
      <c r="B122" s="1" t="s">
        <v>1165</v>
      </c>
      <c r="C122" s="305" t="s">
        <v>105</v>
      </c>
      <c r="D122" s="360">
        <v>4</v>
      </c>
      <c r="E122" s="60"/>
      <c r="F122" s="56">
        <f>ROUND(D122*E122,2)</f>
        <v>0</v>
      </c>
    </row>
    <row r="123" spans="1:6" s="7" customFormat="1">
      <c r="A123" s="502"/>
      <c r="B123" s="349"/>
      <c r="C123" s="10"/>
      <c r="D123" s="19"/>
      <c r="E123" s="44"/>
      <c r="F123" s="43"/>
    </row>
    <row r="124" spans="1:6">
      <c r="A124" s="567" t="s">
        <v>1520</v>
      </c>
      <c r="B124" s="350" t="s">
        <v>1171</v>
      </c>
      <c r="C124" s="353"/>
      <c r="D124" s="353"/>
      <c r="E124" s="60"/>
      <c r="F124" s="43"/>
    </row>
    <row r="125" spans="1:6" ht="25.5">
      <c r="A125" s="502" t="s">
        <v>347</v>
      </c>
      <c r="B125" s="349" t="s">
        <v>1172</v>
      </c>
      <c r="C125" s="353"/>
      <c r="D125" s="353"/>
      <c r="E125" s="60"/>
      <c r="F125" s="43"/>
    </row>
    <row r="126" spans="1:6">
      <c r="A126" s="365" t="s">
        <v>309</v>
      </c>
      <c r="B126" s="30" t="s">
        <v>1164</v>
      </c>
      <c r="C126" s="12"/>
      <c r="D126" s="12"/>
      <c r="E126" s="60"/>
      <c r="F126" s="56"/>
    </row>
    <row r="127" spans="1:6" ht="25.5">
      <c r="A127" s="568" t="s">
        <v>1151</v>
      </c>
      <c r="B127" s="1" t="s">
        <v>1162</v>
      </c>
      <c r="C127" s="12"/>
      <c r="D127" s="12"/>
      <c r="E127" s="60"/>
      <c r="F127" s="56"/>
    </row>
    <row r="128" spans="1:6" ht="25.5">
      <c r="A128" s="568" t="s">
        <v>1151</v>
      </c>
      <c r="B128" s="1" t="s">
        <v>1153</v>
      </c>
      <c r="C128" s="12"/>
      <c r="D128" s="12"/>
      <c r="E128" s="60"/>
      <c r="F128" s="56"/>
    </row>
    <row r="129" spans="1:6" ht="25.5">
      <c r="A129" s="568" t="s">
        <v>1151</v>
      </c>
      <c r="B129" s="1" t="s">
        <v>1154</v>
      </c>
      <c r="C129" s="3"/>
      <c r="E129" s="60"/>
      <c r="F129" s="56"/>
    </row>
    <row r="130" spans="1:6" ht="25.5">
      <c r="A130" s="568" t="s">
        <v>1151</v>
      </c>
      <c r="B130" s="1" t="s">
        <v>1153</v>
      </c>
      <c r="C130" s="3"/>
      <c r="E130" s="60"/>
      <c r="F130" s="56"/>
    </row>
    <row r="131" spans="1:6" ht="25.5">
      <c r="A131" s="568" t="s">
        <v>1151</v>
      </c>
      <c r="B131" s="1" t="s">
        <v>1154</v>
      </c>
      <c r="C131" s="12"/>
      <c r="D131" s="12"/>
      <c r="E131" s="60"/>
      <c r="F131" s="56"/>
    </row>
    <row r="132" spans="1:6" ht="25.5">
      <c r="A132" s="568" t="s">
        <v>1151</v>
      </c>
      <c r="B132" s="1" t="s">
        <v>1162</v>
      </c>
      <c r="C132" s="12"/>
      <c r="D132" s="12"/>
      <c r="E132" s="60"/>
      <c r="F132" s="56"/>
    </row>
    <row r="133" spans="1:6">
      <c r="B133" s="1" t="s">
        <v>1155</v>
      </c>
      <c r="C133" s="12"/>
      <c r="D133" s="12"/>
      <c r="E133" s="60"/>
      <c r="F133" s="56"/>
    </row>
    <row r="134" spans="1:6">
      <c r="B134" s="1" t="s">
        <v>1177</v>
      </c>
      <c r="C134" s="305" t="s">
        <v>105</v>
      </c>
      <c r="D134" s="360">
        <v>17</v>
      </c>
      <c r="E134" s="60"/>
      <c r="F134" s="56">
        <f>ROUND(D134*E134,2)</f>
        <v>0</v>
      </c>
    </row>
    <row r="135" spans="1:6">
      <c r="B135" s="1"/>
      <c r="D135" s="360"/>
      <c r="E135" s="60"/>
      <c r="F135" s="56"/>
    </row>
    <row r="136" spans="1:6" s="7" customFormat="1">
      <c r="A136" s="502"/>
      <c r="B136" s="349"/>
      <c r="C136" s="10"/>
      <c r="D136" s="19"/>
      <c r="E136" s="44"/>
      <c r="F136" s="43"/>
    </row>
    <row r="137" spans="1:6">
      <c r="A137" s="21">
        <f>SUM(A95)+1</f>
        <v>3</v>
      </c>
      <c r="B137" s="350" t="s">
        <v>1184</v>
      </c>
      <c r="C137" s="7"/>
      <c r="D137" s="7"/>
      <c r="E137" s="60"/>
      <c r="F137" s="43"/>
    </row>
    <row r="138" spans="1:6" ht="89.25">
      <c r="A138" s="502"/>
      <c r="B138" s="349" t="s">
        <v>4424</v>
      </c>
      <c r="C138" s="7"/>
      <c r="D138" s="7"/>
      <c r="E138" s="60"/>
      <c r="F138" s="56"/>
    </row>
    <row r="139" spans="1:6" ht="76.5">
      <c r="A139" s="502"/>
      <c r="B139" s="349" t="s">
        <v>1185</v>
      </c>
      <c r="C139" s="7"/>
      <c r="D139" s="7"/>
      <c r="E139" s="60"/>
      <c r="F139" s="56"/>
    </row>
    <row r="140" spans="1:6" ht="76.5">
      <c r="A140" s="502"/>
      <c r="B140" s="349" t="s">
        <v>1179</v>
      </c>
      <c r="C140" s="7"/>
      <c r="D140" s="7"/>
      <c r="E140" s="60"/>
      <c r="F140" s="56"/>
    </row>
    <row r="141" spans="1:6">
      <c r="A141" s="502"/>
      <c r="B141" s="349" t="s">
        <v>1186</v>
      </c>
      <c r="C141" s="7"/>
      <c r="D141" s="7"/>
      <c r="E141" s="60"/>
      <c r="F141" s="56"/>
    </row>
    <row r="142" spans="1:6">
      <c r="A142" s="502"/>
      <c r="B142" s="349"/>
      <c r="C142" s="7"/>
      <c r="D142" s="7"/>
      <c r="E142" s="60"/>
      <c r="F142" s="56"/>
    </row>
    <row r="143" spans="1:6">
      <c r="A143" s="567" t="s">
        <v>1187</v>
      </c>
      <c r="B143" s="350" t="s">
        <v>1148</v>
      </c>
      <c r="C143" s="7"/>
      <c r="D143" s="7"/>
      <c r="E143" s="60"/>
      <c r="F143" s="56"/>
    </row>
    <row r="144" spans="1:6" ht="25.5">
      <c r="A144" s="21" t="s">
        <v>347</v>
      </c>
      <c r="B144" s="350" t="s">
        <v>1149</v>
      </c>
      <c r="C144" s="7"/>
      <c r="D144" s="7"/>
      <c r="E144" s="60"/>
      <c r="F144" s="56"/>
    </row>
    <row r="145" spans="1:6">
      <c r="A145" s="21" t="s">
        <v>307</v>
      </c>
      <c r="B145" s="350" t="s">
        <v>4183</v>
      </c>
      <c r="C145" s="7"/>
      <c r="D145" s="7"/>
      <c r="E145" s="60"/>
      <c r="F145" s="56"/>
    </row>
    <row r="146" spans="1:6" ht="25.5">
      <c r="A146" s="543" t="s">
        <v>1151</v>
      </c>
      <c r="B146" s="349" t="s">
        <v>1152</v>
      </c>
      <c r="C146" s="7"/>
      <c r="D146" s="7"/>
      <c r="E146" s="60"/>
      <c r="F146" s="56"/>
    </row>
    <row r="147" spans="1:6">
      <c r="A147" s="543" t="s">
        <v>1151</v>
      </c>
      <c r="B147" s="349" t="s">
        <v>1188</v>
      </c>
      <c r="C147" s="7"/>
      <c r="D147" s="7"/>
      <c r="E147" s="60"/>
      <c r="F147" s="56"/>
    </row>
    <row r="148" spans="1:6" ht="25.5">
      <c r="A148" s="543" t="s">
        <v>1151</v>
      </c>
      <c r="B148" s="349" t="s">
        <v>1167</v>
      </c>
      <c r="C148" s="7"/>
      <c r="D148" s="7"/>
      <c r="E148" s="60"/>
      <c r="F148" s="56"/>
    </row>
    <row r="149" spans="1:6" ht="25.5">
      <c r="A149" s="543" t="s">
        <v>1151</v>
      </c>
      <c r="B149" s="349" t="s">
        <v>1189</v>
      </c>
      <c r="C149" s="7"/>
      <c r="D149" s="7"/>
      <c r="E149" s="60"/>
      <c r="F149" s="56"/>
    </row>
    <row r="150" spans="1:6">
      <c r="A150" s="502"/>
      <c r="B150" s="349" t="s">
        <v>1190</v>
      </c>
      <c r="C150" s="3"/>
      <c r="E150" s="60"/>
      <c r="F150" s="56"/>
    </row>
    <row r="151" spans="1:6">
      <c r="A151" s="502"/>
      <c r="B151" s="349" t="s">
        <v>4205</v>
      </c>
      <c r="C151" s="305" t="s">
        <v>105</v>
      </c>
      <c r="D151" s="456">
        <v>120</v>
      </c>
      <c r="E151" s="116"/>
      <c r="F151" s="419">
        <f>ROUND(D151*E151,2)</f>
        <v>0</v>
      </c>
    </row>
    <row r="152" spans="1:6">
      <c r="A152" s="502"/>
      <c r="B152" s="349"/>
      <c r="C152" s="7"/>
      <c r="D152" s="7"/>
      <c r="E152" s="44"/>
      <c r="F152" s="43"/>
    </row>
    <row r="153" spans="1:6">
      <c r="A153" s="21" t="s">
        <v>308</v>
      </c>
      <c r="B153" s="350" t="s">
        <v>3649</v>
      </c>
      <c r="C153" s="7"/>
      <c r="D153" s="7"/>
      <c r="E153" s="60"/>
      <c r="F153" s="56"/>
    </row>
    <row r="154" spans="1:6" ht="25.5">
      <c r="A154" s="543" t="s">
        <v>1151</v>
      </c>
      <c r="B154" s="349" t="s">
        <v>1152</v>
      </c>
      <c r="C154" s="7"/>
      <c r="D154" s="7"/>
      <c r="E154" s="60"/>
      <c r="F154" s="56"/>
    </row>
    <row r="155" spans="1:6" ht="25.5">
      <c r="A155" s="543" t="s">
        <v>1151</v>
      </c>
      <c r="B155" s="349" t="s">
        <v>1192</v>
      </c>
      <c r="C155" s="7"/>
      <c r="D155" s="7"/>
      <c r="E155" s="60"/>
      <c r="F155" s="56"/>
    </row>
    <row r="156" spans="1:6" ht="25.5">
      <c r="A156" s="543" t="s">
        <v>1151</v>
      </c>
      <c r="B156" s="349" t="s">
        <v>1194</v>
      </c>
      <c r="C156" s="7"/>
      <c r="D156" s="7"/>
      <c r="E156" s="60"/>
      <c r="F156" s="56"/>
    </row>
    <row r="157" spans="1:6">
      <c r="A157" s="502"/>
      <c r="B157" s="349" t="s">
        <v>1190</v>
      </c>
      <c r="C157" s="7"/>
      <c r="D157" s="7"/>
      <c r="E157" s="60"/>
      <c r="F157" s="56"/>
    </row>
    <row r="158" spans="1:6">
      <c r="A158" s="502"/>
      <c r="B158" s="349" t="s">
        <v>4204</v>
      </c>
      <c r="C158" s="305" t="s">
        <v>105</v>
      </c>
      <c r="D158" s="360">
        <v>44</v>
      </c>
      <c r="E158" s="60"/>
      <c r="F158" s="56">
        <f>ROUND(D158*E158,2)</f>
        <v>0</v>
      </c>
    </row>
    <row r="159" spans="1:6">
      <c r="A159" s="502"/>
      <c r="B159" s="349"/>
      <c r="D159" s="360"/>
      <c r="E159" s="60"/>
      <c r="F159" s="56"/>
    </row>
    <row r="160" spans="1:6">
      <c r="A160" s="502"/>
      <c r="B160" s="349"/>
      <c r="D160" s="360"/>
      <c r="E160" s="60"/>
      <c r="F160" s="56"/>
    </row>
    <row r="161" spans="1:12">
      <c r="A161" s="21" t="s">
        <v>309</v>
      </c>
      <c r="B161" s="350" t="s">
        <v>1191</v>
      </c>
      <c r="C161" s="7"/>
      <c r="D161" s="7"/>
      <c r="E161" s="44"/>
      <c r="F161" s="43"/>
    </row>
    <row r="162" spans="1:12" ht="25.5">
      <c r="A162" s="543" t="s">
        <v>1151</v>
      </c>
      <c r="B162" s="349" t="s">
        <v>1152</v>
      </c>
      <c r="C162" s="7"/>
      <c r="D162" s="7"/>
      <c r="E162" s="44"/>
      <c r="F162" s="43"/>
    </row>
    <row r="163" spans="1:12" ht="25.5">
      <c r="A163" s="543" t="s">
        <v>1151</v>
      </c>
      <c r="B163" s="349" t="s">
        <v>1192</v>
      </c>
      <c r="C163" s="7"/>
      <c r="D163" s="7"/>
      <c r="E163" s="44"/>
      <c r="F163" s="43"/>
    </row>
    <row r="164" spans="1:12">
      <c r="A164" s="502"/>
      <c r="B164" s="349" t="s">
        <v>1190</v>
      </c>
      <c r="C164" s="7"/>
      <c r="D164" s="7"/>
      <c r="E164" s="44"/>
      <c r="F164" s="43"/>
    </row>
    <row r="165" spans="1:12">
      <c r="A165" s="502"/>
      <c r="B165" s="349" t="s">
        <v>4203</v>
      </c>
      <c r="C165" s="305" t="s">
        <v>105</v>
      </c>
      <c r="D165" s="19">
        <v>42</v>
      </c>
      <c r="E165" s="44"/>
      <c r="F165" s="56">
        <f>ROUND(D165*E165,2)</f>
        <v>0</v>
      </c>
    </row>
    <row r="166" spans="1:12">
      <c r="B166" s="1"/>
      <c r="C166" s="3"/>
      <c r="E166" s="60"/>
      <c r="F166" s="56"/>
    </row>
    <row r="167" spans="1:12">
      <c r="A167" s="21" t="s">
        <v>479</v>
      </c>
      <c r="B167" s="350" t="s">
        <v>1193</v>
      </c>
      <c r="C167" s="10"/>
      <c r="D167" s="19"/>
      <c r="E167" s="44"/>
      <c r="F167" s="43"/>
    </row>
    <row r="168" spans="1:12" ht="25.5">
      <c r="A168" s="502" t="s">
        <v>1151</v>
      </c>
      <c r="B168" s="349" t="s">
        <v>1152</v>
      </c>
      <c r="C168" s="10"/>
      <c r="D168" s="19"/>
      <c r="E168" s="44"/>
      <c r="F168" s="43"/>
    </row>
    <row r="169" spans="1:12" ht="25.5">
      <c r="A169" s="543" t="s">
        <v>1151</v>
      </c>
      <c r="B169" s="349" t="s">
        <v>1192</v>
      </c>
      <c r="C169" s="10"/>
      <c r="D169" s="19"/>
      <c r="E169" s="44"/>
      <c r="F169" s="43"/>
    </row>
    <row r="170" spans="1:12" ht="25.5">
      <c r="A170" s="543" t="s">
        <v>1151</v>
      </c>
      <c r="B170" s="349" t="s">
        <v>1194</v>
      </c>
      <c r="C170" s="10"/>
      <c r="D170" s="19"/>
      <c r="E170" s="44"/>
      <c r="F170" s="43"/>
    </row>
    <row r="171" spans="1:12" ht="25.5">
      <c r="A171" s="502" t="s">
        <v>1151</v>
      </c>
      <c r="B171" s="349" t="s">
        <v>1152</v>
      </c>
      <c r="C171" s="10"/>
      <c r="D171" s="19"/>
      <c r="E171" s="44"/>
      <c r="F171" s="43"/>
    </row>
    <row r="172" spans="1:12">
      <c r="A172" s="502"/>
      <c r="B172" s="349" t="s">
        <v>1190</v>
      </c>
      <c r="C172" s="10"/>
      <c r="D172" s="19"/>
      <c r="E172" s="44"/>
      <c r="F172" s="43"/>
    </row>
    <row r="173" spans="1:12">
      <c r="A173" s="502"/>
      <c r="B173" s="349" t="s">
        <v>1195</v>
      </c>
      <c r="C173" s="10" t="s">
        <v>105</v>
      </c>
      <c r="D173" s="19">
        <v>12</v>
      </c>
      <c r="E173" s="44"/>
      <c r="F173" s="56">
        <f>ROUND(D173*E173,2)</f>
        <v>0</v>
      </c>
    </row>
    <row r="174" spans="1:12">
      <c r="A174" s="502"/>
      <c r="B174" s="349" t="s">
        <v>4202</v>
      </c>
      <c r="C174" s="10" t="s">
        <v>105</v>
      </c>
      <c r="D174" s="19">
        <v>9</v>
      </c>
      <c r="E174" s="44"/>
      <c r="F174" s="43">
        <f>ROUND(D174*E174,2)</f>
        <v>0</v>
      </c>
      <c r="G174" s="7"/>
      <c r="H174" s="7"/>
      <c r="I174" s="7"/>
      <c r="J174" s="7"/>
      <c r="K174" s="7"/>
      <c r="L174" s="7"/>
    </row>
    <row r="175" spans="1:12">
      <c r="A175" s="502"/>
      <c r="B175" s="349"/>
      <c r="C175" s="10"/>
      <c r="D175" s="19"/>
      <c r="E175" s="44"/>
      <c r="F175" s="56"/>
    </row>
    <row r="176" spans="1:12">
      <c r="A176" s="567" t="s">
        <v>1196</v>
      </c>
      <c r="B176" s="350" t="s">
        <v>1197</v>
      </c>
      <c r="D176" s="360"/>
      <c r="E176" s="60"/>
      <c r="F176" s="56"/>
    </row>
    <row r="177" spans="1:6" ht="25.5">
      <c r="A177" s="21" t="s">
        <v>347</v>
      </c>
      <c r="B177" s="349" t="s">
        <v>1172</v>
      </c>
      <c r="D177" s="360"/>
      <c r="E177" s="60"/>
      <c r="F177" s="56"/>
    </row>
    <row r="178" spans="1:6">
      <c r="A178" s="21"/>
      <c r="B178" s="349"/>
      <c r="D178" s="360"/>
      <c r="E178" s="60"/>
      <c r="F178" s="56"/>
    </row>
    <row r="179" spans="1:6">
      <c r="A179" s="21" t="s">
        <v>307</v>
      </c>
      <c r="B179" s="350" t="s">
        <v>1198</v>
      </c>
      <c r="D179" s="360"/>
      <c r="E179" s="60"/>
      <c r="F179" s="56"/>
    </row>
    <row r="180" spans="1:6" ht="25.5">
      <c r="A180" s="502" t="s">
        <v>1151</v>
      </c>
      <c r="B180" s="349" t="s">
        <v>1199</v>
      </c>
      <c r="D180" s="360"/>
      <c r="E180" s="60"/>
      <c r="F180" s="56"/>
    </row>
    <row r="181" spans="1:6" ht="51">
      <c r="A181" s="502" t="s">
        <v>1151</v>
      </c>
      <c r="B181" s="349" t="s">
        <v>4182</v>
      </c>
      <c r="D181" s="360"/>
      <c r="E181" s="60"/>
      <c r="F181" s="56"/>
    </row>
    <row r="182" spans="1:6">
      <c r="A182" s="502"/>
      <c r="B182" s="349" t="s">
        <v>1190</v>
      </c>
      <c r="D182" s="360"/>
      <c r="E182" s="60"/>
      <c r="F182" s="56"/>
    </row>
    <row r="183" spans="1:6">
      <c r="A183" s="502"/>
      <c r="B183" s="349" t="s">
        <v>1200</v>
      </c>
      <c r="C183" s="10" t="s">
        <v>105</v>
      </c>
      <c r="D183" s="360">
        <v>25</v>
      </c>
      <c r="E183" s="60"/>
      <c r="F183" s="56">
        <f>ROUND(D183*E183,2)</f>
        <v>0</v>
      </c>
    </row>
    <row r="184" spans="1:6">
      <c r="A184" s="502"/>
      <c r="B184" s="349"/>
      <c r="C184" s="10"/>
      <c r="D184" s="360"/>
      <c r="E184" s="60"/>
      <c r="F184" s="56"/>
    </row>
    <row r="185" spans="1:6">
      <c r="A185" s="21" t="s">
        <v>308</v>
      </c>
      <c r="B185" s="350" t="s">
        <v>4184</v>
      </c>
      <c r="C185" s="10"/>
      <c r="D185" s="360"/>
      <c r="E185" s="60"/>
      <c r="F185" s="56"/>
    </row>
    <row r="186" spans="1:6" ht="25.5">
      <c r="A186" s="502" t="s">
        <v>1151</v>
      </c>
      <c r="B186" s="349" t="s">
        <v>1199</v>
      </c>
      <c r="C186" s="10"/>
      <c r="D186" s="360"/>
      <c r="E186" s="60"/>
      <c r="F186" s="56"/>
    </row>
    <row r="187" spans="1:6" ht="25.5">
      <c r="A187" s="543" t="s">
        <v>1151</v>
      </c>
      <c r="B187" s="349" t="s">
        <v>1201</v>
      </c>
      <c r="C187" s="10"/>
      <c r="D187" s="360"/>
      <c r="E187" s="60"/>
      <c r="F187" s="56"/>
    </row>
    <row r="188" spans="1:6">
      <c r="A188" s="502"/>
      <c r="B188" s="349" t="s">
        <v>1190</v>
      </c>
      <c r="C188" s="10"/>
      <c r="D188" s="360"/>
      <c r="E188" s="60"/>
      <c r="F188" s="56"/>
    </row>
    <row r="189" spans="1:6">
      <c r="A189" s="502"/>
      <c r="B189" s="349" t="s">
        <v>1202</v>
      </c>
      <c r="C189" s="10" t="s">
        <v>105</v>
      </c>
      <c r="D189" s="360">
        <v>10</v>
      </c>
      <c r="E189" s="60"/>
      <c r="F189" s="56">
        <f>ROUND(D189*E189,2)</f>
        <v>0</v>
      </c>
    </row>
    <row r="190" spans="1:6">
      <c r="A190" s="502"/>
      <c r="B190" s="349"/>
      <c r="C190" s="10"/>
      <c r="D190" s="360"/>
      <c r="E190" s="60"/>
      <c r="F190" s="56"/>
    </row>
    <row r="191" spans="1:6">
      <c r="A191" s="21" t="s">
        <v>309</v>
      </c>
      <c r="B191" s="350" t="s">
        <v>1191</v>
      </c>
      <c r="C191" s="10"/>
      <c r="D191" s="360"/>
      <c r="E191" s="60"/>
      <c r="F191" s="56"/>
    </row>
    <row r="192" spans="1:6" ht="25.5">
      <c r="A192" s="502" t="s">
        <v>1151</v>
      </c>
      <c r="B192" s="349" t="s">
        <v>1199</v>
      </c>
      <c r="C192" s="10"/>
      <c r="D192" s="360"/>
      <c r="E192" s="60"/>
      <c r="F192" s="56"/>
    </row>
    <row r="193" spans="1:6">
      <c r="A193" s="543" t="s">
        <v>1151</v>
      </c>
      <c r="B193" s="349" t="s">
        <v>1188</v>
      </c>
      <c r="C193" s="10"/>
      <c r="D193" s="360"/>
      <c r="E193" s="60"/>
      <c r="F193" s="56"/>
    </row>
    <row r="194" spans="1:6" ht="25.5">
      <c r="A194" s="543" t="s">
        <v>1151</v>
      </c>
      <c r="B194" s="349" t="s">
        <v>1167</v>
      </c>
      <c r="C194" s="10"/>
      <c r="D194" s="360"/>
      <c r="E194" s="60"/>
      <c r="F194" s="56"/>
    </row>
    <row r="195" spans="1:6" ht="25.5">
      <c r="A195" s="543" t="s">
        <v>1151</v>
      </c>
      <c r="B195" s="349" t="s">
        <v>1189</v>
      </c>
      <c r="C195" s="10"/>
      <c r="D195" s="360"/>
      <c r="E195" s="60"/>
      <c r="F195" s="56"/>
    </row>
    <row r="196" spans="1:6">
      <c r="A196" s="502"/>
      <c r="B196" s="349" t="s">
        <v>1190</v>
      </c>
      <c r="C196" s="10"/>
      <c r="D196" s="360"/>
      <c r="E196" s="60"/>
      <c r="F196" s="56"/>
    </row>
    <row r="197" spans="1:6">
      <c r="A197" s="502"/>
      <c r="B197" s="349" t="s">
        <v>4201</v>
      </c>
      <c r="C197" s="10" t="s">
        <v>105</v>
      </c>
      <c r="D197" s="456">
        <v>18</v>
      </c>
      <c r="E197" s="116"/>
      <c r="F197" s="419">
        <f>ROUND(D197*E197,2)</f>
        <v>0</v>
      </c>
    </row>
    <row r="198" spans="1:6">
      <c r="A198" s="502"/>
      <c r="B198" s="349" t="s">
        <v>3638</v>
      </c>
      <c r="C198" s="10" t="s">
        <v>105</v>
      </c>
      <c r="D198" s="360">
        <v>16.5</v>
      </c>
      <c r="E198" s="60"/>
      <c r="F198" s="56">
        <f>ROUND(D198*E198,2)</f>
        <v>0</v>
      </c>
    </row>
    <row r="199" spans="1:6">
      <c r="A199" s="502"/>
      <c r="B199" s="349"/>
      <c r="C199" s="10"/>
      <c r="D199" s="360"/>
      <c r="E199" s="60"/>
      <c r="F199" s="56"/>
    </row>
    <row r="200" spans="1:6">
      <c r="A200" s="21" t="s">
        <v>479</v>
      </c>
      <c r="B200" s="350" t="s">
        <v>1193</v>
      </c>
      <c r="C200" s="10"/>
      <c r="D200" s="360"/>
      <c r="E200" s="60"/>
      <c r="F200" s="56"/>
    </row>
    <row r="201" spans="1:6" ht="25.5">
      <c r="A201" s="502" t="s">
        <v>1151</v>
      </c>
      <c r="B201" s="349" t="s">
        <v>1199</v>
      </c>
      <c r="C201" s="10"/>
      <c r="D201" s="360"/>
      <c r="E201" s="60"/>
      <c r="F201" s="56"/>
    </row>
    <row r="202" spans="1:6" ht="25.5">
      <c r="A202" s="543" t="s">
        <v>1151</v>
      </c>
      <c r="B202" s="349" t="s">
        <v>1192</v>
      </c>
      <c r="C202" s="10"/>
      <c r="D202" s="360"/>
      <c r="E202" s="60"/>
      <c r="F202" s="56"/>
    </row>
    <row r="203" spans="1:6" ht="25.5">
      <c r="A203" s="543" t="s">
        <v>1151</v>
      </c>
      <c r="B203" s="349" t="s">
        <v>1194</v>
      </c>
      <c r="C203" s="10"/>
      <c r="D203" s="360"/>
      <c r="E203" s="60"/>
      <c r="F203" s="56"/>
    </row>
    <row r="204" spans="1:6" ht="25.5">
      <c r="A204" s="502" t="s">
        <v>1151</v>
      </c>
      <c r="B204" s="349" t="s">
        <v>1199</v>
      </c>
      <c r="C204" s="10"/>
      <c r="D204" s="360"/>
      <c r="E204" s="60"/>
      <c r="F204" s="56"/>
    </row>
    <row r="205" spans="1:6">
      <c r="A205" s="502"/>
      <c r="B205" s="349" t="s">
        <v>4185</v>
      </c>
      <c r="C205" s="10"/>
      <c r="D205" s="360"/>
      <c r="E205" s="60"/>
      <c r="F205" s="56"/>
    </row>
    <row r="206" spans="1:6">
      <c r="A206" s="502"/>
      <c r="B206" s="349" t="s">
        <v>1203</v>
      </c>
      <c r="C206" s="10" t="s">
        <v>105</v>
      </c>
      <c r="D206" s="360">
        <v>5</v>
      </c>
      <c r="E206" s="60"/>
      <c r="F206" s="56">
        <f>ROUND(D206*E206,2)</f>
        <v>0</v>
      </c>
    </row>
    <row r="207" spans="1:6">
      <c r="A207" s="502"/>
      <c r="B207" s="349"/>
      <c r="C207" s="10"/>
      <c r="D207" s="360"/>
      <c r="E207" s="60"/>
      <c r="F207" s="56"/>
    </row>
    <row r="208" spans="1:6">
      <c r="A208" s="21">
        <f>SUM(A137)+1</f>
        <v>4</v>
      </c>
      <c r="B208" s="350" t="s">
        <v>1204</v>
      </c>
      <c r="C208" s="353"/>
      <c r="D208" s="353"/>
      <c r="E208" s="60"/>
      <c r="F208" s="56"/>
    </row>
    <row r="209" spans="1:6" ht="51">
      <c r="A209" s="502"/>
      <c r="B209" s="349" t="s">
        <v>1205</v>
      </c>
      <c r="C209" s="353"/>
      <c r="D209" s="353"/>
      <c r="E209" s="60"/>
      <c r="F209" s="56"/>
    </row>
    <row r="210" spans="1:6" ht="25.5">
      <c r="A210" s="502"/>
      <c r="B210" s="349" t="s">
        <v>1206</v>
      </c>
      <c r="C210" s="353"/>
      <c r="D210" s="353"/>
      <c r="E210" s="60"/>
      <c r="F210" s="56"/>
    </row>
    <row r="211" spans="1:6" ht="38.25">
      <c r="A211" s="502"/>
      <c r="B211" s="349" t="s">
        <v>1207</v>
      </c>
      <c r="C211" s="353"/>
      <c r="D211" s="353"/>
      <c r="E211" s="60"/>
      <c r="F211" s="56"/>
    </row>
    <row r="212" spans="1:6" ht="25.5">
      <c r="A212" s="502"/>
      <c r="B212" s="349" t="s">
        <v>1208</v>
      </c>
      <c r="C212" s="353"/>
      <c r="D212" s="353"/>
      <c r="E212" s="60"/>
      <c r="F212" s="43"/>
    </row>
    <row r="213" spans="1:6" ht="140.25">
      <c r="A213" s="502"/>
      <c r="B213" s="349" t="s">
        <v>1209</v>
      </c>
      <c r="C213" s="353"/>
      <c r="D213" s="353"/>
      <c r="E213" s="60"/>
      <c r="F213" s="43"/>
    </row>
    <row r="214" spans="1:6" ht="63.75">
      <c r="A214" s="502"/>
      <c r="B214" s="349" t="s">
        <v>1210</v>
      </c>
      <c r="C214" s="353"/>
      <c r="D214" s="353"/>
      <c r="E214" s="60"/>
      <c r="F214" s="43"/>
    </row>
    <row r="215" spans="1:6">
      <c r="A215" s="502"/>
      <c r="B215" s="349" t="s">
        <v>1211</v>
      </c>
      <c r="C215" s="353"/>
      <c r="D215" s="353"/>
      <c r="E215" s="60"/>
      <c r="F215" s="43"/>
    </row>
    <row r="216" spans="1:6" ht="25.5">
      <c r="A216" s="502"/>
      <c r="B216" s="349" t="s">
        <v>1208</v>
      </c>
      <c r="C216" s="353"/>
      <c r="D216" s="353"/>
      <c r="E216" s="60"/>
      <c r="F216" s="43"/>
    </row>
    <row r="217" spans="1:6" ht="25.5">
      <c r="A217" s="502"/>
      <c r="B217" s="349" t="s">
        <v>1212</v>
      </c>
      <c r="C217" s="353"/>
      <c r="D217" s="353"/>
      <c r="E217" s="60"/>
      <c r="F217" s="43"/>
    </row>
    <row r="218" spans="1:6" ht="25.5">
      <c r="A218" s="502"/>
      <c r="B218" s="349" t="s">
        <v>1213</v>
      </c>
      <c r="C218" s="353"/>
      <c r="D218" s="353"/>
      <c r="E218" s="60"/>
      <c r="F218" s="43"/>
    </row>
    <row r="219" spans="1:6" ht="127.5">
      <c r="A219" s="502"/>
      <c r="B219" s="349" t="s">
        <v>1214</v>
      </c>
      <c r="C219" s="353"/>
      <c r="D219" s="353"/>
      <c r="E219" s="60"/>
      <c r="F219" s="43"/>
    </row>
    <row r="220" spans="1:6">
      <c r="A220" s="502"/>
      <c r="B220" s="349" t="s">
        <v>1215</v>
      </c>
      <c r="C220" s="353"/>
      <c r="D220" s="353"/>
      <c r="E220" s="60"/>
      <c r="F220" s="43"/>
    </row>
    <row r="221" spans="1:6">
      <c r="A221" s="502"/>
      <c r="B221" s="349"/>
      <c r="C221" s="7"/>
      <c r="D221" s="7"/>
      <c r="E221" s="60"/>
      <c r="F221" s="43"/>
    </row>
    <row r="222" spans="1:6">
      <c r="A222" s="21" t="s">
        <v>307</v>
      </c>
      <c r="B222" s="350" t="s">
        <v>1216</v>
      </c>
      <c r="C222" s="7"/>
      <c r="D222" s="7"/>
      <c r="E222" s="60"/>
      <c r="F222" s="43"/>
    </row>
    <row r="223" spans="1:6" ht="25.5">
      <c r="A223" s="543" t="s">
        <v>1151</v>
      </c>
      <c r="B223" s="349" t="s">
        <v>1217</v>
      </c>
      <c r="C223" s="7"/>
      <c r="D223" s="7"/>
      <c r="E223" s="60"/>
      <c r="F223" s="43"/>
    </row>
    <row r="224" spans="1:6">
      <c r="A224" s="543" t="s">
        <v>1151</v>
      </c>
      <c r="B224" s="349" t="s">
        <v>1188</v>
      </c>
      <c r="C224" s="7"/>
      <c r="D224" s="7"/>
      <c r="E224" s="60"/>
      <c r="F224" s="43"/>
    </row>
    <row r="225" spans="1:6" ht="25.5">
      <c r="A225" s="543" t="s">
        <v>1151</v>
      </c>
      <c r="B225" s="349" t="s">
        <v>1167</v>
      </c>
      <c r="C225" s="7"/>
      <c r="D225" s="7"/>
      <c r="E225" s="60"/>
      <c r="F225" s="43"/>
    </row>
    <row r="226" spans="1:6">
      <c r="A226" s="543" t="s">
        <v>1151</v>
      </c>
      <c r="B226" s="349" t="s">
        <v>1218</v>
      </c>
      <c r="C226" s="7"/>
      <c r="D226" s="7"/>
      <c r="E226" s="60"/>
      <c r="F226" s="43"/>
    </row>
    <row r="227" spans="1:6">
      <c r="A227" s="502"/>
      <c r="B227" s="349" t="s">
        <v>1155</v>
      </c>
      <c r="C227" s="7"/>
      <c r="D227" s="7"/>
      <c r="E227" s="60"/>
      <c r="F227" s="56"/>
    </row>
    <row r="228" spans="1:6">
      <c r="A228" s="502"/>
      <c r="B228" s="349" t="s">
        <v>3639</v>
      </c>
      <c r="C228" s="10" t="s">
        <v>105</v>
      </c>
      <c r="D228" s="19">
        <v>43.5</v>
      </c>
      <c r="E228" s="44"/>
      <c r="F228" s="43">
        <f>ROUND(D228*E228,2)</f>
        <v>0</v>
      </c>
    </row>
    <row r="229" spans="1:6">
      <c r="A229" s="502"/>
      <c r="B229" s="349" t="s">
        <v>3640</v>
      </c>
      <c r="C229" s="10" t="s">
        <v>105</v>
      </c>
      <c r="D229" s="19">
        <v>7.5</v>
      </c>
      <c r="E229" s="44"/>
      <c r="F229" s="43">
        <f>ROUND(D229*E229,2)</f>
        <v>0</v>
      </c>
    </row>
    <row r="230" spans="1:6">
      <c r="A230" s="502"/>
      <c r="B230" s="349"/>
      <c r="C230" s="10"/>
      <c r="D230" s="19"/>
      <c r="E230" s="44"/>
      <c r="F230" s="43"/>
    </row>
    <row r="231" spans="1:6">
      <c r="A231" s="21" t="s">
        <v>308</v>
      </c>
      <c r="B231" s="350" t="s">
        <v>1219</v>
      </c>
      <c r="C231" s="7"/>
      <c r="D231" s="7"/>
      <c r="E231" s="44"/>
      <c r="F231" s="43"/>
    </row>
    <row r="232" spans="1:6" ht="25.5">
      <c r="A232" s="543" t="s">
        <v>1151</v>
      </c>
      <c r="B232" s="349" t="s">
        <v>1217</v>
      </c>
      <c r="C232" s="7"/>
      <c r="D232" s="7"/>
      <c r="E232" s="60"/>
      <c r="F232" s="43"/>
    </row>
    <row r="233" spans="1:6">
      <c r="A233" s="543" t="s">
        <v>1151</v>
      </c>
      <c r="B233" s="349" t="s">
        <v>1188</v>
      </c>
      <c r="C233" s="7"/>
      <c r="D233" s="7"/>
      <c r="E233" s="44"/>
      <c r="F233" s="43"/>
    </row>
    <row r="234" spans="1:6" ht="25.5">
      <c r="A234" s="543" t="s">
        <v>1151</v>
      </c>
      <c r="B234" s="349" t="s">
        <v>1153</v>
      </c>
      <c r="C234" s="7"/>
      <c r="D234" s="7"/>
      <c r="E234" s="44"/>
      <c r="F234" s="43"/>
    </row>
    <row r="235" spans="1:6">
      <c r="A235" s="543" t="s">
        <v>1151</v>
      </c>
      <c r="B235" s="349" t="s">
        <v>1220</v>
      </c>
      <c r="C235" s="7"/>
      <c r="D235" s="7"/>
      <c r="E235" s="44"/>
      <c r="F235" s="43"/>
    </row>
    <row r="236" spans="1:6">
      <c r="A236" s="502"/>
      <c r="B236" s="349" t="s">
        <v>1155</v>
      </c>
      <c r="C236" s="7"/>
      <c r="D236" s="7"/>
      <c r="E236" s="44"/>
      <c r="F236" s="43"/>
    </row>
    <row r="237" spans="1:6">
      <c r="A237" s="502"/>
      <c r="B237" s="349" t="s">
        <v>1221</v>
      </c>
      <c r="C237" s="10" t="s">
        <v>105</v>
      </c>
      <c r="D237" s="19">
        <v>45</v>
      </c>
      <c r="E237" s="44"/>
      <c r="F237" s="43">
        <f>ROUND(D237*E237,2)</f>
        <v>0</v>
      </c>
    </row>
    <row r="238" spans="1:6">
      <c r="A238" s="502"/>
      <c r="B238" s="349"/>
      <c r="C238" s="10"/>
      <c r="D238" s="19"/>
      <c r="E238" s="44"/>
      <c r="F238" s="43"/>
    </row>
    <row r="239" spans="1:6">
      <c r="A239" s="21" t="s">
        <v>309</v>
      </c>
      <c r="B239" s="350" t="s">
        <v>1222</v>
      </c>
      <c r="C239" s="7"/>
      <c r="D239" s="7"/>
      <c r="E239" s="44"/>
      <c r="F239" s="43"/>
    </row>
    <row r="240" spans="1:6" ht="25.5">
      <c r="A240" s="543" t="s">
        <v>1151</v>
      </c>
      <c r="B240" s="349" t="s">
        <v>1217</v>
      </c>
      <c r="C240" s="7"/>
      <c r="D240" s="7"/>
      <c r="E240" s="44"/>
      <c r="F240" s="43"/>
    </row>
    <row r="241" spans="1:6" ht="25.5">
      <c r="A241" s="543" t="s">
        <v>1151</v>
      </c>
      <c r="B241" s="349" t="s">
        <v>1153</v>
      </c>
      <c r="C241" s="7"/>
      <c r="D241" s="7"/>
      <c r="E241" s="44"/>
      <c r="F241" s="43"/>
    </row>
    <row r="242" spans="1:6">
      <c r="A242" s="543" t="s">
        <v>1151</v>
      </c>
      <c r="B242" s="349" t="s">
        <v>1220</v>
      </c>
      <c r="C242" s="7"/>
      <c r="D242" s="7"/>
      <c r="E242" s="44"/>
      <c r="F242" s="43"/>
    </row>
    <row r="243" spans="1:6" ht="25.5">
      <c r="A243" s="543" t="s">
        <v>1151</v>
      </c>
      <c r="B243" s="349" t="s">
        <v>1217</v>
      </c>
      <c r="C243" s="7"/>
      <c r="D243" s="7"/>
      <c r="E243" s="44"/>
      <c r="F243" s="43"/>
    </row>
    <row r="244" spans="1:6">
      <c r="A244" s="502"/>
      <c r="B244" s="349" t="s">
        <v>1155</v>
      </c>
      <c r="C244" s="7"/>
      <c r="D244" s="7"/>
      <c r="E244" s="44"/>
      <c r="F244" s="43"/>
    </row>
    <row r="245" spans="1:6">
      <c r="A245" s="502" t="s">
        <v>1156</v>
      </c>
      <c r="B245" s="349" t="s">
        <v>3641</v>
      </c>
      <c r="C245" s="10" t="s">
        <v>105</v>
      </c>
      <c r="D245" s="19">
        <v>180</v>
      </c>
      <c r="E245" s="44"/>
      <c r="F245" s="43">
        <f>ROUND(D245*E245,2)</f>
        <v>0</v>
      </c>
    </row>
    <row r="246" spans="1:6">
      <c r="A246" s="502" t="s">
        <v>1158</v>
      </c>
      <c r="B246" s="349" t="s">
        <v>4186</v>
      </c>
      <c r="C246" s="10" t="s">
        <v>105</v>
      </c>
      <c r="D246" s="19">
        <v>65</v>
      </c>
      <c r="E246" s="44"/>
      <c r="F246" s="43">
        <f>ROUND(D246*E246,2)</f>
        <v>0</v>
      </c>
    </row>
    <row r="247" spans="1:6">
      <c r="A247" s="502" t="s">
        <v>1601</v>
      </c>
      <c r="B247" s="349" t="s">
        <v>3642</v>
      </c>
      <c r="C247" s="10" t="s">
        <v>105</v>
      </c>
      <c r="D247" s="19">
        <v>22</v>
      </c>
      <c r="E247" s="44"/>
      <c r="F247" s="43">
        <f t="shared" ref="F247:F248" si="0">ROUND(D247*E247,2)</f>
        <v>0</v>
      </c>
    </row>
    <row r="248" spans="1:6">
      <c r="A248" s="502" t="s">
        <v>1722</v>
      </c>
      <c r="B248" s="349" t="s">
        <v>4187</v>
      </c>
      <c r="C248" s="10" t="s">
        <v>105</v>
      </c>
      <c r="D248" s="19">
        <v>27</v>
      </c>
      <c r="E248" s="44"/>
      <c r="F248" s="43">
        <f t="shared" si="0"/>
        <v>0</v>
      </c>
    </row>
    <row r="249" spans="1:6">
      <c r="A249" s="502"/>
      <c r="B249" s="349"/>
      <c r="C249" s="10"/>
      <c r="D249" s="19"/>
      <c r="E249" s="44"/>
      <c r="F249" s="43"/>
    </row>
    <row r="250" spans="1:6">
      <c r="A250" s="21" t="s">
        <v>479</v>
      </c>
      <c r="B250" s="350" t="s">
        <v>1223</v>
      </c>
      <c r="C250" s="7"/>
      <c r="D250" s="7"/>
      <c r="E250" s="44"/>
      <c r="F250" s="43"/>
    </row>
    <row r="251" spans="1:6" ht="25.5">
      <c r="A251" s="543" t="s">
        <v>1151</v>
      </c>
      <c r="B251" s="349" t="s">
        <v>1152</v>
      </c>
      <c r="C251" s="7"/>
      <c r="D251" s="7"/>
      <c r="E251" s="44"/>
      <c r="F251" s="43"/>
    </row>
    <row r="252" spans="1:6" ht="25.5">
      <c r="A252" s="543" t="s">
        <v>1151</v>
      </c>
      <c r="B252" s="349" t="s">
        <v>1224</v>
      </c>
      <c r="C252" s="7"/>
      <c r="D252" s="7"/>
      <c r="E252" s="44"/>
      <c r="F252" s="43"/>
    </row>
    <row r="253" spans="1:6" ht="25.5">
      <c r="B253" s="349" t="s">
        <v>1217</v>
      </c>
      <c r="C253" s="7"/>
      <c r="D253" s="7"/>
      <c r="E253" s="44"/>
      <c r="F253" s="43"/>
    </row>
    <row r="254" spans="1:6" ht="25.5">
      <c r="A254" s="543" t="s">
        <v>1151</v>
      </c>
      <c r="B254" s="349" t="s">
        <v>1225</v>
      </c>
      <c r="C254" s="7"/>
      <c r="D254" s="7"/>
      <c r="E254" s="44"/>
      <c r="F254" s="43"/>
    </row>
    <row r="255" spans="1:6" ht="25.5">
      <c r="A255" s="543" t="s">
        <v>1151</v>
      </c>
      <c r="B255" s="349" t="s">
        <v>1226</v>
      </c>
      <c r="C255" s="7"/>
      <c r="D255" s="7"/>
      <c r="E255" s="44"/>
      <c r="F255" s="43"/>
    </row>
    <row r="256" spans="1:6" ht="25.5">
      <c r="A256" s="543" t="s">
        <v>1151</v>
      </c>
      <c r="B256" s="349" t="s">
        <v>1217</v>
      </c>
      <c r="C256" s="7"/>
      <c r="D256" s="7"/>
      <c r="E256" s="44"/>
      <c r="F256" s="43"/>
    </row>
    <row r="257" spans="1:6" ht="25.5">
      <c r="A257" s="543" t="s">
        <v>1151</v>
      </c>
      <c r="B257" s="349" t="s">
        <v>1227</v>
      </c>
      <c r="C257" s="7"/>
      <c r="D257" s="7"/>
      <c r="E257" s="44"/>
      <c r="F257" s="43"/>
    </row>
    <row r="258" spans="1:6" ht="25.5">
      <c r="A258" s="543" t="s">
        <v>1151</v>
      </c>
      <c r="B258" s="349" t="s">
        <v>1152</v>
      </c>
      <c r="C258" s="7"/>
      <c r="D258" s="7"/>
      <c r="E258" s="44"/>
      <c r="F258" s="43"/>
    </row>
    <row r="259" spans="1:6">
      <c r="A259" s="502"/>
      <c r="B259" s="349" t="s">
        <v>1155</v>
      </c>
      <c r="C259" s="7"/>
      <c r="D259" s="7"/>
      <c r="E259" s="44"/>
      <c r="F259" s="43"/>
    </row>
    <row r="260" spans="1:6">
      <c r="A260" s="502"/>
      <c r="B260" s="349" t="s">
        <v>1228</v>
      </c>
      <c r="C260" s="10" t="s">
        <v>105</v>
      </c>
      <c r="D260" s="19">
        <v>25</v>
      </c>
      <c r="E260" s="44"/>
      <c r="F260" s="43">
        <f>ROUND(D260*E260,2)</f>
        <v>0</v>
      </c>
    </row>
    <row r="261" spans="1:6">
      <c r="A261" s="502"/>
      <c r="B261" s="349"/>
      <c r="C261" s="10"/>
      <c r="D261" s="19"/>
      <c r="E261" s="44"/>
      <c r="F261" s="43"/>
    </row>
    <row r="262" spans="1:6">
      <c r="A262" s="21" t="s">
        <v>1229</v>
      </c>
      <c r="B262" s="350" t="s">
        <v>1230</v>
      </c>
      <c r="C262" s="7"/>
      <c r="D262" s="7"/>
      <c r="E262" s="44"/>
      <c r="F262" s="43"/>
    </row>
    <row r="263" spans="1:6" ht="25.5">
      <c r="A263" s="543" t="s">
        <v>1151</v>
      </c>
      <c r="B263" s="349" t="s">
        <v>1217</v>
      </c>
      <c r="C263" s="7"/>
      <c r="D263" s="7"/>
      <c r="E263" s="44"/>
      <c r="F263" s="43"/>
    </row>
    <row r="264" spans="1:6" ht="25.5">
      <c r="A264" s="543" t="s">
        <v>1151</v>
      </c>
      <c r="B264" s="349" t="s">
        <v>1231</v>
      </c>
      <c r="C264" s="7"/>
      <c r="D264" s="7"/>
      <c r="E264" s="44"/>
      <c r="F264" s="43"/>
    </row>
    <row r="265" spans="1:6">
      <c r="A265" s="543" t="s">
        <v>1151</v>
      </c>
      <c r="B265" s="349" t="s">
        <v>1232</v>
      </c>
      <c r="C265" s="7"/>
      <c r="D265" s="7"/>
      <c r="E265" s="44"/>
      <c r="F265" s="43"/>
    </row>
    <row r="266" spans="1:6" ht="25.5">
      <c r="A266" s="543" t="s">
        <v>1151</v>
      </c>
      <c r="B266" s="1" t="s">
        <v>1233</v>
      </c>
      <c r="C266" s="7"/>
      <c r="D266" s="7"/>
      <c r="E266" s="44"/>
      <c r="F266" s="43"/>
    </row>
    <row r="267" spans="1:6">
      <c r="A267" s="543" t="s">
        <v>1151</v>
      </c>
      <c r="B267" s="349" t="s">
        <v>1232</v>
      </c>
      <c r="C267" s="7"/>
      <c r="D267" s="7"/>
      <c r="E267" s="44"/>
      <c r="F267" s="43"/>
    </row>
    <row r="268" spans="1:6" ht="25.5">
      <c r="A268" s="543" t="s">
        <v>1151</v>
      </c>
      <c r="B268" s="349" t="s">
        <v>1231</v>
      </c>
      <c r="C268" s="7"/>
      <c r="D268" s="7"/>
      <c r="E268" s="44"/>
      <c r="F268" s="43"/>
    </row>
    <row r="269" spans="1:6" ht="25.5">
      <c r="A269" s="543" t="s">
        <v>1151</v>
      </c>
      <c r="B269" s="349" t="s">
        <v>1217</v>
      </c>
      <c r="C269" s="7"/>
      <c r="D269" s="7"/>
      <c r="E269" s="44"/>
      <c r="F269" s="43"/>
    </row>
    <row r="270" spans="1:6">
      <c r="A270" s="502"/>
      <c r="B270" s="349" t="s">
        <v>1155</v>
      </c>
      <c r="C270" s="7"/>
      <c r="D270" s="7"/>
      <c r="E270" s="44"/>
      <c r="F270" s="43"/>
    </row>
    <row r="271" spans="1:6">
      <c r="A271" s="502"/>
      <c r="B271" s="349" t="s">
        <v>1234</v>
      </c>
      <c r="C271" s="10" t="s">
        <v>105</v>
      </c>
      <c r="D271" s="19">
        <v>13</v>
      </c>
      <c r="E271" s="44"/>
      <c r="F271" s="43">
        <f>ROUND(D271*E271,2)</f>
        <v>0</v>
      </c>
    </row>
    <row r="272" spans="1:6">
      <c r="A272" s="502"/>
      <c r="B272" s="349"/>
      <c r="C272" s="10"/>
      <c r="D272" s="19"/>
      <c r="E272" s="44"/>
      <c r="F272" s="43"/>
    </row>
    <row r="273" spans="1:6">
      <c r="A273" s="21" t="s">
        <v>1235</v>
      </c>
      <c r="B273" s="350" t="s">
        <v>1236</v>
      </c>
      <c r="C273" s="10"/>
      <c r="D273" s="19"/>
      <c r="E273" s="44"/>
      <c r="F273" s="43"/>
    </row>
    <row r="274" spans="1:6" ht="25.5">
      <c r="A274" s="543" t="s">
        <v>1151</v>
      </c>
      <c r="B274" s="349" t="s">
        <v>1217</v>
      </c>
      <c r="C274" s="10"/>
      <c r="D274" s="19"/>
      <c r="E274" s="44"/>
      <c r="F274" s="43"/>
    </row>
    <row r="275" spans="1:6" ht="25.5">
      <c r="A275" s="543" t="s">
        <v>1151</v>
      </c>
      <c r="B275" s="349" t="s">
        <v>1237</v>
      </c>
      <c r="C275" s="10"/>
      <c r="D275" s="19"/>
      <c r="E275" s="44"/>
      <c r="F275" s="43"/>
    </row>
    <row r="276" spans="1:6" ht="25.5">
      <c r="A276" s="543" t="s">
        <v>1151</v>
      </c>
      <c r="B276" s="349" t="s">
        <v>1238</v>
      </c>
      <c r="C276" s="10"/>
      <c r="D276" s="19"/>
      <c r="E276" s="44"/>
      <c r="F276" s="43"/>
    </row>
    <row r="277" spans="1:6" ht="25.5">
      <c r="A277" s="543" t="s">
        <v>1151</v>
      </c>
      <c r="B277" s="349" t="s">
        <v>1217</v>
      </c>
      <c r="C277" s="10"/>
      <c r="D277" s="19"/>
      <c r="E277" s="44"/>
      <c r="F277" s="43"/>
    </row>
    <row r="278" spans="1:6" ht="25.5">
      <c r="A278" s="543" t="s">
        <v>1151</v>
      </c>
      <c r="B278" s="349" t="s">
        <v>1225</v>
      </c>
      <c r="C278" s="10"/>
      <c r="D278" s="19"/>
      <c r="E278" s="44"/>
      <c r="F278" s="43"/>
    </row>
    <row r="279" spans="1:6" ht="25.5">
      <c r="A279" s="543" t="s">
        <v>1151</v>
      </c>
      <c r="B279" s="349" t="s">
        <v>1217</v>
      </c>
      <c r="C279" s="10"/>
      <c r="D279" s="19"/>
      <c r="E279" s="44"/>
      <c r="F279" s="43"/>
    </row>
    <row r="280" spans="1:6">
      <c r="A280" s="502"/>
      <c r="B280" s="349" t="s">
        <v>1239</v>
      </c>
      <c r="C280" s="10" t="s">
        <v>105</v>
      </c>
      <c r="D280" s="19">
        <v>48</v>
      </c>
      <c r="E280" s="44"/>
      <c r="F280" s="43">
        <f>ROUND(D280*E280,2)</f>
        <v>0</v>
      </c>
    </row>
    <row r="281" spans="1:6">
      <c r="A281" s="502"/>
      <c r="B281" s="349"/>
      <c r="C281" s="10"/>
      <c r="D281" s="19"/>
      <c r="E281" s="44"/>
      <c r="F281" s="43"/>
    </row>
    <row r="282" spans="1:6">
      <c r="A282" s="21" t="s">
        <v>1240</v>
      </c>
      <c r="B282" s="350" t="s">
        <v>1241</v>
      </c>
      <c r="C282" s="10"/>
      <c r="D282" s="19"/>
      <c r="E282" s="44"/>
      <c r="F282" s="43"/>
    </row>
    <row r="283" spans="1:6" ht="25.5">
      <c r="A283" s="543" t="s">
        <v>1151</v>
      </c>
      <c r="B283" s="349" t="s">
        <v>1242</v>
      </c>
      <c r="C283" s="10"/>
      <c r="D283" s="19"/>
      <c r="E283" s="44"/>
      <c r="F283" s="43"/>
    </row>
    <row r="284" spans="1:6" ht="25.5">
      <c r="A284" s="543" t="s">
        <v>1151</v>
      </c>
      <c r="B284" s="349" t="s">
        <v>1243</v>
      </c>
      <c r="C284" s="10"/>
      <c r="D284" s="19"/>
      <c r="E284" s="44"/>
      <c r="F284" s="43"/>
    </row>
    <row r="285" spans="1:6">
      <c r="A285" s="543" t="s">
        <v>1151</v>
      </c>
      <c r="B285" s="349" t="s">
        <v>1244</v>
      </c>
      <c r="C285" s="10"/>
      <c r="D285" s="19"/>
      <c r="E285" s="44"/>
      <c r="F285" s="43"/>
    </row>
    <row r="286" spans="1:6" ht="25.5">
      <c r="A286" s="543" t="s">
        <v>1151</v>
      </c>
      <c r="B286" s="349" t="s">
        <v>1217</v>
      </c>
      <c r="C286" s="10"/>
      <c r="D286" s="19"/>
      <c r="E286" s="44"/>
      <c r="F286" s="43"/>
    </row>
    <row r="287" spans="1:6" ht="25.5">
      <c r="A287" s="543" t="s">
        <v>1151</v>
      </c>
      <c r="B287" s="349" t="s">
        <v>1225</v>
      </c>
      <c r="C287" s="10"/>
      <c r="D287" s="19"/>
      <c r="E287" s="44"/>
      <c r="F287" s="43"/>
    </row>
    <row r="288" spans="1:6" ht="25.5">
      <c r="A288" s="543" t="s">
        <v>1151</v>
      </c>
      <c r="B288" s="349" t="s">
        <v>1217</v>
      </c>
      <c r="C288" s="10"/>
      <c r="D288" s="19"/>
      <c r="E288" s="44"/>
      <c r="F288" s="43"/>
    </row>
    <row r="289" spans="1:6">
      <c r="A289" s="502"/>
      <c r="B289" s="349" t="s">
        <v>1245</v>
      </c>
      <c r="C289" s="10" t="s">
        <v>105</v>
      </c>
      <c r="D289" s="19">
        <v>21.5</v>
      </c>
      <c r="E289" s="44"/>
      <c r="F289" s="43">
        <f>ROUND(D289*E289,2)</f>
        <v>0</v>
      </c>
    </row>
    <row r="290" spans="1:6">
      <c r="A290" s="543"/>
      <c r="B290" s="349"/>
      <c r="C290" s="10"/>
      <c r="D290" s="19"/>
      <c r="E290" s="44"/>
      <c r="F290" s="43"/>
    </row>
    <row r="291" spans="1:6">
      <c r="A291" s="21" t="s">
        <v>87</v>
      </c>
      <c r="B291" s="350" t="s">
        <v>1247</v>
      </c>
      <c r="C291" s="10"/>
      <c r="D291" s="19"/>
      <c r="E291" s="44"/>
      <c r="F291" s="43"/>
    </row>
    <row r="292" spans="1:6" ht="25.5">
      <c r="A292" s="543" t="s">
        <v>1151</v>
      </c>
      <c r="B292" s="349" t="s">
        <v>4188</v>
      </c>
      <c r="C292" s="10"/>
      <c r="D292" s="19"/>
      <c r="E292" s="44"/>
      <c r="F292" s="43"/>
    </row>
    <row r="293" spans="1:6" ht="25.5">
      <c r="A293" s="543" t="s">
        <v>1151</v>
      </c>
      <c r="B293" s="349" t="s">
        <v>1243</v>
      </c>
      <c r="C293" s="10"/>
      <c r="D293" s="19"/>
      <c r="E293" s="44"/>
      <c r="F293" s="43"/>
    </row>
    <row r="294" spans="1:6">
      <c r="A294" s="543" t="s">
        <v>1151</v>
      </c>
      <c r="B294" s="349" t="s">
        <v>1244</v>
      </c>
      <c r="C294" s="10"/>
      <c r="D294" s="19"/>
      <c r="E294" s="44"/>
      <c r="F294" s="43"/>
    </row>
    <row r="295" spans="1:6" ht="25.5">
      <c r="A295" s="543" t="s">
        <v>1151</v>
      </c>
      <c r="B295" s="349" t="s">
        <v>1217</v>
      </c>
      <c r="C295" s="3"/>
      <c r="E295" s="60"/>
      <c r="F295" s="56"/>
    </row>
    <row r="296" spans="1:6" ht="25.5">
      <c r="A296" s="543"/>
      <c r="B296" s="349" t="s">
        <v>1248</v>
      </c>
      <c r="C296" s="10" t="s">
        <v>105</v>
      </c>
      <c r="D296" s="19">
        <v>8.1</v>
      </c>
      <c r="E296" s="44"/>
      <c r="F296" s="43">
        <f>ROUND(D296*E296,2)</f>
        <v>0</v>
      </c>
    </row>
    <row r="297" spans="1:6">
      <c r="A297" s="543"/>
      <c r="B297" s="349"/>
      <c r="C297" s="10"/>
      <c r="D297" s="19"/>
      <c r="E297" s="44"/>
      <c r="F297" s="43"/>
    </row>
    <row r="298" spans="1:6">
      <c r="A298" s="21" t="s">
        <v>1249</v>
      </c>
      <c r="B298" s="350" t="s">
        <v>4189</v>
      </c>
      <c r="C298" s="7"/>
      <c r="D298" s="7"/>
      <c r="E298" s="44"/>
      <c r="F298" s="43"/>
    </row>
    <row r="299" spans="1:6" ht="25.5">
      <c r="A299" s="543" t="s">
        <v>1151</v>
      </c>
      <c r="B299" s="349" t="s">
        <v>3651</v>
      </c>
      <c r="C299" s="7"/>
      <c r="D299" s="7"/>
      <c r="E299" s="44"/>
      <c r="F299" s="43"/>
    </row>
    <row r="300" spans="1:6">
      <c r="A300" s="543" t="s">
        <v>1151</v>
      </c>
      <c r="B300" s="349" t="s">
        <v>3650</v>
      </c>
      <c r="C300" s="7"/>
      <c r="D300" s="7"/>
      <c r="E300" s="44"/>
      <c r="F300" s="43"/>
    </row>
    <row r="301" spans="1:6" ht="25.5">
      <c r="A301" s="543" t="s">
        <v>1151</v>
      </c>
      <c r="B301" s="349" t="s">
        <v>3652</v>
      </c>
      <c r="C301" s="7"/>
      <c r="D301" s="7"/>
      <c r="E301" s="44"/>
      <c r="F301" s="43"/>
    </row>
    <row r="302" spans="1:6">
      <c r="A302" s="543" t="s">
        <v>1151</v>
      </c>
      <c r="B302" s="349" t="s">
        <v>3653</v>
      </c>
      <c r="C302" s="7"/>
      <c r="D302" s="7"/>
      <c r="E302" s="44"/>
      <c r="F302" s="43"/>
    </row>
    <row r="303" spans="1:6" ht="25.5">
      <c r="A303" s="543" t="s">
        <v>1151</v>
      </c>
      <c r="B303" s="349" t="s">
        <v>1242</v>
      </c>
      <c r="C303" s="7"/>
      <c r="D303" s="7"/>
      <c r="E303" s="44"/>
      <c r="F303" s="43"/>
    </row>
    <row r="304" spans="1:6">
      <c r="A304" s="543"/>
      <c r="B304" s="349" t="s">
        <v>1155</v>
      </c>
      <c r="C304" s="7"/>
      <c r="D304" s="7"/>
      <c r="E304" s="44"/>
      <c r="F304" s="43"/>
    </row>
    <row r="305" spans="1:12">
      <c r="A305" s="543"/>
      <c r="B305" s="349" t="s">
        <v>1250</v>
      </c>
      <c r="C305" s="10" t="s">
        <v>105</v>
      </c>
      <c r="D305" s="19">
        <v>8.3000000000000007</v>
      </c>
      <c r="E305" s="44"/>
      <c r="F305" s="43">
        <f>ROUND(D305*E305,2)</f>
        <v>0</v>
      </c>
    </row>
    <row r="306" spans="1:12">
      <c r="A306" s="543"/>
      <c r="B306" s="349"/>
      <c r="C306" s="10"/>
      <c r="D306" s="19"/>
      <c r="E306" s="44"/>
      <c r="F306" s="43"/>
    </row>
    <row r="307" spans="1:12">
      <c r="A307" s="21" t="s">
        <v>1251</v>
      </c>
      <c r="B307" s="350" t="s">
        <v>1252</v>
      </c>
      <c r="C307" s="7"/>
      <c r="D307" s="7"/>
      <c r="E307" s="44"/>
      <c r="F307" s="43"/>
    </row>
    <row r="308" spans="1:12" ht="25.5">
      <c r="A308" s="543" t="s">
        <v>1151</v>
      </c>
      <c r="B308" s="349" t="s">
        <v>1217</v>
      </c>
      <c r="C308" s="7"/>
      <c r="D308" s="7"/>
      <c r="E308" s="44"/>
      <c r="F308" s="43"/>
    </row>
    <row r="309" spans="1:12" ht="25.5">
      <c r="A309" s="543" t="s">
        <v>1151</v>
      </c>
      <c r="B309" s="349" t="s">
        <v>1225</v>
      </c>
      <c r="C309" s="7"/>
      <c r="D309" s="7"/>
      <c r="E309" s="44"/>
      <c r="F309" s="43"/>
    </row>
    <row r="310" spans="1:12">
      <c r="A310" s="543" t="s">
        <v>1151</v>
      </c>
      <c r="B310" s="349" t="s">
        <v>1253</v>
      </c>
      <c r="C310" s="7"/>
      <c r="D310" s="7"/>
      <c r="E310" s="44"/>
      <c r="F310" s="43"/>
    </row>
    <row r="311" spans="1:12" ht="25.5">
      <c r="A311" s="543" t="s">
        <v>1151</v>
      </c>
      <c r="B311" s="349" t="s">
        <v>1217</v>
      </c>
      <c r="C311" s="7"/>
      <c r="D311" s="7"/>
      <c r="E311" s="44"/>
      <c r="F311" s="43"/>
    </row>
    <row r="312" spans="1:12">
      <c r="A312" s="543"/>
      <c r="B312" s="349" t="s">
        <v>1155</v>
      </c>
      <c r="C312" s="7"/>
      <c r="D312" s="7"/>
      <c r="E312" s="44"/>
      <c r="F312" s="43"/>
    </row>
    <row r="313" spans="1:12">
      <c r="A313" s="543"/>
      <c r="B313" s="349" t="s">
        <v>3643</v>
      </c>
      <c r="C313" s="10" t="s">
        <v>105</v>
      </c>
      <c r="D313" s="19">
        <v>11.4</v>
      </c>
      <c r="E313" s="44"/>
      <c r="F313" s="43">
        <f>ROUND(D313*E313,2)</f>
        <v>0</v>
      </c>
    </row>
    <row r="314" spans="1:12">
      <c r="A314" s="543"/>
      <c r="B314" s="349" t="s">
        <v>4190</v>
      </c>
      <c r="C314" s="10" t="s">
        <v>105</v>
      </c>
      <c r="D314" s="19">
        <v>45</v>
      </c>
      <c r="E314" s="44"/>
      <c r="F314" s="43">
        <f>ROUND(D314*E314,2)</f>
        <v>0</v>
      </c>
      <c r="G314" s="7"/>
      <c r="H314" s="7"/>
      <c r="I314" s="7"/>
      <c r="J314" s="7"/>
      <c r="K314" s="7"/>
      <c r="L314" s="7"/>
    </row>
    <row r="315" spans="1:12">
      <c r="A315" s="543"/>
      <c r="B315" s="349"/>
      <c r="C315" s="10"/>
      <c r="D315" s="19"/>
      <c r="E315" s="44"/>
      <c r="F315" s="43"/>
      <c r="G315" s="7"/>
      <c r="H315" s="7"/>
      <c r="I315" s="7"/>
      <c r="J315" s="7"/>
      <c r="K315" s="7"/>
      <c r="L315" s="7"/>
    </row>
    <row r="316" spans="1:12">
      <c r="A316" s="21" t="s">
        <v>1254</v>
      </c>
      <c r="B316" s="350" t="s">
        <v>4191</v>
      </c>
      <c r="C316" s="7"/>
      <c r="D316" s="7"/>
      <c r="E316" s="44"/>
      <c r="F316" s="43"/>
      <c r="G316" s="7"/>
      <c r="H316" s="7"/>
      <c r="I316" s="7"/>
      <c r="J316" s="7"/>
      <c r="K316" s="7"/>
      <c r="L316" s="7"/>
    </row>
    <row r="317" spans="1:12" ht="25.5">
      <c r="A317" s="543" t="s">
        <v>1151</v>
      </c>
      <c r="B317" s="349" t="s">
        <v>1217</v>
      </c>
      <c r="C317" s="7"/>
      <c r="D317" s="7"/>
      <c r="E317" s="44"/>
      <c r="F317" s="43"/>
      <c r="G317" s="7"/>
      <c r="H317" s="7"/>
      <c r="I317" s="7"/>
      <c r="J317" s="7"/>
      <c r="K317" s="7"/>
      <c r="L317" s="7"/>
    </row>
    <row r="318" spans="1:12" ht="51">
      <c r="A318" s="543" t="s">
        <v>1151</v>
      </c>
      <c r="B318" s="349" t="s">
        <v>4192</v>
      </c>
      <c r="C318" s="7"/>
      <c r="D318" s="7"/>
      <c r="E318" s="44"/>
      <c r="F318" s="43"/>
      <c r="G318" s="7"/>
      <c r="H318" s="7"/>
      <c r="I318" s="7"/>
      <c r="J318" s="7"/>
      <c r="K318" s="7"/>
      <c r="L318" s="7"/>
    </row>
    <row r="319" spans="1:12">
      <c r="A319" s="543" t="s">
        <v>1151</v>
      </c>
      <c r="B319" s="349" t="s">
        <v>1218</v>
      </c>
      <c r="C319" s="7"/>
      <c r="D319" s="7"/>
      <c r="E319" s="44"/>
      <c r="F319" s="43"/>
    </row>
    <row r="320" spans="1:12">
      <c r="B320" s="349" t="s">
        <v>1155</v>
      </c>
      <c r="C320" s="3"/>
      <c r="E320" s="44"/>
      <c r="F320" s="43"/>
    </row>
    <row r="321" spans="1:8">
      <c r="B321" s="349" t="s">
        <v>4193</v>
      </c>
      <c r="C321" s="10" t="s">
        <v>105</v>
      </c>
      <c r="D321" s="111">
        <v>3.5</v>
      </c>
      <c r="E321" s="108"/>
      <c r="F321" s="109">
        <f>ROUND(D321*E321,2)</f>
        <v>0</v>
      </c>
    </row>
    <row r="322" spans="1:8">
      <c r="A322" s="543"/>
      <c r="B322" s="349"/>
      <c r="C322" s="10"/>
      <c r="D322" s="19"/>
      <c r="E322" s="44"/>
      <c r="F322" s="43"/>
    </row>
    <row r="323" spans="1:8">
      <c r="A323" s="21" t="s">
        <v>3644</v>
      </c>
      <c r="B323" s="350" t="s">
        <v>3645</v>
      </c>
      <c r="C323" s="10"/>
      <c r="D323" s="19"/>
      <c r="E323" s="44"/>
      <c r="F323" s="43"/>
    </row>
    <row r="324" spans="1:8" ht="25.5">
      <c r="A324" s="543" t="s">
        <v>1151</v>
      </c>
      <c r="B324" s="349" t="s">
        <v>1242</v>
      </c>
      <c r="C324" s="10"/>
      <c r="D324" s="19"/>
      <c r="E324" s="44"/>
      <c r="F324" s="43"/>
    </row>
    <row r="325" spans="1:8" ht="25.5">
      <c r="A325" s="543" t="s">
        <v>1151</v>
      </c>
      <c r="B325" s="349" t="s">
        <v>1243</v>
      </c>
      <c r="C325" s="10"/>
      <c r="D325" s="19"/>
      <c r="E325" s="44"/>
      <c r="F325" s="43"/>
    </row>
    <row r="326" spans="1:8">
      <c r="A326" s="543" t="s">
        <v>1151</v>
      </c>
      <c r="B326" s="349" t="s">
        <v>1244</v>
      </c>
      <c r="C326" s="10"/>
      <c r="D326" s="19"/>
      <c r="E326" s="44"/>
      <c r="F326" s="43"/>
    </row>
    <row r="327" spans="1:8" ht="25.5">
      <c r="A327" s="543" t="s">
        <v>1151</v>
      </c>
      <c r="B327" s="349" t="s">
        <v>1242</v>
      </c>
      <c r="C327" s="10"/>
      <c r="D327" s="19"/>
      <c r="E327" s="44"/>
      <c r="F327" s="43"/>
    </row>
    <row r="328" spans="1:8">
      <c r="A328" s="502"/>
      <c r="B328" s="349" t="s">
        <v>3646</v>
      </c>
      <c r="C328" s="10" t="s">
        <v>105</v>
      </c>
      <c r="D328" s="19">
        <v>5</v>
      </c>
      <c r="E328" s="44"/>
      <c r="F328" s="43">
        <f>ROUND(D328*E328,2)</f>
        <v>0</v>
      </c>
    </row>
    <row r="329" spans="1:8">
      <c r="A329" s="543"/>
      <c r="B329" s="349"/>
      <c r="C329" s="10"/>
      <c r="D329" s="19"/>
      <c r="E329" s="44"/>
      <c r="F329" s="43"/>
    </row>
    <row r="330" spans="1:8">
      <c r="A330" s="21" t="s">
        <v>3175</v>
      </c>
      <c r="B330" s="350" t="s">
        <v>4064</v>
      </c>
      <c r="C330" s="10"/>
      <c r="D330" s="19"/>
      <c r="E330" s="44"/>
      <c r="F330" s="43"/>
    </row>
    <row r="331" spans="1:8" ht="25.5">
      <c r="A331" s="543" t="s">
        <v>1151</v>
      </c>
      <c r="B331" s="349" t="s">
        <v>1225</v>
      </c>
      <c r="C331" s="10"/>
      <c r="D331" s="19"/>
      <c r="E331" s="44"/>
      <c r="F331" s="43"/>
    </row>
    <row r="332" spans="1:8">
      <c r="A332" s="543" t="s">
        <v>1151</v>
      </c>
      <c r="B332" s="349" t="s">
        <v>4065</v>
      </c>
      <c r="C332" s="10"/>
      <c r="D332" s="19"/>
      <c r="E332" s="44"/>
      <c r="F332" s="43"/>
    </row>
    <row r="333" spans="1:8" ht="25.5">
      <c r="A333" s="543" t="s">
        <v>1151</v>
      </c>
      <c r="B333" s="349" t="s">
        <v>1217</v>
      </c>
      <c r="C333" s="10"/>
      <c r="D333" s="19"/>
      <c r="E333" s="44"/>
      <c r="F333" s="43"/>
    </row>
    <row r="334" spans="1:8">
      <c r="A334" s="502"/>
      <c r="B334" s="349" t="s">
        <v>4066</v>
      </c>
      <c r="C334" s="10" t="s">
        <v>105</v>
      </c>
      <c r="D334" s="19">
        <v>5</v>
      </c>
      <c r="E334" s="44"/>
      <c r="F334" s="43">
        <f>ROUND(D334*E334,2)</f>
        <v>0</v>
      </c>
    </row>
    <row r="335" spans="1:8">
      <c r="A335" s="543"/>
      <c r="B335" s="349"/>
      <c r="C335" s="10"/>
      <c r="D335" s="19"/>
      <c r="E335" s="44"/>
      <c r="F335" s="43"/>
    </row>
    <row r="336" spans="1:8">
      <c r="A336" s="502"/>
      <c r="B336" s="350" t="s">
        <v>1255</v>
      </c>
      <c r="C336" s="10"/>
      <c r="D336" s="19"/>
      <c r="E336" s="44"/>
      <c r="F336" s="43"/>
      <c r="H336" s="561"/>
    </row>
    <row r="337" spans="1:6">
      <c r="A337" s="21">
        <f>SUM(A208)+1</f>
        <v>5</v>
      </c>
      <c r="B337" s="350" t="s">
        <v>1256</v>
      </c>
      <c r="C337" s="10"/>
      <c r="D337" s="19"/>
      <c r="E337" s="44"/>
      <c r="F337" s="43"/>
    </row>
    <row r="338" spans="1:6" ht="89.25">
      <c r="A338" s="569"/>
      <c r="B338" s="349" t="s">
        <v>3654</v>
      </c>
      <c r="C338" s="7"/>
      <c r="D338" s="7"/>
      <c r="E338" s="60"/>
      <c r="F338" s="56"/>
    </row>
    <row r="339" spans="1:6" ht="89.25">
      <c r="A339" s="569"/>
      <c r="B339" s="349" t="s">
        <v>4063</v>
      </c>
      <c r="C339" s="7"/>
      <c r="D339" s="7"/>
      <c r="E339" s="60"/>
      <c r="F339" s="56"/>
    </row>
    <row r="340" spans="1:6" ht="25.5">
      <c r="A340" s="502"/>
      <c r="B340" s="349" t="s">
        <v>1257</v>
      </c>
      <c r="C340" s="7"/>
      <c r="D340" s="7"/>
      <c r="E340" s="60"/>
      <c r="F340" s="56"/>
    </row>
    <row r="341" spans="1:6">
      <c r="A341" s="502"/>
      <c r="B341" s="349" t="s">
        <v>1258</v>
      </c>
      <c r="C341" s="7"/>
      <c r="D341" s="7"/>
      <c r="E341" s="60"/>
      <c r="F341" s="56"/>
    </row>
    <row r="342" spans="1:6" ht="63.75">
      <c r="A342" s="502"/>
      <c r="B342" s="349" t="s">
        <v>1259</v>
      </c>
      <c r="C342" s="7"/>
      <c r="D342" s="7"/>
      <c r="E342" s="60"/>
      <c r="F342" s="56"/>
    </row>
    <row r="343" spans="1:6" ht="114.75">
      <c r="A343" s="569"/>
      <c r="B343" s="349" t="s">
        <v>1260</v>
      </c>
      <c r="C343" s="7"/>
      <c r="D343" s="7"/>
      <c r="E343" s="60"/>
      <c r="F343" s="56"/>
    </row>
    <row r="344" spans="1:6" ht="38.25">
      <c r="A344" s="569"/>
      <c r="B344" s="349" t="s">
        <v>4098</v>
      </c>
      <c r="C344" s="7"/>
      <c r="D344" s="7"/>
      <c r="E344" s="60"/>
      <c r="F344" s="56"/>
    </row>
    <row r="345" spans="1:6" ht="25.5">
      <c r="A345" s="569"/>
      <c r="B345" s="349" t="s">
        <v>1261</v>
      </c>
      <c r="C345" s="7"/>
      <c r="D345" s="7"/>
      <c r="E345" s="60"/>
      <c r="F345" s="56"/>
    </row>
    <row r="346" spans="1:6">
      <c r="A346" s="569"/>
      <c r="B346" s="349" t="s">
        <v>925</v>
      </c>
      <c r="C346" s="7"/>
      <c r="D346" s="7"/>
      <c r="E346" s="60"/>
      <c r="F346" s="56"/>
    </row>
    <row r="347" spans="1:6">
      <c r="A347" s="569"/>
      <c r="B347" s="349" t="s">
        <v>1262</v>
      </c>
      <c r="C347" s="7"/>
      <c r="D347" s="7"/>
      <c r="E347" s="60"/>
      <c r="F347" s="56"/>
    </row>
    <row r="348" spans="1:6">
      <c r="A348" s="569"/>
      <c r="B348" s="349" t="s">
        <v>400</v>
      </c>
      <c r="C348" s="7"/>
      <c r="D348" s="7"/>
      <c r="E348" s="60"/>
      <c r="F348" s="56"/>
    </row>
    <row r="349" spans="1:6">
      <c r="E349" s="60"/>
      <c r="F349" s="56"/>
    </row>
    <row r="350" spans="1:6" ht="38.25">
      <c r="A350" s="570" t="s">
        <v>307</v>
      </c>
      <c r="B350" s="350" t="s">
        <v>1263</v>
      </c>
    </row>
    <row r="351" spans="1:6">
      <c r="A351" s="543"/>
      <c r="B351" s="349" t="s">
        <v>1264</v>
      </c>
      <c r="C351" s="10" t="s">
        <v>105</v>
      </c>
      <c r="D351" s="19">
        <v>152</v>
      </c>
      <c r="E351" s="44"/>
      <c r="F351" s="43">
        <f>ROUND(D351*E351,2)</f>
        <v>0</v>
      </c>
    </row>
    <row r="352" spans="1:6">
      <c r="A352" s="543"/>
      <c r="B352" s="349"/>
      <c r="C352" s="7"/>
      <c r="D352" s="7"/>
      <c r="E352" s="60"/>
      <c r="F352" s="56"/>
    </row>
    <row r="353" spans="1:6" ht="38.25">
      <c r="A353" s="570" t="s">
        <v>308</v>
      </c>
      <c r="B353" s="350" t="s">
        <v>4194</v>
      </c>
      <c r="C353" s="7"/>
      <c r="D353" s="7"/>
      <c r="E353" s="60"/>
      <c r="F353" s="56"/>
    </row>
    <row r="354" spans="1:6" ht="25.5">
      <c r="A354" s="569"/>
      <c r="B354" s="1" t="s">
        <v>3888</v>
      </c>
      <c r="C354" s="10" t="s">
        <v>105</v>
      </c>
      <c r="D354" s="19">
        <v>510</v>
      </c>
      <c r="E354" s="44"/>
      <c r="F354" s="43">
        <f>ROUND(D354*E354,2)</f>
        <v>0</v>
      </c>
    </row>
    <row r="355" spans="1:6">
      <c r="A355" s="569"/>
      <c r="B355" s="1"/>
      <c r="C355" s="7"/>
      <c r="D355" s="7"/>
      <c r="E355" s="60"/>
      <c r="F355" s="56"/>
    </row>
    <row r="356" spans="1:6">
      <c r="A356" s="570" t="s">
        <v>309</v>
      </c>
      <c r="B356" s="350" t="s">
        <v>1265</v>
      </c>
      <c r="C356" s="7"/>
      <c r="D356" s="7"/>
      <c r="E356" s="60"/>
      <c r="F356" s="56"/>
    </row>
    <row r="357" spans="1:6">
      <c r="B357" s="2" t="s">
        <v>1266</v>
      </c>
      <c r="C357" s="10" t="s">
        <v>105</v>
      </c>
      <c r="D357" s="19">
        <v>9</v>
      </c>
      <c r="E357" s="44"/>
      <c r="F357" s="43">
        <f>ROUND(D357*E357,2)</f>
        <v>0</v>
      </c>
    </row>
    <row r="358" spans="1:6">
      <c r="A358" s="502"/>
      <c r="B358" s="1"/>
      <c r="C358" s="7"/>
      <c r="D358" s="7"/>
      <c r="E358" s="60"/>
      <c r="F358" s="56"/>
    </row>
    <row r="359" spans="1:6">
      <c r="A359" s="21">
        <f>SUM(A337)+1</f>
        <v>6</v>
      </c>
      <c r="B359" s="350" t="s">
        <v>1267</v>
      </c>
      <c r="C359" s="7"/>
      <c r="D359" s="7"/>
      <c r="E359" s="60"/>
      <c r="F359" s="56"/>
    </row>
    <row r="360" spans="1:6" ht="76.5">
      <c r="A360" s="549"/>
      <c r="B360" s="349" t="s">
        <v>1268</v>
      </c>
      <c r="C360" s="7"/>
      <c r="D360" s="7"/>
      <c r="E360" s="60"/>
      <c r="F360" s="56"/>
    </row>
    <row r="361" spans="1:6" ht="25.5">
      <c r="A361" s="549"/>
      <c r="B361" s="349" t="s">
        <v>1269</v>
      </c>
      <c r="C361" s="7"/>
      <c r="D361" s="7"/>
      <c r="E361" s="60"/>
      <c r="F361" s="56"/>
    </row>
    <row r="362" spans="1:6">
      <c r="A362" s="549"/>
      <c r="B362" s="349" t="s">
        <v>1258</v>
      </c>
      <c r="C362" s="7"/>
      <c r="D362" s="7"/>
      <c r="E362" s="60"/>
      <c r="F362" s="56"/>
    </row>
    <row r="363" spans="1:6" ht="63.75">
      <c r="A363" s="549"/>
      <c r="B363" s="349" t="s">
        <v>1259</v>
      </c>
      <c r="C363" s="7"/>
      <c r="D363" s="7"/>
      <c r="E363" s="60"/>
      <c r="F363" s="56"/>
    </row>
    <row r="364" spans="1:6" ht="114.75">
      <c r="A364" s="549"/>
      <c r="B364" s="349" t="s">
        <v>1260</v>
      </c>
      <c r="C364" s="7"/>
      <c r="D364" s="7"/>
      <c r="E364" s="60"/>
      <c r="F364" s="56"/>
    </row>
    <row r="365" spans="1:6" ht="25.5">
      <c r="A365" s="549"/>
      <c r="B365" s="349" t="s">
        <v>1261</v>
      </c>
      <c r="C365" s="7"/>
      <c r="D365" s="7"/>
      <c r="E365" s="60"/>
      <c r="F365" s="56"/>
    </row>
    <row r="366" spans="1:6">
      <c r="A366" s="549"/>
      <c r="B366" s="349" t="s">
        <v>925</v>
      </c>
      <c r="C366" s="7"/>
      <c r="D366" s="7"/>
      <c r="E366" s="60"/>
      <c r="F366" s="56"/>
    </row>
    <row r="367" spans="1:6">
      <c r="A367" s="549"/>
      <c r="B367" s="349" t="s">
        <v>1262</v>
      </c>
      <c r="C367" s="7"/>
      <c r="D367" s="7"/>
      <c r="E367" s="60"/>
      <c r="F367" s="56"/>
    </row>
    <row r="368" spans="1:6">
      <c r="A368" s="549"/>
      <c r="B368" s="349" t="s">
        <v>400</v>
      </c>
      <c r="C368" s="7"/>
      <c r="D368" s="7"/>
      <c r="E368" s="60"/>
      <c r="F368" s="56"/>
    </row>
    <row r="369" spans="1:6">
      <c r="B369" s="1"/>
      <c r="C369" s="7"/>
      <c r="D369" s="7"/>
      <c r="E369" s="60"/>
      <c r="F369" s="56"/>
    </row>
    <row r="370" spans="1:6" ht="38.25">
      <c r="A370" s="427" t="s">
        <v>307</v>
      </c>
      <c r="B370" s="350" t="s">
        <v>1270</v>
      </c>
      <c r="E370" s="44"/>
    </row>
    <row r="371" spans="1:6">
      <c r="B371" s="349" t="s">
        <v>1271</v>
      </c>
      <c r="C371" s="10" t="s">
        <v>105</v>
      </c>
      <c r="D371" s="111">
        <v>6.5</v>
      </c>
      <c r="E371" s="116"/>
      <c r="F371" s="109">
        <f>ROUND(D371*E371,2)</f>
        <v>0</v>
      </c>
    </row>
    <row r="372" spans="1:6">
      <c r="B372" s="1"/>
      <c r="C372" s="7"/>
      <c r="D372" s="7"/>
      <c r="E372" s="60"/>
      <c r="F372" s="56"/>
    </row>
    <row r="373" spans="1:6" ht="38.25">
      <c r="A373" s="570" t="s">
        <v>308</v>
      </c>
      <c r="B373" s="350" t="s">
        <v>1272</v>
      </c>
      <c r="C373" s="7"/>
      <c r="D373" s="7"/>
      <c r="E373" s="60"/>
      <c r="F373" s="56"/>
    </row>
    <row r="374" spans="1:6">
      <c r="A374" s="569"/>
      <c r="B374" s="349" t="s">
        <v>1273</v>
      </c>
      <c r="C374" s="10" t="s">
        <v>105</v>
      </c>
      <c r="D374" s="19">
        <v>13</v>
      </c>
      <c r="E374" s="44"/>
      <c r="F374" s="43">
        <f>ROUND(D374*E374,2)</f>
        <v>0</v>
      </c>
    </row>
    <row r="375" spans="1:6">
      <c r="B375" s="1"/>
      <c r="C375" s="7"/>
      <c r="D375" s="7"/>
      <c r="E375" s="60"/>
      <c r="F375" s="56"/>
    </row>
    <row r="376" spans="1:6">
      <c r="A376" s="21">
        <f>SUM(A359)+1</f>
        <v>7</v>
      </c>
      <c r="B376" s="350" t="s">
        <v>1274</v>
      </c>
      <c r="C376" s="7"/>
      <c r="D376" s="7"/>
      <c r="E376" s="60"/>
      <c r="F376" s="56"/>
    </row>
    <row r="377" spans="1:6" ht="25.5">
      <c r="A377" s="502"/>
      <c r="B377" s="349" t="s">
        <v>1275</v>
      </c>
      <c r="C377" s="7"/>
      <c r="D377" s="7"/>
      <c r="E377" s="60"/>
      <c r="F377" s="56"/>
    </row>
    <row r="378" spans="1:6" ht="38.25">
      <c r="A378" s="502"/>
      <c r="B378" s="349" t="s">
        <v>3889</v>
      </c>
      <c r="C378" s="7"/>
      <c r="D378" s="7"/>
      <c r="E378" s="60"/>
      <c r="F378" s="56"/>
    </row>
    <row r="379" spans="1:6" ht="25.5">
      <c r="A379" s="502"/>
      <c r="B379" s="349" t="s">
        <v>1276</v>
      </c>
      <c r="C379" s="7"/>
      <c r="D379" s="7"/>
      <c r="E379" s="60"/>
      <c r="F379" s="56"/>
    </row>
    <row r="380" spans="1:6" ht="51">
      <c r="A380" s="502"/>
      <c r="B380" s="349" t="s">
        <v>1277</v>
      </c>
      <c r="C380" s="7"/>
      <c r="D380" s="7"/>
      <c r="E380" s="60"/>
      <c r="F380" s="56"/>
    </row>
    <row r="381" spans="1:6" ht="76.5">
      <c r="A381" s="502"/>
      <c r="B381" s="349" t="s">
        <v>1278</v>
      </c>
      <c r="C381" s="7"/>
      <c r="D381" s="7"/>
      <c r="E381" s="60"/>
      <c r="F381" s="56"/>
    </row>
    <row r="382" spans="1:6" ht="25.5">
      <c r="A382" s="502"/>
      <c r="B382" s="349" t="s">
        <v>1279</v>
      </c>
      <c r="C382" s="7"/>
      <c r="D382" s="7"/>
      <c r="E382" s="60"/>
      <c r="F382" s="56"/>
    </row>
    <row r="383" spans="1:6">
      <c r="A383" s="21" t="s">
        <v>307</v>
      </c>
      <c r="B383" s="350" t="s">
        <v>4195</v>
      </c>
      <c r="C383" s="10" t="s">
        <v>105</v>
      </c>
      <c r="D383" s="19">
        <v>170</v>
      </c>
      <c r="E383" s="44"/>
      <c r="F383" s="43">
        <f>ROUND(D383*E383,2)</f>
        <v>0</v>
      </c>
    </row>
    <row r="384" spans="1:6">
      <c r="A384" s="502"/>
      <c r="B384" s="349"/>
      <c r="C384" s="7"/>
      <c r="D384" s="7"/>
      <c r="E384" s="60"/>
      <c r="F384" s="56"/>
    </row>
    <row r="385" spans="1:8">
      <c r="A385" s="21">
        <f>SUM(A376)+1</f>
        <v>8</v>
      </c>
      <c r="B385" s="350" t="s">
        <v>1280</v>
      </c>
      <c r="C385" s="7"/>
      <c r="D385" s="7"/>
      <c r="E385" s="60"/>
      <c r="F385" s="56"/>
    </row>
    <row r="386" spans="1:8" ht="25.5">
      <c r="A386" s="502"/>
      <c r="B386" s="349" t="s">
        <v>1281</v>
      </c>
      <c r="C386" s="7"/>
      <c r="D386" s="7"/>
      <c r="E386" s="60"/>
      <c r="F386" s="56"/>
    </row>
    <row r="387" spans="1:8" ht="25.5">
      <c r="A387" s="502"/>
      <c r="B387" s="349" t="s">
        <v>1282</v>
      </c>
      <c r="C387" s="7"/>
      <c r="D387" s="7"/>
      <c r="E387" s="60"/>
      <c r="F387" s="56"/>
      <c r="H387" s="7"/>
    </row>
    <row r="388" spans="1:8" ht="63.75">
      <c r="A388" s="502"/>
      <c r="B388" s="349" t="s">
        <v>1283</v>
      </c>
      <c r="C388" s="7"/>
      <c r="D388" s="7"/>
      <c r="E388" s="60"/>
      <c r="F388" s="56"/>
    </row>
    <row r="389" spans="1:8" ht="38.25">
      <c r="A389" s="502"/>
      <c r="B389" s="349" t="s">
        <v>1284</v>
      </c>
      <c r="E389" s="60"/>
      <c r="F389" s="56"/>
    </row>
    <row r="390" spans="1:8" ht="63.75">
      <c r="A390" s="502"/>
      <c r="B390" s="349" t="s">
        <v>988</v>
      </c>
      <c r="C390" s="7"/>
      <c r="D390" s="7"/>
      <c r="E390" s="60"/>
      <c r="F390" s="56"/>
    </row>
    <row r="391" spans="1:8" ht="25.5">
      <c r="A391" s="427" t="s">
        <v>307</v>
      </c>
      <c r="B391" s="350" t="s">
        <v>4196</v>
      </c>
      <c r="C391" s="10" t="s">
        <v>105</v>
      </c>
      <c r="D391" s="19">
        <v>200</v>
      </c>
      <c r="E391" s="44"/>
      <c r="F391" s="43">
        <f>ROUND(D391*E391,2)</f>
        <v>0</v>
      </c>
      <c r="H391" s="353"/>
    </row>
    <row r="392" spans="1:8">
      <c r="A392" s="549"/>
      <c r="B392" s="349"/>
      <c r="C392" s="3"/>
      <c r="E392" s="60"/>
      <c r="F392" s="56"/>
    </row>
    <row r="393" spans="1:8">
      <c r="A393" s="21">
        <f>SUM(A385)+1</f>
        <v>9</v>
      </c>
      <c r="B393" s="30" t="s">
        <v>1285</v>
      </c>
      <c r="C393" s="13"/>
      <c r="E393" s="44"/>
      <c r="F393" s="43"/>
    </row>
    <row r="394" spans="1:8" ht="76.5">
      <c r="B394" s="1" t="s">
        <v>3180</v>
      </c>
      <c r="C394" s="1"/>
      <c r="D394" s="12"/>
      <c r="E394" s="65"/>
      <c r="F394" s="495"/>
    </row>
    <row r="395" spans="1:8">
      <c r="B395" s="1" t="s">
        <v>1286</v>
      </c>
      <c r="C395" s="1"/>
      <c r="D395" s="12"/>
      <c r="E395" s="65"/>
      <c r="F395" s="495"/>
    </row>
    <row r="396" spans="1:8" ht="25.5">
      <c r="B396" s="1" t="s">
        <v>1261</v>
      </c>
      <c r="C396" s="1"/>
      <c r="D396" s="12"/>
      <c r="E396" s="65"/>
      <c r="F396" s="495"/>
    </row>
    <row r="397" spans="1:8">
      <c r="B397" s="349" t="s">
        <v>903</v>
      </c>
      <c r="C397" s="3"/>
      <c r="E397" s="60"/>
      <c r="F397" s="56"/>
    </row>
    <row r="398" spans="1:8">
      <c r="A398" s="549"/>
      <c r="B398" s="349" t="s">
        <v>904</v>
      </c>
      <c r="C398" s="10"/>
      <c r="D398" s="19"/>
      <c r="E398" s="44"/>
      <c r="F398" s="43"/>
    </row>
    <row r="399" spans="1:8" ht="38.25">
      <c r="A399" s="386" t="s">
        <v>307</v>
      </c>
      <c r="B399" s="1" t="s">
        <v>3162</v>
      </c>
      <c r="C399" s="10" t="s">
        <v>164</v>
      </c>
      <c r="D399" s="19">
        <v>2</v>
      </c>
      <c r="E399" s="44"/>
      <c r="F399" s="43">
        <f t="shared" ref="F399" si="1">ROUND(D399*E399,2)</f>
        <v>0</v>
      </c>
    </row>
    <row r="400" spans="1:8" ht="25.5">
      <c r="A400" s="386" t="s">
        <v>308</v>
      </c>
      <c r="B400" s="1" t="s">
        <v>3181</v>
      </c>
      <c r="C400" s="10" t="s">
        <v>164</v>
      </c>
      <c r="D400" s="19">
        <v>8</v>
      </c>
      <c r="E400" s="44"/>
      <c r="F400" s="43">
        <f t="shared" ref="F400:F413" si="2">ROUND(D400*E400,2)</f>
        <v>0</v>
      </c>
    </row>
    <row r="401" spans="1:6" ht="25.5">
      <c r="A401" s="386" t="s">
        <v>309</v>
      </c>
      <c r="B401" s="1" t="s">
        <v>3163</v>
      </c>
      <c r="C401" s="10" t="s">
        <v>164</v>
      </c>
      <c r="D401" s="19">
        <v>5</v>
      </c>
      <c r="E401" s="44"/>
      <c r="F401" s="43">
        <f t="shared" si="2"/>
        <v>0</v>
      </c>
    </row>
    <row r="402" spans="1:6" ht="25.5">
      <c r="A402" s="386" t="s">
        <v>1229</v>
      </c>
      <c r="B402" s="1" t="s">
        <v>3170</v>
      </c>
      <c r="C402" s="10" t="s">
        <v>164</v>
      </c>
      <c r="D402" s="19">
        <v>5</v>
      </c>
      <c r="E402" s="44"/>
      <c r="F402" s="43">
        <f t="shared" si="2"/>
        <v>0</v>
      </c>
    </row>
    <row r="403" spans="1:6" ht="25.5">
      <c r="A403" s="386" t="s">
        <v>1235</v>
      </c>
      <c r="B403" s="1" t="s">
        <v>3169</v>
      </c>
      <c r="C403" s="10" t="s">
        <v>164</v>
      </c>
      <c r="D403" s="19">
        <v>2</v>
      </c>
      <c r="E403" s="44"/>
      <c r="F403" s="43">
        <f t="shared" si="2"/>
        <v>0</v>
      </c>
    </row>
    <row r="404" spans="1:6" ht="25.5">
      <c r="A404" s="386" t="s">
        <v>1240</v>
      </c>
      <c r="B404" s="1" t="s">
        <v>3164</v>
      </c>
      <c r="C404" s="10" t="s">
        <v>164</v>
      </c>
      <c r="D404" s="19">
        <v>7</v>
      </c>
      <c r="E404" s="44"/>
      <c r="F404" s="43">
        <f t="shared" si="2"/>
        <v>0</v>
      </c>
    </row>
    <row r="405" spans="1:6" ht="25.5">
      <c r="A405" s="386" t="s">
        <v>1246</v>
      </c>
      <c r="B405" s="1" t="s">
        <v>3165</v>
      </c>
      <c r="C405" s="10" t="s">
        <v>164</v>
      </c>
      <c r="D405" s="19">
        <v>2</v>
      </c>
      <c r="E405" s="44"/>
      <c r="F405" s="43">
        <f t="shared" si="2"/>
        <v>0</v>
      </c>
    </row>
    <row r="406" spans="1:6" ht="25.5">
      <c r="A406" s="386" t="s">
        <v>1249</v>
      </c>
      <c r="B406" s="1" t="s">
        <v>3166</v>
      </c>
      <c r="C406" s="10" t="s">
        <v>164</v>
      </c>
      <c r="D406" s="19">
        <v>11</v>
      </c>
      <c r="E406" s="44"/>
      <c r="F406" s="43">
        <f t="shared" si="2"/>
        <v>0</v>
      </c>
    </row>
    <row r="407" spans="1:6" ht="25.5">
      <c r="A407" s="386" t="s">
        <v>1251</v>
      </c>
      <c r="B407" s="1" t="s">
        <v>3167</v>
      </c>
      <c r="C407" s="10" t="s">
        <v>164</v>
      </c>
      <c r="D407" s="19">
        <v>2</v>
      </c>
      <c r="E407" s="44"/>
      <c r="F407" s="43">
        <f t="shared" si="2"/>
        <v>0</v>
      </c>
    </row>
    <row r="408" spans="1:6" ht="25.5">
      <c r="A408" s="386" t="s">
        <v>1254</v>
      </c>
      <c r="B408" s="1" t="s">
        <v>3174</v>
      </c>
      <c r="C408" s="10" t="s">
        <v>164</v>
      </c>
      <c r="D408" s="19">
        <v>5</v>
      </c>
      <c r="E408" s="44"/>
      <c r="F408" s="43">
        <f t="shared" si="2"/>
        <v>0</v>
      </c>
    </row>
    <row r="409" spans="1:6" ht="25.5">
      <c r="A409" s="386" t="s">
        <v>3175</v>
      </c>
      <c r="B409" s="1" t="s">
        <v>3182</v>
      </c>
      <c r="C409" s="10" t="s">
        <v>164</v>
      </c>
      <c r="D409" s="19">
        <v>1</v>
      </c>
      <c r="E409" s="44"/>
      <c r="F409" s="43">
        <f t="shared" si="2"/>
        <v>0</v>
      </c>
    </row>
    <row r="410" spans="1:6" ht="25.5">
      <c r="A410" s="386" t="s">
        <v>3176</v>
      </c>
      <c r="B410" s="1" t="s">
        <v>3168</v>
      </c>
      <c r="C410" s="10" t="s">
        <v>164</v>
      </c>
      <c r="D410" s="19">
        <v>1</v>
      </c>
      <c r="E410" s="44"/>
      <c r="F410" s="43">
        <f t="shared" si="2"/>
        <v>0</v>
      </c>
    </row>
    <row r="411" spans="1:6" ht="25.5">
      <c r="A411" s="386" t="s">
        <v>3177</v>
      </c>
      <c r="B411" s="1" t="s">
        <v>3171</v>
      </c>
      <c r="C411" s="10" t="s">
        <v>164</v>
      </c>
      <c r="D411" s="19">
        <v>1</v>
      </c>
      <c r="E411" s="44"/>
      <c r="F411" s="43">
        <f t="shared" si="2"/>
        <v>0</v>
      </c>
    </row>
    <row r="412" spans="1:6" ht="25.5">
      <c r="A412" s="386" t="s">
        <v>3178</v>
      </c>
      <c r="B412" s="1" t="s">
        <v>3172</v>
      </c>
      <c r="C412" s="10" t="s">
        <v>164</v>
      </c>
      <c r="D412" s="19">
        <v>1</v>
      </c>
      <c r="E412" s="44"/>
      <c r="F412" s="43">
        <f t="shared" si="2"/>
        <v>0</v>
      </c>
    </row>
    <row r="413" spans="1:6" ht="25.5">
      <c r="A413" s="386" t="s">
        <v>3179</v>
      </c>
      <c r="B413" s="1" t="s">
        <v>3173</v>
      </c>
      <c r="C413" s="10" t="s">
        <v>164</v>
      </c>
      <c r="D413" s="19">
        <v>1</v>
      </c>
      <c r="E413" s="44"/>
      <c r="F413" s="43">
        <f t="shared" si="2"/>
        <v>0</v>
      </c>
    </row>
    <row r="414" spans="1:6">
      <c r="B414" s="1"/>
      <c r="C414" s="10"/>
      <c r="D414" s="19"/>
      <c r="E414" s="44"/>
      <c r="F414" s="43"/>
    </row>
    <row r="415" spans="1:6">
      <c r="A415" s="21">
        <f>SUM(A393)+1</f>
        <v>10</v>
      </c>
      <c r="B415" s="30" t="s">
        <v>1287</v>
      </c>
      <c r="C415" s="13"/>
      <c r="E415" s="60"/>
      <c r="F415" s="56"/>
    </row>
    <row r="416" spans="1:6" ht="38.25">
      <c r="A416" s="365"/>
      <c r="B416" s="1" t="s">
        <v>1288</v>
      </c>
      <c r="C416" s="13"/>
      <c r="E416" s="60"/>
      <c r="F416" s="56"/>
    </row>
    <row r="417" spans="1:6" ht="51">
      <c r="A417" s="365"/>
      <c r="B417" s="1" t="s">
        <v>1289</v>
      </c>
      <c r="C417" s="13"/>
      <c r="E417" s="60"/>
      <c r="F417" s="56"/>
    </row>
    <row r="418" spans="1:6">
      <c r="A418" s="365"/>
      <c r="B418" s="1" t="s">
        <v>1286</v>
      </c>
      <c r="C418" s="13"/>
      <c r="E418" s="60"/>
      <c r="F418" s="56"/>
    </row>
    <row r="419" spans="1:6" ht="25.5">
      <c r="A419" s="365"/>
      <c r="B419" s="1" t="s">
        <v>1261</v>
      </c>
      <c r="C419" s="368"/>
      <c r="E419" s="60"/>
      <c r="F419" s="56"/>
    </row>
    <row r="420" spans="1:6">
      <c r="A420" s="365"/>
      <c r="B420" s="349" t="s">
        <v>903</v>
      </c>
      <c r="C420" s="368"/>
      <c r="E420" s="60"/>
      <c r="F420" s="56"/>
    </row>
    <row r="421" spans="1:6">
      <c r="A421" s="365"/>
      <c r="B421" s="349" t="s">
        <v>904</v>
      </c>
      <c r="C421" s="368"/>
      <c r="E421" s="60"/>
      <c r="F421" s="56"/>
    </row>
    <row r="422" spans="1:6">
      <c r="A422" s="365"/>
      <c r="B422" s="1" t="s">
        <v>1290</v>
      </c>
      <c r="C422" s="368"/>
      <c r="E422" s="60"/>
      <c r="F422" s="56"/>
    </row>
    <row r="423" spans="1:6">
      <c r="A423" s="386" t="s">
        <v>307</v>
      </c>
      <c r="B423" s="1" t="s">
        <v>4342</v>
      </c>
      <c r="C423" s="368" t="s">
        <v>164</v>
      </c>
      <c r="D423" s="19">
        <v>5</v>
      </c>
      <c r="E423" s="44"/>
      <c r="F423" s="43">
        <f>ROUND(D423*E423,2)</f>
        <v>0</v>
      </c>
    </row>
    <row r="424" spans="1:6">
      <c r="A424" s="365"/>
      <c r="B424" s="1"/>
      <c r="C424" s="368"/>
      <c r="E424" s="60"/>
      <c r="F424" s="56"/>
    </row>
    <row r="425" spans="1:6">
      <c r="A425" s="21">
        <f>SUM(A415)+1</f>
        <v>11</v>
      </c>
      <c r="B425" s="30" t="s">
        <v>1291</v>
      </c>
      <c r="C425" s="368"/>
      <c r="E425" s="60"/>
      <c r="F425" s="556"/>
    </row>
    <row r="426" spans="1:6" ht="38.25">
      <c r="B426" s="349" t="s">
        <v>1292</v>
      </c>
      <c r="C426" s="368"/>
      <c r="E426" s="60"/>
      <c r="F426" s="556"/>
    </row>
    <row r="427" spans="1:6" ht="38.25">
      <c r="B427" s="349" t="s">
        <v>1293</v>
      </c>
      <c r="C427" s="368"/>
      <c r="E427" s="60"/>
      <c r="F427" s="556"/>
    </row>
    <row r="428" spans="1:6" ht="38.25">
      <c r="B428" s="1" t="s">
        <v>1294</v>
      </c>
      <c r="C428" s="368"/>
      <c r="E428" s="60"/>
      <c r="F428" s="556"/>
    </row>
    <row r="429" spans="1:6">
      <c r="B429" s="1" t="s">
        <v>925</v>
      </c>
      <c r="C429" s="368"/>
      <c r="E429" s="60"/>
      <c r="F429" s="556"/>
    </row>
    <row r="430" spans="1:6">
      <c r="B430" s="1" t="s">
        <v>1290</v>
      </c>
      <c r="C430" s="368" t="s">
        <v>164</v>
      </c>
      <c r="D430" s="19">
        <v>1</v>
      </c>
      <c r="E430" s="44"/>
      <c r="F430" s="43">
        <f>ROUND(D430*E430,2)</f>
        <v>0</v>
      </c>
    </row>
    <row r="431" spans="1:6">
      <c r="A431" s="365"/>
      <c r="B431" s="1"/>
      <c r="C431" s="368"/>
      <c r="E431" s="60"/>
      <c r="F431" s="56"/>
    </row>
    <row r="432" spans="1:6">
      <c r="A432" s="21">
        <v>12</v>
      </c>
      <c r="B432" s="571" t="s">
        <v>3140</v>
      </c>
      <c r="C432" s="562"/>
      <c r="D432" s="572"/>
      <c r="E432" s="126"/>
      <c r="F432" s="562"/>
    </row>
    <row r="433" spans="1:6" ht="51">
      <c r="A433" s="573"/>
      <c r="B433" s="574" t="s">
        <v>4197</v>
      </c>
      <c r="C433" s="562"/>
      <c r="D433" s="572"/>
      <c r="E433" s="126"/>
      <c r="F433" s="563"/>
    </row>
    <row r="434" spans="1:6" ht="25.5">
      <c r="A434" s="573"/>
      <c r="B434" s="574" t="s">
        <v>1261</v>
      </c>
      <c r="C434" s="562"/>
      <c r="D434" s="572"/>
      <c r="E434" s="126"/>
      <c r="F434" s="563"/>
    </row>
    <row r="435" spans="1:6">
      <c r="A435" s="575"/>
      <c r="B435" s="574" t="s">
        <v>925</v>
      </c>
      <c r="C435" s="562"/>
      <c r="D435" s="572"/>
      <c r="E435" s="126"/>
      <c r="F435" s="562"/>
    </row>
    <row r="436" spans="1:6">
      <c r="A436" s="575"/>
      <c r="B436" s="574" t="s">
        <v>1290</v>
      </c>
      <c r="C436" s="562" t="s">
        <v>164</v>
      </c>
      <c r="D436" s="19">
        <v>12</v>
      </c>
      <c r="E436" s="126"/>
      <c r="F436" s="43">
        <f>ROUND(D436*E436,2)</f>
        <v>0</v>
      </c>
    </row>
    <row r="437" spans="1:6">
      <c r="B437" s="1"/>
      <c r="C437" s="13"/>
      <c r="D437" s="19"/>
      <c r="E437" s="44"/>
      <c r="F437" s="43"/>
    </row>
    <row r="438" spans="1:6">
      <c r="A438" s="365">
        <f>SUM(A432)+1</f>
        <v>13</v>
      </c>
      <c r="B438" s="30" t="s">
        <v>4079</v>
      </c>
      <c r="C438" s="13"/>
      <c r="D438" s="360"/>
      <c r="E438" s="60"/>
      <c r="F438" s="56"/>
    </row>
    <row r="439" spans="1:6" ht="25.5">
      <c r="B439" s="1" t="s">
        <v>4083</v>
      </c>
      <c r="C439" s="13"/>
      <c r="D439" s="360"/>
      <c r="E439" s="60"/>
      <c r="F439" s="56"/>
    </row>
    <row r="440" spans="1:6">
      <c r="B440" s="1" t="s">
        <v>4091</v>
      </c>
      <c r="C440" s="13"/>
      <c r="D440" s="360"/>
      <c r="E440" s="60"/>
      <c r="F440" s="56"/>
    </row>
    <row r="441" spans="1:6" ht="25.5">
      <c r="B441" s="1" t="s">
        <v>4092</v>
      </c>
      <c r="C441" s="13"/>
      <c r="D441" s="360"/>
      <c r="E441" s="60"/>
      <c r="F441" s="56"/>
    </row>
    <row r="442" spans="1:6" ht="38.25">
      <c r="B442" s="1" t="s">
        <v>4080</v>
      </c>
      <c r="C442" s="13"/>
      <c r="D442" s="360"/>
      <c r="E442" s="60"/>
      <c r="F442" s="56"/>
    </row>
    <row r="443" spans="1:6">
      <c r="B443" s="1" t="s">
        <v>104</v>
      </c>
      <c r="C443" s="305" t="s">
        <v>105</v>
      </c>
      <c r="D443" s="456">
        <v>37</v>
      </c>
      <c r="E443" s="116"/>
      <c r="F443" s="419">
        <f>ROUND(D443*E443,2)</f>
        <v>0</v>
      </c>
    </row>
    <row r="444" spans="1:6">
      <c r="B444" s="1"/>
      <c r="C444" s="13"/>
      <c r="D444" s="19"/>
      <c r="E444" s="44"/>
      <c r="F444" s="43"/>
    </row>
    <row r="445" spans="1:6">
      <c r="A445" s="365">
        <f>SUM(A438)+1</f>
        <v>14</v>
      </c>
      <c r="B445" s="30" t="s">
        <v>4082</v>
      </c>
      <c r="C445" s="13"/>
      <c r="D445" s="19"/>
      <c r="E445" s="44"/>
      <c r="F445" s="43"/>
    </row>
    <row r="446" spans="1:6" ht="25.5">
      <c r="A446" s="365"/>
      <c r="B446" s="349" t="s">
        <v>4084</v>
      </c>
      <c r="C446" s="13"/>
      <c r="D446" s="19"/>
      <c r="E446" s="44"/>
      <c r="F446" s="43"/>
    </row>
    <row r="447" spans="1:6" ht="38.25">
      <c r="A447" s="365"/>
      <c r="B447" s="349" t="s">
        <v>4085</v>
      </c>
      <c r="C447" s="13"/>
      <c r="D447" s="19"/>
      <c r="E447" s="44"/>
      <c r="F447" s="43"/>
    </row>
    <row r="448" spans="1:6" ht="89.25">
      <c r="A448" s="365"/>
      <c r="B448" s="349" t="s">
        <v>4086</v>
      </c>
      <c r="C448" s="13"/>
      <c r="D448" s="19"/>
      <c r="E448" s="44"/>
      <c r="F448" s="43"/>
    </row>
    <row r="449" spans="1:6">
      <c r="A449" s="365"/>
      <c r="B449" s="1" t="s">
        <v>4088</v>
      </c>
      <c r="C449" s="3"/>
      <c r="F449" s="3"/>
    </row>
    <row r="450" spans="1:6">
      <c r="A450" s="365" t="s">
        <v>307</v>
      </c>
      <c r="B450" s="1" t="s">
        <v>4089</v>
      </c>
      <c r="C450" s="305" t="s">
        <v>372</v>
      </c>
      <c r="D450" s="360">
        <v>18</v>
      </c>
      <c r="E450" s="60"/>
      <c r="F450" s="56">
        <f>ROUND(D450*E450,2)</f>
        <v>0</v>
      </c>
    </row>
    <row r="451" spans="1:6">
      <c r="A451" s="365" t="s">
        <v>308</v>
      </c>
      <c r="B451" s="1" t="s">
        <v>4090</v>
      </c>
      <c r="C451" s="305" t="s">
        <v>372</v>
      </c>
      <c r="D451" s="360">
        <v>5</v>
      </c>
      <c r="E451" s="60"/>
      <c r="F451" s="56">
        <f>ROUND(D451*E451,2)</f>
        <v>0</v>
      </c>
    </row>
    <row r="452" spans="1:6">
      <c r="A452" s="365"/>
      <c r="B452" s="30"/>
      <c r="C452" s="13"/>
      <c r="D452" s="19"/>
      <c r="E452" s="44"/>
      <c r="F452" s="43"/>
    </row>
    <row r="453" spans="1:6">
      <c r="A453" s="21">
        <f>SUM(A445)+1</f>
        <v>15</v>
      </c>
      <c r="B453" s="30" t="s">
        <v>1295</v>
      </c>
      <c r="C453" s="3"/>
      <c r="E453" s="60"/>
      <c r="F453" s="56"/>
    </row>
    <row r="454" spans="1:6" ht="51">
      <c r="B454" s="1" t="s">
        <v>314</v>
      </c>
      <c r="C454" s="3"/>
      <c r="E454" s="60"/>
      <c r="F454" s="56"/>
    </row>
    <row r="455" spans="1:6" ht="25.5">
      <c r="B455" s="1" t="s">
        <v>4045</v>
      </c>
      <c r="C455" s="3"/>
      <c r="E455" s="60"/>
      <c r="F455" s="56"/>
    </row>
    <row r="456" spans="1:6">
      <c r="B456" s="1" t="s">
        <v>315</v>
      </c>
      <c r="C456" s="3"/>
      <c r="E456" s="60"/>
      <c r="F456" s="56"/>
    </row>
    <row r="457" spans="1:6">
      <c r="A457" s="21" t="s">
        <v>1138</v>
      </c>
      <c r="B457" s="349" t="s">
        <v>316</v>
      </c>
      <c r="C457" s="305" t="s">
        <v>317</v>
      </c>
      <c r="D457" s="19">
        <v>30</v>
      </c>
      <c r="E457" s="44"/>
      <c r="F457" s="43">
        <f>ROUND(D457*E457,2)</f>
        <v>0</v>
      </c>
    </row>
    <row r="458" spans="1:6">
      <c r="A458" s="21" t="s">
        <v>1139</v>
      </c>
      <c r="B458" s="349" t="s">
        <v>318</v>
      </c>
      <c r="C458" s="305" t="s">
        <v>317</v>
      </c>
      <c r="D458" s="19">
        <v>30</v>
      </c>
      <c r="E458" s="44"/>
      <c r="F458" s="43">
        <f>ROUND(D458*E458,2)</f>
        <v>0</v>
      </c>
    </row>
    <row r="459" spans="1:6">
      <c r="A459" s="21" t="s">
        <v>1140</v>
      </c>
      <c r="B459" s="349" t="s">
        <v>319</v>
      </c>
      <c r="C459" s="305" t="s">
        <v>317</v>
      </c>
      <c r="D459" s="19">
        <v>30</v>
      </c>
      <c r="E459" s="44"/>
      <c r="F459" s="43">
        <f>ROUND(D459*E459,2)</f>
        <v>0</v>
      </c>
    </row>
    <row r="460" spans="1:6">
      <c r="A460" s="549"/>
      <c r="B460" s="349"/>
      <c r="C460" s="10"/>
      <c r="D460" s="19"/>
      <c r="E460" s="44"/>
      <c r="F460" s="43"/>
    </row>
    <row r="461" spans="1:6">
      <c r="A461" s="394" t="s">
        <v>3672</v>
      </c>
      <c r="B461" s="558" t="s">
        <v>1296</v>
      </c>
      <c r="C461" s="559" t="s">
        <v>349</v>
      </c>
      <c r="D461" s="559" t="s">
        <v>349</v>
      </c>
      <c r="E461" s="89" t="s">
        <v>349</v>
      </c>
      <c r="F461" s="424">
        <f>SUM(F3:F459)</f>
        <v>0</v>
      </c>
    </row>
    <row r="462" spans="1:6" s="7" customFormat="1">
      <c r="A462" s="175"/>
      <c r="B462" s="119"/>
      <c r="C462" s="10"/>
      <c r="D462" s="19"/>
      <c r="E462" s="44"/>
      <c r="F462" s="120"/>
    </row>
    <row r="463" spans="1:6" s="7" customFormat="1" ht="13.5" thickBot="1">
      <c r="A463" s="175"/>
      <c r="B463" s="119"/>
      <c r="C463" s="10"/>
      <c r="D463" s="19"/>
      <c r="E463" s="44"/>
      <c r="F463" s="120"/>
    </row>
    <row r="464" spans="1:6" s="7" customFormat="1" ht="13.5" thickBot="1">
      <c r="A464" s="175"/>
      <c r="B464" s="119" t="s">
        <v>4003</v>
      </c>
      <c r="C464" s="10"/>
      <c r="D464" s="105"/>
      <c r="E464" s="44"/>
      <c r="F464" s="120"/>
    </row>
    <row r="465" spans="1:6" s="7" customFormat="1" ht="13.5" thickBot="1">
      <c r="A465" s="175"/>
      <c r="B465" s="119"/>
      <c r="C465" s="10"/>
      <c r="D465" s="19"/>
      <c r="E465" s="44"/>
      <c r="F465" s="120"/>
    </row>
    <row r="466" spans="1:6" s="7" customFormat="1" ht="13.5" thickBot="1">
      <c r="A466" s="175"/>
      <c r="B466" s="119" t="s">
        <v>4004</v>
      </c>
      <c r="C466" s="10"/>
      <c r="D466" s="106"/>
      <c r="E466" s="44"/>
      <c r="F466" s="120">
        <f>SUM(F151)+SUM(F197)+SUM(F321)+SUM(F371)+SUM(F443)</f>
        <v>0</v>
      </c>
    </row>
    <row r="467" spans="1:6" s="7" customFormat="1" ht="13.5" thickBot="1">
      <c r="A467" s="175"/>
      <c r="B467" s="119"/>
      <c r="C467" s="10"/>
      <c r="D467" s="19"/>
      <c r="E467" s="44"/>
      <c r="F467" s="120"/>
    </row>
    <row r="468" spans="1:6" s="7" customFormat="1" ht="13.5" thickBot="1">
      <c r="A468" s="175"/>
      <c r="B468" s="119" t="s">
        <v>4005</v>
      </c>
      <c r="C468" s="10"/>
      <c r="D468" s="107"/>
      <c r="E468" s="44"/>
      <c r="F468" s="120">
        <f>SUM(F55:F141)+SUM(F158:F191)+SUM(F198:F315)+SUM(F328:F363)+SUM(F374:F437)+SUM(F448:F459)</f>
        <v>0</v>
      </c>
    </row>
    <row r="469" spans="1:6" s="7" customFormat="1">
      <c r="A469" s="175"/>
      <c r="B469" s="119"/>
      <c r="C469" s="10"/>
      <c r="D469" s="19"/>
      <c r="E469" s="44"/>
      <c r="F469" s="120"/>
    </row>
    <row r="470" spans="1:6">
      <c r="A470" s="502"/>
      <c r="B470" s="349"/>
      <c r="C470" s="7"/>
      <c r="D470" s="7"/>
      <c r="E470" s="60"/>
      <c r="F470" s="56"/>
    </row>
    <row r="471" spans="1:6">
      <c r="A471" s="502"/>
      <c r="B471" s="349"/>
      <c r="C471" s="7"/>
      <c r="D471" s="7"/>
    </row>
    <row r="472" spans="1:6">
      <c r="A472" s="502"/>
      <c r="B472" s="349"/>
      <c r="C472" s="7"/>
      <c r="D472" s="7"/>
    </row>
    <row r="473" spans="1:6">
      <c r="A473" s="502"/>
      <c r="B473" s="349"/>
      <c r="C473" s="7"/>
      <c r="D473" s="7"/>
    </row>
    <row r="474" spans="1:6">
      <c r="A474" s="502"/>
      <c r="B474" s="349"/>
      <c r="C474" s="7"/>
      <c r="D474" s="7"/>
    </row>
    <row r="475" spans="1:6">
      <c r="A475" s="502"/>
      <c r="B475" s="349"/>
      <c r="C475" s="7"/>
      <c r="D475" s="7"/>
    </row>
    <row r="476" spans="1:6">
      <c r="A476" s="502"/>
      <c r="B476" s="349"/>
      <c r="C476" s="7"/>
      <c r="D476" s="7"/>
    </row>
    <row r="477" spans="1:6">
      <c r="A477" s="502"/>
      <c r="B477" s="349"/>
      <c r="C477" s="7"/>
      <c r="D477" s="7"/>
    </row>
    <row r="478" spans="1:6">
      <c r="A478" s="502"/>
      <c r="B478" s="349"/>
      <c r="C478" s="7"/>
      <c r="D478" s="7"/>
    </row>
    <row r="479" spans="1:6">
      <c r="A479" s="502"/>
      <c r="B479" s="349"/>
      <c r="C479" s="7"/>
      <c r="D479" s="7"/>
    </row>
  </sheetData>
  <sheetProtection algorithmName="SHA-512" hashValue="ByE/qs0zdMJXUIbhmnOslsDy9c68TzULX4b8BdjgEzUpZtH+dS6C+NhoEO9xJ35ZFo/qwXTefirhlexgd22VDA==" saltValue="k8rHYhDbLXa6XleVatwRtw==" spinCount="100000" sheet="1" objects="1" scenarios="1"/>
  <phoneticPr fontId="31" type="noConversion"/>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E7C5B-8840-4CE0-986A-BAA51CA225A3}">
  <sheetPr codeName="Sheet20"/>
  <dimension ref="A1:J92"/>
  <sheetViews>
    <sheetView view="pageBreakPreview" zoomScaleNormal="93" zoomScaleSheetLayoutView="100" workbookViewId="0">
      <selection activeCell="G1" sqref="G1"/>
    </sheetView>
  </sheetViews>
  <sheetFormatPr defaultColWidth="11" defaultRowHeight="12.75"/>
  <cols>
    <col min="1" max="1" width="4.625" style="502" customWidth="1"/>
    <col min="2" max="2" width="35.625" style="281" customWidth="1"/>
    <col min="3" max="3" width="7.125" style="10" customWidth="1"/>
    <col min="4" max="4" width="9.125" style="7" customWidth="1"/>
    <col min="5" max="5" width="10.625" style="75" customWidth="1"/>
    <col min="6" max="6" width="13.125" style="533" customWidth="1"/>
    <col min="7" max="16384" width="11" style="7"/>
  </cols>
  <sheetData>
    <row r="1" spans="1:6" s="63" customFormat="1" ht="25.5">
      <c r="A1" s="23" t="s">
        <v>39</v>
      </c>
      <c r="B1" s="22" t="s">
        <v>40</v>
      </c>
      <c r="C1" s="22" t="s">
        <v>41</v>
      </c>
      <c r="D1" s="23" t="s">
        <v>42</v>
      </c>
      <c r="E1" s="99" t="s">
        <v>43</v>
      </c>
      <c r="F1" s="576" t="s">
        <v>44</v>
      </c>
    </row>
    <row r="2" spans="1:6">
      <c r="A2" s="15"/>
      <c r="B2" s="425"/>
      <c r="C2" s="52"/>
      <c r="D2" s="94"/>
      <c r="E2" s="100"/>
      <c r="F2" s="577"/>
    </row>
    <row r="3" spans="1:6">
      <c r="A3" s="51" t="s">
        <v>3673</v>
      </c>
      <c r="B3" s="277" t="s">
        <v>1298</v>
      </c>
      <c r="C3" s="52"/>
      <c r="D3" s="94"/>
      <c r="E3" s="95"/>
      <c r="F3" s="578"/>
    </row>
    <row r="4" spans="1:6">
      <c r="A4" s="15"/>
      <c r="C4" s="52"/>
      <c r="D4" s="94"/>
      <c r="E4" s="95"/>
      <c r="F4" s="578"/>
    </row>
    <row r="5" spans="1:6">
      <c r="B5" s="349" t="s">
        <v>28</v>
      </c>
      <c r="C5" s="7"/>
      <c r="E5" s="44"/>
      <c r="F5" s="579"/>
    </row>
    <row r="6" spans="1:6" ht="51">
      <c r="A6" s="543"/>
      <c r="B6" s="349" t="s">
        <v>1299</v>
      </c>
      <c r="C6" s="7"/>
      <c r="E6" s="44"/>
      <c r="F6" s="579"/>
    </row>
    <row r="7" spans="1:6" ht="280.5">
      <c r="A7" s="543"/>
      <c r="B7" s="349" t="s">
        <v>1300</v>
      </c>
      <c r="C7" s="7"/>
      <c r="E7" s="44"/>
      <c r="F7" s="579"/>
    </row>
    <row r="8" spans="1:6" ht="114.75">
      <c r="A8" s="543"/>
      <c r="B8" s="349" t="s">
        <v>4411</v>
      </c>
      <c r="C8" s="7"/>
      <c r="E8" s="44"/>
      <c r="F8" s="579"/>
    </row>
    <row r="9" spans="1:6" ht="63.75">
      <c r="A9" s="543"/>
      <c r="B9" s="349" t="s">
        <v>1301</v>
      </c>
      <c r="C9" s="7"/>
      <c r="E9" s="44"/>
      <c r="F9" s="579"/>
    </row>
    <row r="10" spans="1:6" ht="38.25">
      <c r="B10" s="349" t="s">
        <v>1302</v>
      </c>
      <c r="C10" s="7"/>
      <c r="E10" s="44"/>
      <c r="F10" s="579"/>
    </row>
    <row r="11" spans="1:6" ht="63.75">
      <c r="B11" s="349" t="s">
        <v>1303</v>
      </c>
      <c r="C11" s="7"/>
      <c r="E11" s="44"/>
      <c r="F11" s="579"/>
    </row>
    <row r="12" spans="1:6" ht="114.75">
      <c r="B12" s="349" t="s">
        <v>1304</v>
      </c>
      <c r="C12" s="7"/>
      <c r="E12" s="44"/>
      <c r="F12" s="579"/>
    </row>
    <row r="13" spans="1:6">
      <c r="B13" s="349"/>
      <c r="C13" s="7"/>
      <c r="E13" s="44"/>
      <c r="F13" s="579"/>
    </row>
    <row r="14" spans="1:6">
      <c r="A14" s="21"/>
      <c r="B14" s="350"/>
      <c r="C14" s="583"/>
      <c r="D14" s="583"/>
      <c r="E14" s="44"/>
      <c r="F14" s="579"/>
    </row>
    <row r="15" spans="1:6" ht="38.25">
      <c r="A15" s="427">
        <v>1</v>
      </c>
      <c r="B15" s="350" t="s">
        <v>1305</v>
      </c>
      <c r="C15" s="349"/>
      <c r="D15" s="353"/>
      <c r="E15" s="65"/>
      <c r="F15" s="580"/>
    </row>
    <row r="16" spans="1:6" ht="38.25">
      <c r="A16" s="584"/>
      <c r="B16" s="349" t="s">
        <v>4412</v>
      </c>
      <c r="C16" s="349"/>
      <c r="D16" s="353"/>
      <c r="E16" s="65"/>
      <c r="F16" s="580"/>
    </row>
    <row r="17" spans="1:6" ht="25.5">
      <c r="A17" s="584"/>
      <c r="B17" s="349" t="s">
        <v>1306</v>
      </c>
      <c r="C17" s="349"/>
      <c r="D17" s="353"/>
      <c r="E17" s="65"/>
      <c r="F17" s="580"/>
    </row>
    <row r="18" spans="1:6" ht="25.5">
      <c r="A18" s="584"/>
      <c r="B18" s="349" t="s">
        <v>1307</v>
      </c>
      <c r="C18" s="349"/>
      <c r="D18" s="353"/>
      <c r="E18" s="65"/>
      <c r="F18" s="580"/>
    </row>
    <row r="19" spans="1:6" ht="38.25">
      <c r="A19" s="584"/>
      <c r="B19" s="349" t="s">
        <v>1308</v>
      </c>
      <c r="C19" s="349"/>
      <c r="D19" s="353"/>
      <c r="E19" s="65"/>
      <c r="F19" s="580"/>
    </row>
    <row r="20" spans="1:6" ht="25.5">
      <c r="A20" s="584"/>
      <c r="B20" s="349" t="s">
        <v>1309</v>
      </c>
      <c r="C20" s="349"/>
      <c r="D20" s="353"/>
      <c r="E20" s="65"/>
      <c r="F20" s="580"/>
    </row>
    <row r="21" spans="1:6">
      <c r="A21" s="584"/>
      <c r="B21" s="349" t="s">
        <v>1310</v>
      </c>
      <c r="C21" s="349"/>
      <c r="D21" s="353"/>
      <c r="E21" s="65"/>
      <c r="F21" s="580"/>
    </row>
    <row r="22" spans="1:6" ht="38.25">
      <c r="A22" s="584"/>
      <c r="B22" s="349" t="s">
        <v>1311</v>
      </c>
      <c r="C22" s="349"/>
      <c r="D22" s="353"/>
      <c r="E22" s="65"/>
      <c r="F22" s="580"/>
    </row>
    <row r="23" spans="1:6" ht="38.25">
      <c r="A23" s="584"/>
      <c r="B23" s="349" t="s">
        <v>4058</v>
      </c>
      <c r="C23" s="349"/>
      <c r="D23" s="353"/>
      <c r="E23" s="65"/>
      <c r="F23" s="580"/>
    </row>
    <row r="24" spans="1:6" ht="63.75">
      <c r="A24" s="584"/>
      <c r="B24" s="349" t="s">
        <v>988</v>
      </c>
      <c r="C24" s="349"/>
      <c r="D24" s="353"/>
      <c r="E24" s="65"/>
      <c r="F24" s="580"/>
    </row>
    <row r="25" spans="1:6" ht="51">
      <c r="A25" s="584"/>
      <c r="B25" s="349" t="s">
        <v>4059</v>
      </c>
      <c r="C25" s="349"/>
      <c r="D25" s="353"/>
      <c r="E25" s="65"/>
      <c r="F25" s="580"/>
    </row>
    <row r="26" spans="1:6">
      <c r="A26" s="549"/>
      <c r="B26" s="349" t="s">
        <v>376</v>
      </c>
      <c r="C26" s="349"/>
      <c r="D26" s="353"/>
      <c r="E26" s="65"/>
      <c r="F26" s="580"/>
    </row>
    <row r="27" spans="1:6">
      <c r="A27" s="427" t="s">
        <v>307</v>
      </c>
      <c r="B27" s="349" t="s">
        <v>1312</v>
      </c>
      <c r="C27" s="502" t="s">
        <v>105</v>
      </c>
      <c r="D27" s="519">
        <v>760</v>
      </c>
      <c r="E27" s="65"/>
      <c r="F27" s="580">
        <f t="shared" ref="F27:F32" si="0">ROUND(D27*E27,2)</f>
        <v>0</v>
      </c>
    </row>
    <row r="28" spans="1:6">
      <c r="A28" s="427" t="s">
        <v>308</v>
      </c>
      <c r="B28" s="349" t="s">
        <v>1313</v>
      </c>
      <c r="C28" s="502" t="s">
        <v>105</v>
      </c>
      <c r="D28" s="519">
        <v>415</v>
      </c>
      <c r="E28" s="65"/>
      <c r="F28" s="580">
        <f>ROUND(D28*E28,2)</f>
        <v>0</v>
      </c>
    </row>
    <row r="29" spans="1:6">
      <c r="A29" s="21" t="s">
        <v>309</v>
      </c>
      <c r="B29" s="349" t="s">
        <v>1314</v>
      </c>
      <c r="C29" s="502" t="s">
        <v>105</v>
      </c>
      <c r="D29" s="519">
        <v>4785</v>
      </c>
      <c r="E29" s="65"/>
      <c r="F29" s="580">
        <f t="shared" si="0"/>
        <v>0</v>
      </c>
    </row>
    <row r="30" spans="1:6">
      <c r="A30" s="427" t="s">
        <v>479</v>
      </c>
      <c r="B30" s="349" t="s">
        <v>1315</v>
      </c>
      <c r="C30" s="502" t="s">
        <v>105</v>
      </c>
      <c r="D30" s="519">
        <v>855</v>
      </c>
      <c r="E30" s="65"/>
      <c r="F30" s="580">
        <f t="shared" si="0"/>
        <v>0</v>
      </c>
    </row>
    <row r="31" spans="1:6">
      <c r="A31" s="427" t="s">
        <v>1229</v>
      </c>
      <c r="B31" s="349" t="s">
        <v>1316</v>
      </c>
      <c r="C31" s="502" t="s">
        <v>105</v>
      </c>
      <c r="D31" s="519">
        <v>870</v>
      </c>
      <c r="E31" s="65"/>
      <c r="F31" s="580">
        <f t="shared" si="0"/>
        <v>0</v>
      </c>
    </row>
    <row r="32" spans="1:6">
      <c r="A32" s="427" t="s">
        <v>1235</v>
      </c>
      <c r="B32" s="349" t="s">
        <v>1317</v>
      </c>
      <c r="C32" s="502" t="s">
        <v>105</v>
      </c>
      <c r="D32" s="519">
        <v>205</v>
      </c>
      <c r="E32" s="65"/>
      <c r="F32" s="580">
        <f t="shared" si="0"/>
        <v>0</v>
      </c>
    </row>
    <row r="33" spans="1:8">
      <c r="A33" s="427" t="s">
        <v>1240</v>
      </c>
      <c r="B33" s="349" t="s">
        <v>1318</v>
      </c>
      <c r="C33" s="502" t="s">
        <v>105</v>
      </c>
      <c r="D33" s="519">
        <v>120</v>
      </c>
      <c r="E33" s="65"/>
      <c r="F33" s="580">
        <f>ROUND(D33*E33,2)</f>
        <v>0</v>
      </c>
    </row>
    <row r="34" spans="1:8">
      <c r="A34" s="427"/>
      <c r="B34" s="349"/>
      <c r="C34" s="502"/>
      <c r="D34" s="519"/>
      <c r="E34" s="65"/>
      <c r="F34" s="580"/>
    </row>
    <row r="35" spans="1:8" ht="63.75">
      <c r="A35" s="427">
        <f>SUM(A15)+1</f>
        <v>2</v>
      </c>
      <c r="B35" s="350" t="s">
        <v>1319</v>
      </c>
      <c r="C35" s="353"/>
      <c r="D35" s="353"/>
      <c r="E35" s="221"/>
      <c r="F35" s="581"/>
    </row>
    <row r="36" spans="1:8" ht="51">
      <c r="A36" s="21"/>
      <c r="B36" s="349" t="s">
        <v>1320</v>
      </c>
      <c r="C36" s="334"/>
      <c r="D36" s="334"/>
      <c r="E36" s="221"/>
      <c r="F36" s="581"/>
    </row>
    <row r="37" spans="1:8" ht="25.5">
      <c r="A37" s="21"/>
      <c r="B37" s="349" t="s">
        <v>1321</v>
      </c>
      <c r="C37" s="334"/>
      <c r="D37" s="334"/>
      <c r="E37" s="221"/>
      <c r="F37" s="581"/>
    </row>
    <row r="38" spans="1:8" ht="51">
      <c r="A38" s="21"/>
      <c r="B38" s="349" t="s">
        <v>1322</v>
      </c>
      <c r="C38" s="334"/>
      <c r="D38" s="334"/>
      <c r="E38" s="221"/>
      <c r="F38" s="581"/>
    </row>
    <row r="39" spans="1:8" ht="140.25">
      <c r="A39" s="21"/>
      <c r="B39" s="350" t="s">
        <v>4142</v>
      </c>
      <c r="C39" s="334"/>
      <c r="D39" s="334"/>
      <c r="E39" s="221"/>
      <c r="F39" s="581"/>
    </row>
    <row r="40" spans="1:8">
      <c r="A40" s="21"/>
      <c r="B40" s="438" t="s">
        <v>400</v>
      </c>
      <c r="C40" s="334"/>
      <c r="D40" s="334"/>
      <c r="E40" s="221"/>
      <c r="F40" s="581"/>
    </row>
    <row r="41" spans="1:8" ht="25.5">
      <c r="A41" s="427" t="s">
        <v>347</v>
      </c>
      <c r="B41" s="349" t="s">
        <v>419</v>
      </c>
      <c r="C41" s="7"/>
      <c r="E41" s="44"/>
      <c r="F41" s="579"/>
    </row>
    <row r="42" spans="1:8">
      <c r="A42" s="427" t="s">
        <v>307</v>
      </c>
      <c r="B42" s="349" t="s">
        <v>1312</v>
      </c>
      <c r="C42" s="305" t="s">
        <v>105</v>
      </c>
      <c r="D42" s="430">
        <v>240</v>
      </c>
      <c r="E42" s="116"/>
      <c r="F42" s="582">
        <f>ROUND(D42*E42,2)</f>
        <v>0</v>
      </c>
    </row>
    <row r="43" spans="1:8">
      <c r="A43" s="427" t="s">
        <v>308</v>
      </c>
      <c r="B43" s="349" t="s">
        <v>1314</v>
      </c>
      <c r="C43" s="305" t="s">
        <v>105</v>
      </c>
      <c r="D43" s="430">
        <v>155</v>
      </c>
      <c r="E43" s="116"/>
      <c r="F43" s="582">
        <f>ROUND(D43*E43,2)</f>
        <v>0</v>
      </c>
    </row>
    <row r="44" spans="1:8">
      <c r="A44" s="427"/>
      <c r="B44" s="349"/>
      <c r="C44" s="305"/>
      <c r="D44" s="357"/>
      <c r="E44" s="60"/>
      <c r="F44" s="374"/>
    </row>
    <row r="45" spans="1:8" s="446" customFormat="1">
      <c r="A45" s="434">
        <f>SUM(A35)+1</f>
        <v>3</v>
      </c>
      <c r="B45" s="30" t="s">
        <v>471</v>
      </c>
      <c r="C45" s="532"/>
      <c r="D45" s="532"/>
      <c r="E45" s="60"/>
      <c r="F45" s="56"/>
      <c r="G45" s="448"/>
    </row>
    <row r="46" spans="1:8" s="446" customFormat="1">
      <c r="A46" s="434"/>
      <c r="B46" s="1" t="s">
        <v>472</v>
      </c>
      <c r="C46" s="532"/>
      <c r="D46" s="532"/>
      <c r="E46" s="60"/>
      <c r="F46" s="56"/>
      <c r="G46" s="448"/>
      <c r="H46" s="438"/>
    </row>
    <row r="47" spans="1:8" s="446" customFormat="1" ht="25.5">
      <c r="A47" s="434"/>
      <c r="B47" s="1" t="s">
        <v>473</v>
      </c>
      <c r="C47" s="532"/>
      <c r="D47" s="532"/>
      <c r="E47" s="60"/>
      <c r="F47" s="56"/>
      <c r="G47" s="448"/>
      <c r="H47" s="438"/>
    </row>
    <row r="48" spans="1:8" s="446" customFormat="1">
      <c r="A48" s="434"/>
      <c r="B48" s="320" t="s">
        <v>4143</v>
      </c>
      <c r="C48" s="532"/>
      <c r="D48" s="532"/>
      <c r="E48" s="60"/>
      <c r="F48" s="56"/>
      <c r="G48" s="448"/>
      <c r="H48" s="438"/>
    </row>
    <row r="49" spans="1:10" s="446" customFormat="1" ht="63.75">
      <c r="A49" s="434"/>
      <c r="B49" s="1" t="s">
        <v>3679</v>
      </c>
      <c r="C49" s="532"/>
      <c r="D49" s="532"/>
      <c r="E49" s="60"/>
      <c r="F49" s="56"/>
      <c r="G49" s="448"/>
      <c r="H49" s="438"/>
    </row>
    <row r="50" spans="1:10" s="446" customFormat="1" ht="51">
      <c r="A50" s="434"/>
      <c r="B50" s="1" t="s">
        <v>475</v>
      </c>
      <c r="C50" s="532"/>
      <c r="D50" s="532"/>
      <c r="E50" s="60"/>
      <c r="F50" s="56"/>
      <c r="G50" s="448"/>
      <c r="H50" s="448"/>
    </row>
    <row r="51" spans="1:10" s="446" customFormat="1" ht="15">
      <c r="A51" s="434"/>
      <c r="B51" s="1" t="s">
        <v>376</v>
      </c>
      <c r="C51" s="532"/>
      <c r="D51" s="585"/>
      <c r="E51" s="60"/>
      <c r="F51" s="56"/>
      <c r="G51" s="448"/>
      <c r="H51" s="448"/>
    </row>
    <row r="52" spans="1:10" s="446" customFormat="1">
      <c r="A52" s="434" t="s">
        <v>307</v>
      </c>
      <c r="B52" s="1" t="s">
        <v>476</v>
      </c>
      <c r="C52" s="10" t="s">
        <v>105</v>
      </c>
      <c r="D52" s="19">
        <v>5565</v>
      </c>
      <c r="E52" s="60"/>
      <c r="F52" s="56">
        <f>ROUND(D52*E52,2)</f>
        <v>0</v>
      </c>
      <c r="G52" s="448"/>
      <c r="H52" s="448"/>
    </row>
    <row r="53" spans="1:10" s="446" customFormat="1">
      <c r="A53" s="434" t="s">
        <v>308</v>
      </c>
      <c r="B53" s="1" t="s">
        <v>477</v>
      </c>
      <c r="C53" s="10" t="s">
        <v>105</v>
      </c>
      <c r="D53" s="19">
        <v>1270</v>
      </c>
      <c r="E53" s="60"/>
      <c r="F53" s="56">
        <f>ROUND(D53*E53,2)</f>
        <v>0</v>
      </c>
      <c r="G53" s="448"/>
    </row>
    <row r="54" spans="1:10" s="446" customFormat="1">
      <c r="A54" s="434" t="s">
        <v>309</v>
      </c>
      <c r="B54" s="1" t="s">
        <v>478</v>
      </c>
      <c r="C54" s="10" t="s">
        <v>105</v>
      </c>
      <c r="D54" s="19">
        <v>120</v>
      </c>
      <c r="E54" s="60"/>
      <c r="F54" s="56">
        <f>ROUND(D54*E54,2)</f>
        <v>0</v>
      </c>
      <c r="G54" s="448"/>
      <c r="H54" s="448"/>
    </row>
    <row r="55" spans="1:10" s="446" customFormat="1">
      <c r="A55" s="434" t="s">
        <v>479</v>
      </c>
      <c r="B55" s="1" t="s">
        <v>480</v>
      </c>
      <c r="C55" s="10" t="s">
        <v>105</v>
      </c>
      <c r="D55" s="19">
        <v>1075</v>
      </c>
      <c r="E55" s="60"/>
      <c r="F55" s="56">
        <f>ROUND(D55*E55,2)</f>
        <v>0</v>
      </c>
      <c r="G55" s="448"/>
      <c r="H55" s="448"/>
    </row>
    <row r="56" spans="1:10" s="446" customFormat="1">
      <c r="A56" s="386"/>
      <c r="B56" s="1"/>
      <c r="C56" s="10"/>
      <c r="D56" s="19"/>
      <c r="E56" s="44"/>
      <c r="F56" s="43"/>
      <c r="G56" s="448"/>
      <c r="H56" s="448"/>
    </row>
    <row r="57" spans="1:10" s="446" customFormat="1" ht="25.5">
      <c r="A57" s="434">
        <f>SUM(A45)+1</f>
        <v>4</v>
      </c>
      <c r="B57" s="30" t="s">
        <v>486</v>
      </c>
      <c r="C57" s="368"/>
      <c r="D57" s="457"/>
      <c r="E57" s="60"/>
      <c r="F57" s="56"/>
      <c r="G57" s="447"/>
      <c r="I57" s="447"/>
      <c r="J57" s="447"/>
    </row>
    <row r="58" spans="1:10" s="446" customFormat="1" ht="38.25">
      <c r="A58" s="365"/>
      <c r="B58" s="1" t="s">
        <v>487</v>
      </c>
      <c r="C58" s="368"/>
      <c r="D58" s="457"/>
      <c r="E58" s="60"/>
      <c r="F58" s="56"/>
      <c r="G58" s="447"/>
      <c r="I58" s="447"/>
      <c r="J58" s="447"/>
    </row>
    <row r="59" spans="1:10" s="446" customFormat="1">
      <c r="A59" s="365"/>
      <c r="B59" s="1" t="s">
        <v>472</v>
      </c>
      <c r="C59" s="368"/>
      <c r="D59" s="457"/>
      <c r="E59" s="60"/>
      <c r="F59" s="56"/>
      <c r="G59" s="447"/>
      <c r="H59" s="447"/>
      <c r="I59" s="447"/>
      <c r="J59" s="447"/>
    </row>
    <row r="60" spans="1:10" s="446" customFormat="1" ht="25.5">
      <c r="A60" s="365"/>
      <c r="B60" s="1" t="s">
        <v>488</v>
      </c>
      <c r="C60" s="368"/>
      <c r="D60" s="457"/>
      <c r="E60" s="60"/>
      <c r="F60" s="56"/>
      <c r="G60" s="447"/>
      <c r="H60" s="447"/>
      <c r="I60" s="447"/>
      <c r="J60" s="447"/>
    </row>
    <row r="61" spans="1:10" s="446" customFormat="1" ht="51">
      <c r="A61" s="365"/>
      <c r="B61" s="1" t="s">
        <v>474</v>
      </c>
      <c r="C61" s="368"/>
      <c r="D61" s="457"/>
      <c r="E61" s="60"/>
      <c r="F61" s="56"/>
      <c r="G61" s="447"/>
      <c r="H61" s="447"/>
      <c r="I61" s="447"/>
      <c r="J61" s="447"/>
    </row>
    <row r="62" spans="1:10" s="446" customFormat="1" ht="51">
      <c r="A62" s="365"/>
      <c r="B62" s="1" t="s">
        <v>475</v>
      </c>
      <c r="C62" s="368"/>
      <c r="D62" s="457"/>
      <c r="E62" s="60"/>
      <c r="F62" s="56"/>
      <c r="G62" s="447"/>
      <c r="H62" s="447"/>
      <c r="I62" s="447"/>
      <c r="J62" s="447"/>
    </row>
    <row r="63" spans="1:10" s="446" customFormat="1" ht="38.25">
      <c r="A63" s="365"/>
      <c r="B63" s="1" t="s">
        <v>489</v>
      </c>
      <c r="C63" s="368"/>
      <c r="D63" s="457"/>
      <c r="E63" s="60"/>
      <c r="F63" s="56"/>
      <c r="G63" s="447"/>
      <c r="H63" s="447"/>
      <c r="I63" s="447"/>
      <c r="J63" s="447"/>
    </row>
    <row r="64" spans="1:10" s="446" customFormat="1">
      <c r="A64" s="386"/>
      <c r="B64" s="1" t="s">
        <v>490</v>
      </c>
      <c r="C64" s="305" t="s">
        <v>164</v>
      </c>
      <c r="D64" s="360">
        <v>17400</v>
      </c>
      <c r="E64" s="60"/>
      <c r="F64" s="56">
        <f>ROUND(D64*E64,2)</f>
        <v>0</v>
      </c>
      <c r="G64" s="447"/>
      <c r="H64" s="438"/>
      <c r="I64" s="447"/>
      <c r="J64" s="447"/>
    </row>
    <row r="65" spans="1:8" s="446" customFormat="1">
      <c r="A65" s="386"/>
      <c r="B65" s="5"/>
      <c r="E65" s="60"/>
      <c r="F65" s="56"/>
      <c r="H65" s="447"/>
    </row>
    <row r="66" spans="1:8">
      <c r="A66" s="427">
        <f>SUM(A57)+1</f>
        <v>5</v>
      </c>
      <c r="B66" s="350" t="s">
        <v>3890</v>
      </c>
      <c r="C66" s="7"/>
      <c r="E66" s="44"/>
      <c r="F66" s="579"/>
    </row>
    <row r="67" spans="1:8" ht="51">
      <c r="A67" s="543"/>
      <c r="B67" s="349" t="s">
        <v>314</v>
      </c>
      <c r="C67" s="7"/>
      <c r="E67" s="44"/>
      <c r="F67" s="579"/>
    </row>
    <row r="68" spans="1:8" ht="25.5">
      <c r="A68" s="543"/>
      <c r="B68" s="349" t="s">
        <v>4045</v>
      </c>
      <c r="C68" s="7"/>
      <c r="E68" s="44"/>
      <c r="F68" s="579"/>
    </row>
    <row r="69" spans="1:8">
      <c r="A69" s="543"/>
      <c r="B69" s="349" t="s">
        <v>315</v>
      </c>
      <c r="C69" s="7"/>
      <c r="E69" s="44"/>
      <c r="F69" s="579"/>
    </row>
    <row r="70" spans="1:8">
      <c r="A70" s="21" t="s">
        <v>1138</v>
      </c>
      <c r="B70" s="349" t="s">
        <v>316</v>
      </c>
      <c r="C70" s="7" t="s">
        <v>317</v>
      </c>
      <c r="D70" s="19">
        <v>30</v>
      </c>
      <c r="E70" s="44"/>
      <c r="F70" s="579">
        <f>ROUND(D70*E70,2)</f>
        <v>0</v>
      </c>
    </row>
    <row r="71" spans="1:8">
      <c r="A71" s="21" t="s">
        <v>1139</v>
      </c>
      <c r="B71" s="349" t="s">
        <v>318</v>
      </c>
      <c r="C71" s="7" t="s">
        <v>317</v>
      </c>
      <c r="D71" s="19">
        <v>30</v>
      </c>
      <c r="E71" s="44"/>
      <c r="F71" s="579">
        <f>ROUND(D71*E71,2)</f>
        <v>0</v>
      </c>
    </row>
    <row r="72" spans="1:8">
      <c r="A72" s="21" t="s">
        <v>1140</v>
      </c>
      <c r="B72" s="349" t="s">
        <v>319</v>
      </c>
      <c r="C72" s="7" t="s">
        <v>317</v>
      </c>
      <c r="D72" s="19">
        <v>30</v>
      </c>
      <c r="E72" s="44"/>
      <c r="F72" s="579">
        <f>ROUND(D72*E72,2)</f>
        <v>0</v>
      </c>
    </row>
    <row r="73" spans="1:8">
      <c r="A73" s="549"/>
      <c r="B73" s="349"/>
      <c r="D73" s="19"/>
      <c r="E73" s="44"/>
      <c r="F73" s="579"/>
    </row>
    <row r="74" spans="1:8" ht="25.5">
      <c r="A74" s="443" t="s">
        <v>3673</v>
      </c>
      <c r="B74" s="586" t="s">
        <v>1323</v>
      </c>
      <c r="C74" s="587" t="s">
        <v>349</v>
      </c>
      <c r="D74" s="587" t="s">
        <v>349</v>
      </c>
      <c r="E74" s="228" t="s">
        <v>349</v>
      </c>
      <c r="F74" s="79">
        <f>SUM(F3:F72)</f>
        <v>0</v>
      </c>
    </row>
    <row r="75" spans="1:8">
      <c r="A75" s="175"/>
      <c r="B75" s="119"/>
      <c r="D75" s="19"/>
      <c r="E75" s="44"/>
      <c r="F75" s="120"/>
    </row>
    <row r="76" spans="1:8" ht="13.5" thickBot="1">
      <c r="A76" s="175"/>
      <c r="B76" s="119"/>
      <c r="D76" s="19"/>
      <c r="E76" s="44"/>
      <c r="F76" s="120"/>
    </row>
    <row r="77" spans="1:8" ht="13.5" thickBot="1">
      <c r="A77" s="175"/>
      <c r="B77" s="119" t="s">
        <v>4003</v>
      </c>
      <c r="D77" s="105"/>
      <c r="E77" s="44"/>
      <c r="F77" s="120"/>
    </row>
    <row r="78" spans="1:8" ht="13.5" thickBot="1">
      <c r="A78" s="175"/>
      <c r="B78" s="119"/>
      <c r="D78" s="19"/>
      <c r="E78" s="44"/>
      <c r="F78" s="120"/>
    </row>
    <row r="79" spans="1:8" ht="13.5" thickBot="1">
      <c r="A79" s="175"/>
      <c r="B79" s="119" t="s">
        <v>4004</v>
      </c>
      <c r="D79" s="106"/>
      <c r="E79" s="44"/>
      <c r="F79" s="120">
        <f>SUM(F41:F43)</f>
        <v>0</v>
      </c>
    </row>
    <row r="80" spans="1:8" ht="13.5" thickBot="1">
      <c r="A80" s="175"/>
      <c r="B80" s="119"/>
      <c r="D80" s="19"/>
      <c r="E80" s="44"/>
      <c r="F80" s="120"/>
    </row>
    <row r="81" spans="1:6" ht="13.5" thickBot="1">
      <c r="A81" s="175"/>
      <c r="B81" s="119" t="s">
        <v>4005</v>
      </c>
      <c r="D81" s="107"/>
      <c r="E81" s="44"/>
      <c r="F81" s="120">
        <f>SUM(F27:F33)+SUM(F52:F72)</f>
        <v>0</v>
      </c>
    </row>
    <row r="82" spans="1:6">
      <c r="A82" s="175"/>
      <c r="B82" s="119"/>
      <c r="D82" s="19"/>
      <c r="E82" s="44"/>
      <c r="F82" s="120"/>
    </row>
    <row r="83" spans="1:6">
      <c r="B83" s="349"/>
      <c r="C83" s="7"/>
    </row>
    <row r="84" spans="1:6">
      <c r="B84" s="349"/>
      <c r="C84" s="7"/>
    </row>
    <row r="85" spans="1:6">
      <c r="B85" s="349"/>
      <c r="C85" s="7"/>
    </row>
    <row r="86" spans="1:6">
      <c r="B86" s="349"/>
      <c r="C86" s="7"/>
    </row>
    <row r="87" spans="1:6">
      <c r="B87" s="349"/>
      <c r="C87" s="7"/>
    </row>
    <row r="88" spans="1:6">
      <c r="B88" s="349"/>
      <c r="C88" s="7"/>
    </row>
    <row r="89" spans="1:6">
      <c r="B89" s="349"/>
      <c r="C89" s="7"/>
    </row>
    <row r="90" spans="1:6">
      <c r="B90" s="349"/>
      <c r="C90" s="7"/>
    </row>
    <row r="91" spans="1:6">
      <c r="B91" s="349"/>
      <c r="C91" s="7"/>
    </row>
    <row r="92" spans="1:6">
      <c r="B92" s="349"/>
      <c r="C92" s="7"/>
    </row>
  </sheetData>
  <sheetProtection algorithmName="SHA-512" hashValue="+oXeW0ZifLS20LOZBYNgUbx8IYAgTwV9u2B25WPLCP+nb/2wbIU+vr3cVsTDS26eKhiqfuXjankJZ12FUQjnYA==" saltValue="xNWcvj//aWz829f1tnd0SA=="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H191"/>
  <sheetViews>
    <sheetView view="pageBreakPreview" zoomScaleNormal="88" zoomScaleSheetLayoutView="100" workbookViewId="0">
      <selection activeCell="C1" sqref="C1"/>
    </sheetView>
  </sheetViews>
  <sheetFormatPr defaultColWidth="11" defaultRowHeight="12.75"/>
  <cols>
    <col min="1" max="1" width="8.125" style="300" bestFit="1" customWidth="1"/>
    <col min="2" max="2" width="55.375" style="3" customWidth="1"/>
    <col min="3" max="3" width="11" style="3"/>
    <col min="4" max="4" width="11" style="311"/>
    <col min="5" max="16384" width="11" style="3"/>
  </cols>
  <sheetData>
    <row r="2" spans="1:6">
      <c r="A2" s="295"/>
      <c r="B2" s="296" t="s">
        <v>2132</v>
      </c>
      <c r="C2" s="297"/>
      <c r="D2" s="298"/>
      <c r="E2" s="297"/>
      <c r="F2" s="297"/>
    </row>
    <row r="3" spans="1:6" ht="81" customHeight="1">
      <c r="A3" s="295"/>
      <c r="B3" s="299" t="s">
        <v>29</v>
      </c>
      <c r="C3" s="297"/>
      <c r="D3" s="298"/>
      <c r="E3" s="297"/>
      <c r="F3" s="297"/>
    </row>
    <row r="4" spans="1:6" ht="67.5" customHeight="1">
      <c r="B4" s="299" t="s">
        <v>30</v>
      </c>
      <c r="C4" s="301"/>
      <c r="D4" s="302"/>
    </row>
    <row r="5" spans="1:6" ht="54" customHeight="1">
      <c r="B5" s="299" t="s">
        <v>31</v>
      </c>
      <c r="C5" s="301"/>
      <c r="D5" s="302"/>
    </row>
    <row r="6" spans="1:6" ht="38.25">
      <c r="B6" s="299" t="s">
        <v>3678</v>
      </c>
      <c r="C6" s="301"/>
      <c r="D6" s="302"/>
    </row>
    <row r="7" spans="1:6" ht="178.5">
      <c r="B7" s="299" t="s">
        <v>3772</v>
      </c>
      <c r="C7" s="301"/>
      <c r="D7" s="302"/>
    </row>
    <row r="8" spans="1:6" ht="68.25" customHeight="1">
      <c r="B8" s="299" t="s">
        <v>32</v>
      </c>
      <c r="C8" s="301"/>
      <c r="D8" s="302"/>
    </row>
    <row r="9" spans="1:6" ht="42.75" customHeight="1">
      <c r="B9" s="299" t="s">
        <v>33</v>
      </c>
      <c r="C9" s="301"/>
      <c r="D9" s="302"/>
    </row>
    <row r="10" spans="1:6" ht="108" customHeight="1">
      <c r="B10" s="299" t="s">
        <v>34</v>
      </c>
      <c r="C10" s="301"/>
      <c r="D10" s="302"/>
    </row>
    <row r="11" spans="1:6" ht="71.25" customHeight="1">
      <c r="B11" s="299" t="s">
        <v>35</v>
      </c>
      <c r="C11" s="301"/>
      <c r="D11" s="302"/>
    </row>
    <row r="12" spans="1:6" ht="28.5" customHeight="1">
      <c r="B12" s="299" t="s">
        <v>36</v>
      </c>
      <c r="C12" s="301"/>
      <c r="D12" s="302"/>
    </row>
    <row r="13" spans="1:6" ht="38.25" customHeight="1">
      <c r="B13" s="299" t="s">
        <v>37</v>
      </c>
      <c r="C13" s="301"/>
      <c r="D13" s="302"/>
    </row>
    <row r="14" spans="1:6" ht="54.75" customHeight="1">
      <c r="B14" s="299" t="s">
        <v>38</v>
      </c>
      <c r="C14" s="301"/>
      <c r="D14" s="302"/>
    </row>
    <row r="15" spans="1:6">
      <c r="B15" s="2"/>
      <c r="C15" s="301"/>
      <c r="D15" s="302"/>
    </row>
    <row r="16" spans="1:6">
      <c r="B16" s="2"/>
      <c r="C16" s="301"/>
      <c r="D16" s="302"/>
    </row>
    <row r="17" spans="2:4">
      <c r="B17" s="4" t="s">
        <v>3773</v>
      </c>
      <c r="C17" s="301"/>
      <c r="D17" s="302"/>
    </row>
    <row r="18" spans="2:4" ht="102">
      <c r="B18" s="2" t="s">
        <v>3765</v>
      </c>
      <c r="C18" s="303"/>
      <c r="D18" s="304"/>
    </row>
    <row r="19" spans="2:4" ht="25.5">
      <c r="B19" s="2" t="s">
        <v>3767</v>
      </c>
      <c r="C19" s="303"/>
      <c r="D19" s="304"/>
    </row>
    <row r="20" spans="2:4" ht="38.25">
      <c r="B20" s="2" t="s">
        <v>3766</v>
      </c>
      <c r="C20" s="305"/>
      <c r="D20" s="306"/>
    </row>
    <row r="21" spans="2:4">
      <c r="B21" s="2"/>
      <c r="C21" s="303"/>
      <c r="D21" s="307"/>
    </row>
    <row r="22" spans="2:4">
      <c r="B22" s="2"/>
      <c r="C22" s="303"/>
      <c r="D22" s="307"/>
    </row>
    <row r="23" spans="2:4" ht="25.5">
      <c r="B23" s="4" t="s">
        <v>3771</v>
      </c>
      <c r="C23" s="303"/>
      <c r="D23" s="307"/>
    </row>
    <row r="24" spans="2:4" ht="89.25">
      <c r="B24" s="2" t="s">
        <v>3768</v>
      </c>
      <c r="C24" s="301"/>
      <c r="D24" s="302"/>
    </row>
    <row r="25" spans="2:4" ht="63.75">
      <c r="B25" s="2" t="s">
        <v>3769</v>
      </c>
      <c r="C25" s="301"/>
      <c r="D25" s="302"/>
    </row>
    <row r="26" spans="2:4" ht="51">
      <c r="B26" s="2" t="s">
        <v>3770</v>
      </c>
      <c r="C26" s="301"/>
      <c r="D26" s="302"/>
    </row>
    <row r="27" spans="2:4">
      <c r="C27" s="301"/>
      <c r="D27" s="302"/>
    </row>
    <row r="28" spans="2:4">
      <c r="B28" s="2"/>
      <c r="C28" s="301"/>
      <c r="D28" s="302"/>
    </row>
    <row r="29" spans="2:4">
      <c r="B29" s="2"/>
      <c r="C29" s="301"/>
      <c r="D29" s="302"/>
    </row>
    <row r="30" spans="2:4">
      <c r="B30" s="2"/>
      <c r="C30" s="301"/>
      <c r="D30" s="302"/>
    </row>
    <row r="31" spans="2:4">
      <c r="B31" s="2"/>
      <c r="C31" s="301"/>
      <c r="D31" s="302"/>
    </row>
    <row r="32" spans="2:4">
      <c r="B32" s="2"/>
      <c r="C32" s="297"/>
      <c r="D32" s="307"/>
    </row>
    <row r="33" spans="2:4">
      <c r="B33" s="2"/>
      <c r="C33" s="301"/>
      <c r="D33" s="302"/>
    </row>
    <row r="34" spans="2:4">
      <c r="B34" s="4"/>
      <c r="C34" s="301"/>
      <c r="D34" s="302"/>
    </row>
    <row r="35" spans="2:4">
      <c r="B35" s="2"/>
      <c r="C35" s="301"/>
      <c r="D35" s="302"/>
    </row>
    <row r="36" spans="2:4">
      <c r="B36" s="2"/>
      <c r="C36" s="301"/>
      <c r="D36" s="302"/>
    </row>
    <row r="37" spans="2:4">
      <c r="C37" s="301"/>
      <c r="D37" s="302"/>
    </row>
    <row r="38" spans="2:4">
      <c r="B38" s="2"/>
      <c r="C38" s="301"/>
      <c r="D38" s="302"/>
    </row>
    <row r="39" spans="2:4">
      <c r="B39" s="2"/>
      <c r="C39" s="301"/>
      <c r="D39" s="302"/>
    </row>
    <row r="40" spans="2:4">
      <c r="B40" s="2"/>
      <c r="C40" s="301"/>
      <c r="D40" s="302"/>
    </row>
    <row r="41" spans="2:4">
      <c r="B41" s="2"/>
      <c r="D41" s="302"/>
    </row>
    <row r="42" spans="2:4">
      <c r="B42" s="2"/>
      <c r="C42" s="301"/>
      <c r="D42" s="302"/>
    </row>
    <row r="43" spans="2:4">
      <c r="B43" s="2"/>
      <c r="C43" s="301"/>
      <c r="D43" s="302"/>
    </row>
    <row r="44" spans="2:4">
      <c r="B44" s="2"/>
      <c r="C44" s="301"/>
      <c r="D44" s="302"/>
    </row>
    <row r="45" spans="2:4">
      <c r="B45" s="2"/>
      <c r="C45" s="301"/>
      <c r="D45" s="302"/>
    </row>
    <row r="46" spans="2:4">
      <c r="B46" s="2"/>
      <c r="C46" s="308"/>
      <c r="D46" s="309"/>
    </row>
    <row r="47" spans="2:4">
      <c r="B47" s="2"/>
      <c r="C47" s="301"/>
      <c r="D47" s="302"/>
    </row>
    <row r="48" spans="2:4">
      <c r="B48" s="310"/>
    </row>
    <row r="49" spans="2:4">
      <c r="B49" s="312"/>
    </row>
    <row r="50" spans="2:4">
      <c r="B50" s="312"/>
    </row>
    <row r="52" spans="2:4">
      <c r="B52" s="312"/>
    </row>
    <row r="53" spans="2:4">
      <c r="B53" s="312"/>
    </row>
    <row r="54" spans="2:4">
      <c r="B54" s="313"/>
    </row>
    <row r="55" spans="2:4">
      <c r="B55" s="312"/>
    </row>
    <row r="56" spans="2:4">
      <c r="B56" s="312"/>
      <c r="C56" s="308"/>
      <c r="D56" s="309"/>
    </row>
    <row r="57" spans="2:4">
      <c r="B57" s="312"/>
    </row>
    <row r="58" spans="2:4">
      <c r="B58" s="314"/>
    </row>
    <row r="59" spans="2:4">
      <c r="B59" s="312"/>
    </row>
    <row r="60" spans="2:4">
      <c r="B60" s="312"/>
    </row>
    <row r="61" spans="2:4">
      <c r="B61" s="312"/>
    </row>
    <row r="62" spans="2:4">
      <c r="B62" s="312"/>
    </row>
    <row r="63" spans="2:4">
      <c r="B63" s="312"/>
    </row>
    <row r="64" spans="2:4">
      <c r="B64" s="313"/>
    </row>
    <row r="65" spans="2:4">
      <c r="B65" s="312"/>
    </row>
    <row r="66" spans="2:4">
      <c r="B66" s="312"/>
      <c r="C66" s="308"/>
      <c r="D66" s="309"/>
    </row>
    <row r="67" spans="2:4">
      <c r="B67" s="312"/>
    </row>
    <row r="68" spans="2:4">
      <c r="B68" s="315"/>
    </row>
    <row r="69" spans="2:4">
      <c r="B69" s="312"/>
    </row>
    <row r="70" spans="2:4">
      <c r="B70" s="312"/>
    </row>
    <row r="71" spans="2:4">
      <c r="B71" s="312"/>
    </row>
    <row r="72" spans="2:4">
      <c r="B72" s="312"/>
    </row>
    <row r="73" spans="2:4">
      <c r="B73" s="312"/>
    </row>
    <row r="74" spans="2:4">
      <c r="B74" s="312"/>
    </row>
    <row r="75" spans="2:4">
      <c r="B75" s="312"/>
    </row>
    <row r="76" spans="2:4">
      <c r="B76" s="312"/>
    </row>
    <row r="77" spans="2:4">
      <c r="B77" s="314"/>
    </row>
    <row r="78" spans="2:4">
      <c r="B78" s="312"/>
    </row>
    <row r="79" spans="2:4">
      <c r="B79" s="312"/>
    </row>
    <row r="80" spans="2:4">
      <c r="B80" s="312"/>
    </row>
    <row r="81" spans="2:2">
      <c r="B81" s="312"/>
    </row>
    <row r="82" spans="2:2">
      <c r="B82" s="313"/>
    </row>
    <row r="83" spans="2:2">
      <c r="B83" s="312"/>
    </row>
    <row r="84" spans="2:2">
      <c r="B84" s="312"/>
    </row>
    <row r="85" spans="2:2">
      <c r="B85" s="312"/>
    </row>
    <row r="86" spans="2:2">
      <c r="B86" s="310"/>
    </row>
    <row r="87" spans="2:2" ht="29.1" customHeight="1">
      <c r="B87" s="313"/>
    </row>
    <row r="88" spans="2:2">
      <c r="B88" s="313"/>
    </row>
    <row r="90" spans="2:2">
      <c r="B90" s="312"/>
    </row>
    <row r="91" spans="2:2">
      <c r="B91" s="313"/>
    </row>
    <row r="92" spans="2:2">
      <c r="B92" s="312"/>
    </row>
    <row r="93" spans="2:2">
      <c r="B93" s="312"/>
    </row>
    <row r="94" spans="2:2">
      <c r="B94" s="313"/>
    </row>
    <row r="96" spans="2:2">
      <c r="B96" s="314"/>
    </row>
    <row r="97" spans="2:2">
      <c r="B97" s="312"/>
    </row>
    <row r="98" spans="2:2">
      <c r="B98" s="312"/>
    </row>
    <row r="100" spans="2:2">
      <c r="B100" s="312"/>
    </row>
    <row r="101" spans="2:2">
      <c r="B101" s="312"/>
    </row>
    <row r="102" spans="2:2">
      <c r="B102" s="313"/>
    </row>
    <row r="103" spans="2:2">
      <c r="B103" s="312"/>
    </row>
    <row r="104" spans="2:2">
      <c r="B104" s="312"/>
    </row>
    <row r="105" spans="2:2">
      <c r="B105" s="312"/>
    </row>
    <row r="106" spans="2:2">
      <c r="B106" s="314"/>
    </row>
    <row r="107" spans="2:2">
      <c r="B107" s="312"/>
    </row>
    <row r="108" spans="2:2">
      <c r="B108" s="312"/>
    </row>
    <row r="110" spans="2:2">
      <c r="B110" s="312"/>
    </row>
    <row r="111" spans="2:2">
      <c r="B111" s="313"/>
    </row>
    <row r="112" spans="2:2">
      <c r="B112" s="312"/>
    </row>
    <row r="113" spans="2:2">
      <c r="B113" s="312"/>
    </row>
    <row r="115" spans="2:2">
      <c r="B115" s="314"/>
    </row>
    <row r="116" spans="2:2">
      <c r="B116" s="312"/>
    </row>
    <row r="117" spans="2:2">
      <c r="B117" s="312"/>
    </row>
    <row r="118" spans="2:2">
      <c r="B118" s="312"/>
    </row>
    <row r="119" spans="2:2">
      <c r="B119" s="312"/>
    </row>
    <row r="120" spans="2:2">
      <c r="B120" s="313"/>
    </row>
    <row r="121" spans="2:2">
      <c r="B121" s="312"/>
    </row>
    <row r="122" spans="2:2">
      <c r="B122" s="312"/>
    </row>
    <row r="124" spans="2:2">
      <c r="B124" s="314"/>
    </row>
    <row r="125" spans="2:2">
      <c r="B125" s="312"/>
    </row>
    <row r="126" spans="2:2">
      <c r="B126" s="312"/>
    </row>
    <row r="128" spans="2:2">
      <c r="B128" s="312"/>
    </row>
    <row r="129" spans="2:2">
      <c r="B129" s="312"/>
    </row>
    <row r="130" spans="2:2">
      <c r="B130" s="313"/>
    </row>
    <row r="131" spans="2:2">
      <c r="B131" s="312"/>
    </row>
    <row r="132" spans="2:2">
      <c r="B132" s="312"/>
    </row>
    <row r="134" spans="2:2">
      <c r="B134" s="314"/>
    </row>
    <row r="135" spans="2:2">
      <c r="B135" s="312"/>
    </row>
    <row r="136" spans="2:2">
      <c r="B136" s="312"/>
    </row>
    <row r="137" spans="2:2">
      <c r="B137" s="312"/>
    </row>
    <row r="138" spans="2:2">
      <c r="B138" s="313"/>
    </row>
    <row r="139" spans="2:2">
      <c r="B139" s="312"/>
    </row>
    <row r="140" spans="2:2">
      <c r="B140" s="312"/>
    </row>
    <row r="142" spans="2:2">
      <c r="B142" s="314"/>
    </row>
    <row r="143" spans="2:2">
      <c r="B143" s="312"/>
    </row>
    <row r="144" spans="2:2">
      <c r="B144" s="312"/>
    </row>
    <row r="145" spans="2:2">
      <c r="B145" s="312"/>
    </row>
    <row r="146" spans="2:2">
      <c r="B146" s="313"/>
    </row>
    <row r="147" spans="2:2">
      <c r="B147" s="312"/>
    </row>
    <row r="148" spans="2:2">
      <c r="B148" s="312"/>
    </row>
    <row r="150" spans="2:2">
      <c r="B150" s="314"/>
    </row>
    <row r="151" spans="2:2">
      <c r="B151" s="312"/>
    </row>
    <row r="152" spans="2:2">
      <c r="B152" s="312"/>
    </row>
    <row r="153" spans="2:2">
      <c r="B153" s="316"/>
    </row>
    <row r="154" spans="2:2">
      <c r="B154" s="312"/>
    </row>
    <row r="155" spans="2:2">
      <c r="B155" s="314"/>
    </row>
    <row r="156" spans="2:2" ht="13.5" customHeight="1">
      <c r="B156" s="314"/>
    </row>
    <row r="157" spans="2:2">
      <c r="B157" s="312"/>
    </row>
    <row r="158" spans="2:2">
      <c r="B158" s="316"/>
    </row>
    <row r="159" spans="2:2">
      <c r="B159" s="312"/>
    </row>
    <row r="160" spans="2:2">
      <c r="B160" s="312"/>
    </row>
    <row r="161" spans="2:2">
      <c r="B161" s="314"/>
    </row>
    <row r="162" spans="2:2">
      <c r="B162" s="312"/>
    </row>
    <row r="163" spans="2:2">
      <c r="B163" s="312"/>
    </row>
    <row r="164" spans="2:2">
      <c r="B164" s="312"/>
    </row>
    <row r="165" spans="2:2">
      <c r="B165" s="314"/>
    </row>
    <row r="166" spans="2:2">
      <c r="B166" s="312"/>
    </row>
    <row r="167" spans="2:2">
      <c r="B167" s="312"/>
    </row>
    <row r="168" spans="2:2">
      <c r="B168" s="312"/>
    </row>
    <row r="169" spans="2:2">
      <c r="B169" s="312"/>
    </row>
    <row r="170" spans="2:2">
      <c r="B170" s="312"/>
    </row>
    <row r="171" spans="2:2">
      <c r="B171" s="312"/>
    </row>
    <row r="172" spans="2:2">
      <c r="B172" s="312"/>
    </row>
    <row r="173" spans="2:2">
      <c r="B173" s="312"/>
    </row>
    <row r="174" spans="2:2">
      <c r="B174" s="312"/>
    </row>
    <row r="176" spans="2:2">
      <c r="B176" s="314"/>
    </row>
    <row r="177" spans="1:8">
      <c r="B177" s="312"/>
    </row>
    <row r="178" spans="1:8">
      <c r="B178" s="312"/>
    </row>
    <row r="179" spans="1:8">
      <c r="B179" s="312"/>
    </row>
    <row r="180" spans="1:8">
      <c r="B180" s="312"/>
    </row>
    <row r="181" spans="1:8">
      <c r="B181" s="313"/>
    </row>
    <row r="182" spans="1:8">
      <c r="B182" s="312"/>
    </row>
    <row r="183" spans="1:8">
      <c r="B183" s="312"/>
    </row>
    <row r="185" spans="1:8">
      <c r="B185" s="312"/>
    </row>
    <row r="187" spans="1:8">
      <c r="B187" s="317"/>
      <c r="C187" s="318"/>
    </row>
    <row r="188" spans="1:8">
      <c r="B188" s="317"/>
      <c r="C188" s="318"/>
    </row>
    <row r="189" spans="1:8" s="311" customFormat="1">
      <c r="A189" s="300"/>
      <c r="B189" s="317"/>
      <c r="C189" s="318"/>
      <c r="E189" s="3"/>
      <c r="F189" s="3"/>
      <c r="G189" s="3"/>
      <c r="H189" s="3"/>
    </row>
    <row r="190" spans="1:8" s="311" customFormat="1">
      <c r="A190" s="300"/>
      <c r="B190" s="317"/>
      <c r="C190" s="318"/>
      <c r="E190" s="3"/>
      <c r="F190" s="3"/>
      <c r="G190" s="3"/>
      <c r="H190" s="3"/>
    </row>
    <row r="191" spans="1:8" s="311" customFormat="1">
      <c r="A191" s="300"/>
      <c r="B191" s="317"/>
      <c r="C191" s="318"/>
      <c r="E191" s="3"/>
      <c r="F191" s="3"/>
      <c r="G191" s="3"/>
      <c r="H191" s="3"/>
    </row>
  </sheetData>
  <sheetProtection algorithmName="SHA-512" hashValue="+QnM3pU/TZQqU0b2st6lZBIPjDor6kD48Lxb0LFRofgMT1yD7XiP9OezaogqcNqHvH0QaLB3tEnIPCYrZQ0qMg==" saltValue="EpsT1Dfq98ekP/Z6Emdsow==" spinCount="100000" sheet="1" objects="1" scenarios="1"/>
  <pageMargins left="0.70866141732283472" right="0.70866141732283472" top="0.86614173228346458"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projekta:Z-644/13-04/2023&amp;"-,Regular"&amp;12
</oddHeader>
    <oddFooter>&amp;L&amp;"Agrandir,Regular"&amp;8Zagreb, 11/2023&amp;C&amp;"Agrandir,Regular"&amp;8&amp;A&amp;R&amp;"Agrandir,Regular"&amp;8&amp;P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56F9C-EBB0-47F2-BD5A-98FBC1B10C1E}">
  <sheetPr codeName="Sheet21"/>
  <dimension ref="A1:G121"/>
  <sheetViews>
    <sheetView view="pageBreakPreview" zoomScaleNormal="93" zoomScaleSheetLayoutView="100" workbookViewId="0">
      <selection activeCell="G1" sqref="G1"/>
    </sheetView>
  </sheetViews>
  <sheetFormatPr defaultColWidth="11" defaultRowHeight="12.75"/>
  <cols>
    <col min="1" max="1" width="4.625" style="502" customWidth="1"/>
    <col min="2" max="2" width="35.625" style="281" customWidth="1"/>
    <col min="3" max="3" width="7.125" style="10" customWidth="1"/>
    <col min="4" max="4" width="9.125" style="7" customWidth="1"/>
    <col min="5" max="5" width="10.625" style="72" customWidth="1"/>
    <col min="6" max="6" width="13.125" style="533" customWidth="1"/>
    <col min="7" max="16384" width="11" style="7"/>
  </cols>
  <sheetData>
    <row r="1" spans="1:7" s="63" customFormat="1" ht="25.5">
      <c r="A1" s="23" t="s">
        <v>39</v>
      </c>
      <c r="B1" s="22" t="s">
        <v>40</v>
      </c>
      <c r="C1" s="22" t="s">
        <v>41</v>
      </c>
      <c r="D1" s="23" t="s">
        <v>42</v>
      </c>
      <c r="E1" s="99" t="s">
        <v>43</v>
      </c>
      <c r="F1" s="576" t="s">
        <v>44</v>
      </c>
    </row>
    <row r="2" spans="1:7">
      <c r="A2" s="15"/>
      <c r="B2" s="425"/>
      <c r="C2" s="52"/>
      <c r="D2" s="94"/>
      <c r="E2" s="101"/>
      <c r="F2" s="577"/>
    </row>
    <row r="3" spans="1:7">
      <c r="A3" s="51" t="s">
        <v>3675</v>
      </c>
      <c r="B3" s="277" t="s">
        <v>3677</v>
      </c>
      <c r="C3" s="330"/>
      <c r="D3" s="330"/>
      <c r="E3" s="229"/>
      <c r="F3" s="330"/>
      <c r="G3" s="330"/>
    </row>
    <row r="4" spans="1:7">
      <c r="A4" s="15"/>
      <c r="C4" s="52"/>
      <c r="D4" s="94"/>
      <c r="E4" s="101"/>
      <c r="F4" s="577"/>
    </row>
    <row r="5" spans="1:7">
      <c r="A5" s="21">
        <v>1</v>
      </c>
      <c r="B5" s="350" t="s">
        <v>1325</v>
      </c>
      <c r="C5" s="353"/>
      <c r="D5" s="353"/>
      <c r="E5" s="230"/>
      <c r="F5" s="353"/>
    </row>
    <row r="6" spans="1:7" ht="25.5">
      <c r="B6" s="349" t="s">
        <v>3149</v>
      </c>
      <c r="C6" s="353"/>
      <c r="D6" s="353"/>
      <c r="E6" s="230"/>
      <c r="F6" s="353"/>
    </row>
    <row r="7" spans="1:7" ht="25.5">
      <c r="B7" s="349" t="s">
        <v>3681</v>
      </c>
      <c r="C7" s="353"/>
      <c r="D7" s="353"/>
      <c r="E7" s="230"/>
      <c r="F7" s="353"/>
    </row>
    <row r="8" spans="1:7" ht="51">
      <c r="B8" s="349" t="s">
        <v>3150</v>
      </c>
      <c r="C8" s="353"/>
      <c r="D8" s="353"/>
      <c r="E8" s="230"/>
      <c r="F8" s="353"/>
    </row>
    <row r="9" spans="1:7" ht="25.5">
      <c r="B9" s="349" t="s">
        <v>3151</v>
      </c>
      <c r="C9" s="353"/>
      <c r="D9" s="353"/>
      <c r="E9" s="230"/>
      <c r="F9" s="353"/>
    </row>
    <row r="10" spans="1:7">
      <c r="B10" s="349" t="s">
        <v>3152</v>
      </c>
      <c r="C10" s="353"/>
      <c r="D10" s="353"/>
      <c r="E10" s="230"/>
      <c r="F10" s="353"/>
    </row>
    <row r="11" spans="1:7" ht="25.5">
      <c r="B11" s="349" t="s">
        <v>3153</v>
      </c>
      <c r="C11" s="353"/>
      <c r="D11" s="353"/>
      <c r="E11" s="230"/>
      <c r="F11" s="353"/>
    </row>
    <row r="12" spans="1:7" ht="38.25">
      <c r="B12" s="349" t="s">
        <v>3154</v>
      </c>
      <c r="C12" s="353"/>
      <c r="D12" s="353"/>
      <c r="E12" s="230"/>
      <c r="F12" s="353"/>
    </row>
    <row r="13" spans="1:7" ht="25.5">
      <c r="B13" s="349" t="s">
        <v>3155</v>
      </c>
      <c r="C13" s="353"/>
      <c r="D13" s="353"/>
      <c r="E13" s="230"/>
      <c r="F13" s="353"/>
    </row>
    <row r="14" spans="1:7" ht="63.75">
      <c r="B14" s="349" t="s">
        <v>3141</v>
      </c>
      <c r="C14" s="353"/>
      <c r="D14" s="353"/>
      <c r="E14" s="230"/>
      <c r="F14" s="353"/>
    </row>
    <row r="15" spans="1:7" ht="63.75">
      <c r="B15" s="349" t="s">
        <v>3142</v>
      </c>
      <c r="C15" s="353"/>
      <c r="D15" s="353"/>
      <c r="E15" s="230"/>
      <c r="F15" s="353"/>
    </row>
    <row r="16" spans="1:7" ht="102">
      <c r="B16" s="349" t="s">
        <v>3143</v>
      </c>
      <c r="C16" s="353"/>
      <c r="D16" s="353"/>
      <c r="E16" s="230"/>
      <c r="F16" s="353"/>
    </row>
    <row r="17" spans="1:6" ht="51">
      <c r="B17" s="349" t="s">
        <v>3156</v>
      </c>
      <c r="C17" s="353"/>
      <c r="D17" s="353"/>
      <c r="E17" s="230"/>
      <c r="F17" s="353"/>
    </row>
    <row r="18" spans="1:6" ht="89.25">
      <c r="B18" s="349" t="s">
        <v>3145</v>
      </c>
      <c r="C18" s="353"/>
      <c r="D18" s="353"/>
      <c r="E18" s="230"/>
      <c r="F18" s="353"/>
    </row>
    <row r="19" spans="1:6" ht="102">
      <c r="B19" s="349" t="s">
        <v>3146</v>
      </c>
      <c r="C19" s="353"/>
      <c r="D19" s="353"/>
      <c r="E19" s="230"/>
      <c r="F19" s="353"/>
    </row>
    <row r="20" spans="1:6" ht="242.25">
      <c r="B20" s="349" t="s">
        <v>3147</v>
      </c>
      <c r="C20" s="353"/>
      <c r="D20" s="353"/>
      <c r="E20" s="230"/>
      <c r="F20" s="353"/>
    </row>
    <row r="21" spans="1:6" ht="89.25">
      <c r="B21" s="349" t="s">
        <v>3148</v>
      </c>
      <c r="C21" s="353"/>
      <c r="D21" s="353"/>
      <c r="E21" s="230"/>
      <c r="F21" s="353"/>
    </row>
    <row r="22" spans="1:6" ht="51">
      <c r="B22" s="349" t="s">
        <v>3157</v>
      </c>
      <c r="C22" s="353"/>
      <c r="D22" s="353"/>
      <c r="E22" s="230"/>
      <c r="F22" s="353"/>
    </row>
    <row r="23" spans="1:6" ht="63.75">
      <c r="B23" s="349" t="s">
        <v>3158</v>
      </c>
      <c r="C23" s="353"/>
      <c r="D23" s="353"/>
      <c r="E23" s="230"/>
      <c r="F23" s="353"/>
    </row>
    <row r="24" spans="1:6" ht="51">
      <c r="B24" s="349" t="s">
        <v>3159</v>
      </c>
      <c r="C24" s="353"/>
      <c r="D24" s="353"/>
      <c r="E24" s="230"/>
      <c r="F24" s="353"/>
    </row>
    <row r="25" spans="1:6">
      <c r="B25" s="349" t="s">
        <v>3160</v>
      </c>
      <c r="C25" s="353"/>
      <c r="D25" s="353"/>
      <c r="E25" s="230"/>
      <c r="F25" s="353"/>
    </row>
    <row r="26" spans="1:6" ht="25.5">
      <c r="B26" s="349" t="s">
        <v>3144</v>
      </c>
      <c r="C26" s="353"/>
      <c r="D26" s="353"/>
      <c r="E26" s="230"/>
      <c r="F26" s="353"/>
    </row>
    <row r="27" spans="1:6" ht="51">
      <c r="B27" s="349" t="s">
        <v>3161</v>
      </c>
      <c r="C27" s="353"/>
      <c r="D27" s="353"/>
      <c r="E27" s="230"/>
      <c r="F27" s="353"/>
    </row>
    <row r="28" spans="1:6">
      <c r="B28" s="513" t="s">
        <v>1326</v>
      </c>
      <c r="C28" s="10" t="s">
        <v>164</v>
      </c>
      <c r="D28" s="19">
        <v>1</v>
      </c>
      <c r="E28" s="74"/>
      <c r="F28" s="579">
        <f>ROUND(D28*E28,2)</f>
        <v>0</v>
      </c>
    </row>
    <row r="29" spans="1:6">
      <c r="B29" s="534"/>
      <c r="C29" s="595"/>
      <c r="D29" s="596"/>
      <c r="E29" s="102"/>
      <c r="F29" s="588"/>
    </row>
    <row r="30" spans="1:6">
      <c r="A30" s="21">
        <f>SUM(A5)+1</f>
        <v>2</v>
      </c>
      <c r="B30" s="350" t="s">
        <v>1327</v>
      </c>
      <c r="C30" s="353"/>
      <c r="D30" s="353"/>
      <c r="E30" s="231"/>
      <c r="F30" s="589"/>
    </row>
    <row r="31" spans="1:6" ht="280.5">
      <c r="A31" s="21"/>
      <c r="B31" s="320" t="s">
        <v>1328</v>
      </c>
      <c r="C31" s="349"/>
      <c r="D31" s="349"/>
      <c r="E31" s="231"/>
      <c r="F31" s="589"/>
    </row>
    <row r="32" spans="1:6" ht="38.25">
      <c r="A32" s="21"/>
      <c r="B32" s="349" t="s">
        <v>1329</v>
      </c>
      <c r="C32" s="7"/>
      <c r="E32" s="74"/>
      <c r="F32" s="590"/>
    </row>
    <row r="33" spans="1:6" ht="25.5">
      <c r="A33" s="21"/>
      <c r="B33" s="349" t="s">
        <v>1330</v>
      </c>
      <c r="C33" s="10" t="s">
        <v>68</v>
      </c>
      <c r="D33" s="19">
        <v>1</v>
      </c>
      <c r="E33" s="74"/>
      <c r="F33" s="590">
        <f>ROUND(D33*E33,2)</f>
        <v>0</v>
      </c>
    </row>
    <row r="34" spans="1:6">
      <c r="A34" s="21"/>
      <c r="B34" s="349"/>
      <c r="C34" s="353"/>
      <c r="D34" s="353"/>
      <c r="E34" s="231"/>
      <c r="F34" s="589"/>
    </row>
    <row r="35" spans="1:6">
      <c r="A35" s="443" t="s">
        <v>3675</v>
      </c>
      <c r="B35" s="586" t="s">
        <v>3677</v>
      </c>
      <c r="C35" s="587" t="s">
        <v>349</v>
      </c>
      <c r="D35" s="587" t="s">
        <v>349</v>
      </c>
      <c r="E35" s="232" t="s">
        <v>349</v>
      </c>
      <c r="F35" s="591">
        <f>SUM(F3:F33)</f>
        <v>0</v>
      </c>
    </row>
    <row r="36" spans="1:6" s="593" customFormat="1">
      <c r="A36" s="246"/>
      <c r="B36" s="104"/>
      <c r="C36" s="597"/>
      <c r="D36" s="598"/>
      <c r="E36" s="42"/>
      <c r="F36" s="592"/>
    </row>
    <row r="37" spans="1:6" s="593" customFormat="1" ht="13.5" thickBot="1">
      <c r="A37" s="246"/>
      <c r="B37" s="104"/>
      <c r="C37" s="597"/>
      <c r="D37" s="598"/>
      <c r="E37" s="42"/>
      <c r="F37" s="592"/>
    </row>
    <row r="38" spans="1:6" s="593" customFormat="1" ht="13.5" thickBot="1">
      <c r="A38" s="246"/>
      <c r="B38" s="104" t="s">
        <v>4003</v>
      </c>
      <c r="C38" s="597"/>
      <c r="D38" s="105"/>
      <c r="E38" s="42"/>
      <c r="F38" s="592"/>
    </row>
    <row r="39" spans="1:6" s="593" customFormat="1" ht="13.5" thickBot="1">
      <c r="A39" s="246"/>
      <c r="B39" s="104"/>
      <c r="C39" s="597"/>
      <c r="D39" s="598"/>
      <c r="E39" s="42"/>
      <c r="F39" s="592"/>
    </row>
    <row r="40" spans="1:6" s="593" customFormat="1" ht="13.5" thickBot="1">
      <c r="A40" s="246"/>
      <c r="B40" s="104" t="s">
        <v>4004</v>
      </c>
      <c r="C40" s="597"/>
      <c r="D40" s="106"/>
      <c r="E40" s="42"/>
      <c r="F40" s="592"/>
    </row>
    <row r="41" spans="1:6" s="593" customFormat="1" ht="13.5" thickBot="1">
      <c r="A41" s="246"/>
      <c r="B41" s="104"/>
      <c r="C41" s="597"/>
      <c r="D41" s="598"/>
      <c r="E41" s="42"/>
      <c r="F41" s="592"/>
    </row>
    <row r="42" spans="1:6" s="593" customFormat="1" ht="13.5" thickBot="1">
      <c r="A42" s="246"/>
      <c r="B42" s="104" t="s">
        <v>4005</v>
      </c>
      <c r="C42" s="597"/>
      <c r="D42" s="107"/>
      <c r="E42" s="42"/>
      <c r="F42" s="592">
        <f>SUM(F27:F33)</f>
        <v>0</v>
      </c>
    </row>
    <row r="43" spans="1:6" s="593" customFormat="1">
      <c r="A43" s="246"/>
      <c r="B43" s="104"/>
      <c r="C43" s="597"/>
      <c r="D43" s="598"/>
      <c r="E43" s="42"/>
      <c r="F43" s="592"/>
    </row>
    <row r="44" spans="1:6">
      <c r="A44" s="549"/>
      <c r="B44" s="349"/>
      <c r="C44" s="353"/>
      <c r="D44" s="353"/>
      <c r="E44" s="231"/>
      <c r="F44" s="589"/>
    </row>
    <row r="45" spans="1:6">
      <c r="A45" s="549"/>
      <c r="B45" s="349"/>
      <c r="C45" s="353"/>
      <c r="D45" s="353"/>
      <c r="E45" s="230"/>
      <c r="F45" s="353"/>
    </row>
    <row r="46" spans="1:6">
      <c r="A46" s="549"/>
      <c r="B46" s="349"/>
      <c r="C46" s="353"/>
      <c r="D46" s="353"/>
      <c r="E46" s="230"/>
      <c r="F46" s="353"/>
    </row>
    <row r="47" spans="1:6">
      <c r="B47" s="349"/>
      <c r="C47" s="353"/>
      <c r="D47" s="353"/>
      <c r="E47" s="230"/>
      <c r="F47" s="353"/>
    </row>
    <row r="48" spans="1:6">
      <c r="B48" s="349"/>
      <c r="C48" s="7"/>
      <c r="F48" s="7"/>
    </row>
    <row r="49" spans="1:6">
      <c r="B49" s="349"/>
      <c r="C49" s="7"/>
      <c r="F49" s="7"/>
    </row>
    <row r="50" spans="1:6">
      <c r="B50" s="349"/>
      <c r="C50" s="7"/>
      <c r="F50" s="7"/>
    </row>
    <row r="51" spans="1:6">
      <c r="B51" s="349"/>
      <c r="C51" s="7"/>
      <c r="F51" s="7"/>
    </row>
    <row r="52" spans="1:6">
      <c r="A52" s="599"/>
      <c r="B52" s="344"/>
      <c r="C52" s="595"/>
      <c r="D52" s="596"/>
      <c r="E52" s="103"/>
      <c r="F52" s="594"/>
    </row>
    <row r="53" spans="1:6">
      <c r="A53" s="599"/>
      <c r="B53" s="344"/>
      <c r="C53" s="595"/>
      <c r="D53" s="596"/>
      <c r="E53" s="103"/>
      <c r="F53" s="594"/>
    </row>
    <row r="54" spans="1:6">
      <c r="A54" s="599"/>
      <c r="B54" s="344"/>
      <c r="C54" s="600"/>
      <c r="D54" s="600"/>
      <c r="E54" s="73"/>
      <c r="F54" s="339"/>
    </row>
    <row r="55" spans="1:6">
      <c r="A55" s="599"/>
      <c r="B55" s="344"/>
      <c r="C55" s="600"/>
      <c r="D55" s="600"/>
      <c r="E55" s="73"/>
      <c r="F55" s="339"/>
    </row>
    <row r="56" spans="1:6">
      <c r="A56" s="599"/>
      <c r="B56" s="344"/>
      <c r="C56" s="600"/>
      <c r="D56" s="600"/>
      <c r="E56" s="73"/>
      <c r="F56" s="339"/>
    </row>
    <row r="57" spans="1:6">
      <c r="A57" s="599"/>
      <c r="B57" s="344"/>
      <c r="C57" s="600"/>
      <c r="D57" s="600"/>
      <c r="E57" s="73"/>
      <c r="F57" s="339"/>
    </row>
    <row r="58" spans="1:6">
      <c r="A58" s="599"/>
      <c r="B58" s="344"/>
      <c r="C58" s="600"/>
      <c r="D58" s="600"/>
      <c r="E58" s="73"/>
      <c r="F58" s="339"/>
    </row>
    <row r="59" spans="1:6">
      <c r="A59" s="599"/>
      <c r="B59" s="344"/>
      <c r="C59" s="600"/>
      <c r="D59" s="600"/>
      <c r="E59" s="73"/>
      <c r="F59" s="339"/>
    </row>
    <row r="60" spans="1:6">
      <c r="A60" s="599"/>
      <c r="B60" s="344"/>
      <c r="C60" s="595"/>
      <c r="D60" s="596"/>
      <c r="E60" s="103"/>
      <c r="F60" s="594"/>
    </row>
    <row r="61" spans="1:6">
      <c r="A61" s="599"/>
      <c r="B61" s="344"/>
      <c r="C61" s="595"/>
      <c r="D61" s="596"/>
      <c r="E61" s="103"/>
      <c r="F61" s="594"/>
    </row>
    <row r="62" spans="1:6">
      <c r="A62" s="599"/>
      <c r="B62" s="344"/>
      <c r="C62" s="595"/>
      <c r="D62" s="596"/>
      <c r="E62" s="103"/>
      <c r="F62" s="594"/>
    </row>
    <row r="63" spans="1:6">
      <c r="A63" s="599"/>
      <c r="B63" s="344"/>
      <c r="C63" s="595"/>
      <c r="D63" s="596"/>
      <c r="E63" s="103"/>
      <c r="F63" s="594"/>
    </row>
    <row r="64" spans="1:6">
      <c r="A64" s="599"/>
      <c r="B64" s="344"/>
      <c r="C64" s="595"/>
      <c r="D64" s="596"/>
      <c r="E64" s="103"/>
      <c r="F64" s="594"/>
    </row>
    <row r="65" spans="1:6">
      <c r="A65" s="599"/>
      <c r="B65" s="601"/>
      <c r="C65" s="595"/>
      <c r="D65" s="596"/>
      <c r="E65" s="103"/>
      <c r="F65" s="594"/>
    </row>
    <row r="66" spans="1:6">
      <c r="A66" s="427"/>
      <c r="B66" s="350"/>
      <c r="C66" s="595"/>
      <c r="D66" s="596"/>
      <c r="E66" s="103"/>
      <c r="F66" s="594"/>
    </row>
    <row r="67" spans="1:6">
      <c r="A67" s="569"/>
      <c r="B67" s="349"/>
      <c r="C67" s="600"/>
      <c r="D67" s="600"/>
    </row>
    <row r="68" spans="1:6">
      <c r="B68" s="349"/>
      <c r="C68" s="600"/>
      <c r="D68" s="600"/>
    </row>
    <row r="69" spans="1:6">
      <c r="B69" s="349"/>
      <c r="C69" s="600"/>
      <c r="D69" s="600"/>
    </row>
    <row r="70" spans="1:6">
      <c r="B70" s="344"/>
      <c r="C70" s="600"/>
      <c r="D70" s="600"/>
    </row>
    <row r="71" spans="1:6">
      <c r="A71" s="569"/>
      <c r="B71" s="349"/>
      <c r="C71" s="600"/>
      <c r="D71" s="600"/>
    </row>
    <row r="72" spans="1:6">
      <c r="A72" s="569"/>
      <c r="B72" s="349"/>
      <c r="C72" s="600"/>
      <c r="D72" s="600"/>
    </row>
    <row r="73" spans="1:6">
      <c r="A73" s="569"/>
      <c r="B73" s="349"/>
      <c r="C73" s="600"/>
      <c r="D73" s="600"/>
    </row>
    <row r="74" spans="1:6">
      <c r="A74" s="569"/>
      <c r="B74" s="349"/>
      <c r="C74" s="600"/>
      <c r="D74" s="600"/>
    </row>
    <row r="75" spans="1:6">
      <c r="A75" s="569"/>
      <c r="B75" s="349"/>
      <c r="C75" s="600"/>
      <c r="D75" s="600"/>
    </row>
    <row r="77" spans="1:6">
      <c r="A77" s="569"/>
      <c r="B77" s="349"/>
      <c r="C77" s="595"/>
      <c r="D77" s="596"/>
      <c r="E77" s="103"/>
      <c r="F77" s="594"/>
    </row>
    <row r="78" spans="1:6">
      <c r="A78" s="599"/>
      <c r="B78" s="349"/>
      <c r="C78" s="600"/>
      <c r="D78" s="600"/>
    </row>
    <row r="79" spans="1:6">
      <c r="A79" s="599"/>
      <c r="B79" s="349"/>
      <c r="C79" s="600"/>
      <c r="D79" s="600"/>
    </row>
    <row r="80" spans="1:6">
      <c r="A80" s="569"/>
      <c r="B80" s="349"/>
      <c r="C80" s="600"/>
      <c r="D80" s="600"/>
    </row>
    <row r="81" spans="1:6">
      <c r="A81" s="569"/>
      <c r="B81" s="349"/>
      <c r="C81" s="600"/>
      <c r="D81" s="600"/>
    </row>
    <row r="82" spans="1:6">
      <c r="C82" s="600"/>
      <c r="D82" s="600"/>
    </row>
    <row r="83" spans="1:6">
      <c r="A83" s="599"/>
      <c r="B83" s="344"/>
      <c r="C83" s="600"/>
      <c r="D83" s="600"/>
    </row>
    <row r="84" spans="1:6">
      <c r="B84" s="349"/>
      <c r="C84" s="7"/>
      <c r="F84" s="7"/>
    </row>
    <row r="85" spans="1:6">
      <c r="A85" s="549"/>
      <c r="B85" s="349"/>
      <c r="C85" s="600"/>
      <c r="D85" s="600"/>
    </row>
    <row r="86" spans="1:6">
      <c r="A86" s="549"/>
      <c r="B86" s="349"/>
      <c r="C86" s="600"/>
      <c r="D86" s="600"/>
    </row>
    <row r="87" spans="1:6">
      <c r="A87" s="549"/>
      <c r="B87" s="349"/>
      <c r="C87" s="600"/>
      <c r="D87" s="600"/>
    </row>
    <row r="88" spans="1:6">
      <c r="A88" s="21"/>
      <c r="B88" s="349"/>
      <c r="C88" s="532"/>
      <c r="F88" s="7"/>
    </row>
    <row r="89" spans="1:6">
      <c r="A89" s="21"/>
      <c r="B89" s="349"/>
      <c r="C89" s="532"/>
      <c r="F89" s="7"/>
    </row>
    <row r="90" spans="1:6">
      <c r="A90" s="21"/>
      <c r="B90" s="349"/>
      <c r="C90" s="532"/>
      <c r="F90" s="7"/>
    </row>
    <row r="91" spans="1:6">
      <c r="A91" s="21"/>
      <c r="B91" s="349"/>
      <c r="C91" s="532"/>
      <c r="F91" s="7"/>
    </row>
    <row r="92" spans="1:6">
      <c r="A92" s="21"/>
      <c r="B92" s="349"/>
      <c r="C92" s="532"/>
      <c r="F92" s="7"/>
    </row>
    <row r="93" spans="1:6">
      <c r="A93" s="21"/>
      <c r="B93" s="349"/>
      <c r="C93" s="532"/>
      <c r="F93" s="7"/>
    </row>
    <row r="94" spans="1:6">
      <c r="A94" s="21"/>
      <c r="B94" s="350"/>
      <c r="C94" s="532"/>
      <c r="F94" s="532"/>
    </row>
    <row r="95" spans="1:6">
      <c r="B95" s="349"/>
      <c r="C95" s="532"/>
      <c r="F95" s="532"/>
    </row>
    <row r="96" spans="1:6">
      <c r="B96" s="349"/>
      <c r="C96" s="532"/>
      <c r="F96" s="532"/>
    </row>
    <row r="97" spans="1:6">
      <c r="B97" s="349"/>
      <c r="C97" s="532"/>
      <c r="F97" s="532"/>
    </row>
    <row r="98" spans="1:6">
      <c r="B98" s="349"/>
      <c r="C98" s="532"/>
      <c r="F98" s="532"/>
    </row>
    <row r="99" spans="1:6">
      <c r="B99" s="349"/>
      <c r="C99" s="532"/>
      <c r="F99" s="7"/>
    </row>
    <row r="100" spans="1:6">
      <c r="B100" s="349"/>
      <c r="C100" s="532"/>
      <c r="F100" s="7"/>
    </row>
    <row r="101" spans="1:6">
      <c r="A101" s="21"/>
      <c r="B101" s="349"/>
      <c r="C101" s="532"/>
      <c r="F101" s="7"/>
    </row>
    <row r="102" spans="1:6">
      <c r="A102" s="427"/>
      <c r="B102" s="349"/>
      <c r="C102" s="595"/>
      <c r="D102" s="596"/>
      <c r="E102" s="103"/>
      <c r="F102" s="594"/>
    </row>
    <row r="103" spans="1:6">
      <c r="A103" s="21"/>
      <c r="B103" s="350"/>
      <c r="C103" s="7"/>
      <c r="F103" s="7"/>
    </row>
    <row r="104" spans="1:6">
      <c r="B104" s="349"/>
      <c r="C104" s="7"/>
      <c r="F104" s="7"/>
    </row>
    <row r="105" spans="1:6">
      <c r="B105" s="349"/>
      <c r="C105" s="7"/>
      <c r="F105" s="7"/>
    </row>
    <row r="106" spans="1:6">
      <c r="B106" s="349"/>
      <c r="C106" s="7"/>
      <c r="F106" s="7"/>
    </row>
    <row r="107" spans="1:6">
      <c r="B107" s="349"/>
      <c r="C107" s="7"/>
      <c r="F107" s="7"/>
    </row>
    <row r="108" spans="1:6">
      <c r="B108" s="349"/>
      <c r="C108" s="7"/>
      <c r="F108" s="7"/>
    </row>
    <row r="109" spans="1:6">
      <c r="A109" s="549"/>
      <c r="B109" s="349"/>
      <c r="C109" s="595"/>
      <c r="D109" s="596"/>
      <c r="E109" s="103"/>
      <c r="F109" s="594"/>
    </row>
    <row r="110" spans="1:6">
      <c r="A110" s="549"/>
      <c r="B110" s="349"/>
      <c r="C110" s="595"/>
      <c r="D110" s="596"/>
      <c r="E110" s="103"/>
      <c r="F110" s="594"/>
    </row>
    <row r="111" spans="1:6">
      <c r="B111" s="349"/>
      <c r="C111" s="7"/>
      <c r="F111" s="7"/>
    </row>
    <row r="112" spans="1:6">
      <c r="A112" s="599"/>
      <c r="B112" s="344"/>
      <c r="C112" s="600"/>
      <c r="D112" s="600"/>
    </row>
    <row r="113" spans="1:4">
      <c r="A113" s="599"/>
      <c r="B113" s="344"/>
      <c r="C113" s="600"/>
      <c r="D113" s="600"/>
    </row>
    <row r="114" spans="1:4">
      <c r="A114" s="599"/>
      <c r="B114" s="344"/>
      <c r="C114" s="600"/>
      <c r="D114" s="600"/>
    </row>
    <row r="115" spans="1:4">
      <c r="A115" s="599"/>
      <c r="B115" s="344"/>
      <c r="C115" s="600"/>
      <c r="D115" s="600"/>
    </row>
    <row r="116" spans="1:4">
      <c r="A116" s="599"/>
      <c r="B116" s="344"/>
      <c r="C116" s="600"/>
      <c r="D116" s="600"/>
    </row>
    <row r="117" spans="1:4">
      <c r="A117" s="599"/>
      <c r="B117" s="344"/>
      <c r="C117" s="600"/>
      <c r="D117" s="600"/>
    </row>
    <row r="118" spans="1:4">
      <c r="A118" s="599"/>
      <c r="B118" s="344"/>
      <c r="C118" s="600"/>
      <c r="D118" s="600"/>
    </row>
    <row r="119" spans="1:4">
      <c r="A119" s="599"/>
      <c r="B119" s="344"/>
      <c r="C119" s="600"/>
      <c r="D119" s="600"/>
    </row>
    <row r="120" spans="1:4">
      <c r="A120" s="599"/>
      <c r="B120" s="344"/>
      <c r="C120" s="600"/>
      <c r="D120" s="600"/>
    </row>
    <row r="121" spans="1:4">
      <c r="A121" s="599"/>
      <c r="B121" s="344"/>
      <c r="C121" s="600"/>
      <c r="D121" s="600"/>
    </row>
  </sheetData>
  <sheetProtection algorithmName="SHA-512" hashValue="YtkR4JSKzrGd7ReIrT5YZmZazRnjBHNjG20sHKarFJ8RqJP69959VTnfYmutZ5tGDXMX6c51ctcSMrcBKRkw6Q==" saltValue="+YQQAosMNUURpNRmLa5owQ=="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D534-FB3B-4273-B7E5-5806F27773A1}">
  <sheetPr codeName="Sheet22"/>
  <dimension ref="A1:G285"/>
  <sheetViews>
    <sheetView view="pageBreakPreview" zoomScaleNormal="93" zoomScaleSheetLayoutView="100" workbookViewId="0">
      <selection activeCell="G1" sqref="G1"/>
    </sheetView>
  </sheetViews>
  <sheetFormatPr defaultColWidth="11" defaultRowHeight="12.75"/>
  <cols>
    <col min="1" max="1" width="4.625" style="386" customWidth="1"/>
    <col min="2" max="2" width="35.625" style="2" customWidth="1"/>
    <col min="3" max="3" width="7.125" style="305" customWidth="1"/>
    <col min="4" max="4" width="9.125" style="3" customWidth="1"/>
    <col min="5" max="5" width="10.625" style="80" customWidth="1"/>
    <col min="6" max="6" width="13.125" style="529" customWidth="1"/>
    <col min="7" max="16384" width="11" style="3"/>
  </cols>
  <sheetData>
    <row r="1" spans="1:7" s="322" customFormat="1" ht="25.5">
      <c r="A1" s="321" t="s">
        <v>39</v>
      </c>
      <c r="B1" s="6" t="s">
        <v>40</v>
      </c>
      <c r="C1" s="6" t="s">
        <v>41</v>
      </c>
      <c r="D1" s="321" t="s">
        <v>42</v>
      </c>
      <c r="E1" s="57" t="s">
        <v>43</v>
      </c>
      <c r="F1" s="524" t="s">
        <v>44</v>
      </c>
    </row>
    <row r="2" spans="1:7">
      <c r="A2" s="303"/>
      <c r="B2" s="34"/>
      <c r="C2" s="381"/>
      <c r="D2" s="297"/>
      <c r="E2" s="58"/>
      <c r="F2" s="525"/>
    </row>
    <row r="3" spans="1:7">
      <c r="A3" s="11" t="s">
        <v>3676</v>
      </c>
      <c r="B3" s="277" t="s">
        <v>1332</v>
      </c>
      <c r="C3" s="330"/>
      <c r="D3" s="330"/>
      <c r="E3" s="64"/>
      <c r="F3" s="494"/>
      <c r="G3" s="330"/>
    </row>
    <row r="4" spans="1:7">
      <c r="A4" s="303"/>
      <c r="C4" s="381"/>
      <c r="D4" s="297"/>
      <c r="E4" s="59"/>
      <c r="F4" s="323"/>
    </row>
    <row r="5" spans="1:7" ht="25.5">
      <c r="A5" s="365">
        <v>1</v>
      </c>
      <c r="B5" s="350" t="s">
        <v>1333</v>
      </c>
      <c r="C5" s="381"/>
      <c r="D5" s="297"/>
      <c r="E5" s="59"/>
      <c r="F5" s="323"/>
    </row>
    <row r="6" spans="1:7" ht="255">
      <c r="B6" s="349" t="s">
        <v>3891</v>
      </c>
      <c r="C6" s="12"/>
      <c r="D6" s="12"/>
      <c r="E6" s="61"/>
      <c r="F6" s="401"/>
    </row>
    <row r="7" spans="1:7">
      <c r="B7" s="1" t="s">
        <v>1334</v>
      </c>
      <c r="C7" s="12"/>
      <c r="D7" s="12"/>
      <c r="E7" s="61"/>
      <c r="F7" s="401"/>
    </row>
    <row r="8" spans="1:7" ht="25.5">
      <c r="B8" s="1" t="s">
        <v>1335</v>
      </c>
      <c r="C8" s="12"/>
      <c r="D8" s="12"/>
      <c r="E8" s="61"/>
      <c r="F8" s="401"/>
    </row>
    <row r="9" spans="1:7">
      <c r="B9" s="1" t="s">
        <v>1336</v>
      </c>
      <c r="C9" s="12"/>
      <c r="D9" s="12"/>
      <c r="E9" s="61"/>
      <c r="F9" s="401"/>
    </row>
    <row r="10" spans="1:7" ht="51">
      <c r="A10" s="21" t="s">
        <v>1138</v>
      </c>
      <c r="B10" s="534" t="s">
        <v>3892</v>
      </c>
      <c r="C10" s="305" t="s">
        <v>164</v>
      </c>
      <c r="D10" s="360">
        <v>1</v>
      </c>
      <c r="E10" s="60"/>
      <c r="F10" s="56">
        <f>ROUND(D10*E10,2)</f>
        <v>0</v>
      </c>
    </row>
    <row r="11" spans="1:7" s="7" customFormat="1" ht="51">
      <c r="A11" s="21" t="s">
        <v>1139</v>
      </c>
      <c r="B11" s="534" t="s">
        <v>3893</v>
      </c>
      <c r="C11" s="305" t="s">
        <v>164</v>
      </c>
      <c r="D11" s="360">
        <v>1</v>
      </c>
      <c r="E11" s="60"/>
      <c r="F11" s="56">
        <f>ROUND(D11*E11,2)</f>
        <v>0</v>
      </c>
    </row>
    <row r="12" spans="1:7" s="7" customFormat="1" ht="25.5">
      <c r="A12" s="21" t="s">
        <v>1140</v>
      </c>
      <c r="B12" s="534" t="s">
        <v>1337</v>
      </c>
      <c r="C12" s="305" t="s">
        <v>164</v>
      </c>
      <c r="D12" s="360">
        <v>2</v>
      </c>
      <c r="E12" s="60"/>
      <c r="F12" s="56">
        <f>ROUND(D12*E12,2)</f>
        <v>0</v>
      </c>
    </row>
    <row r="13" spans="1:7" s="7" customFormat="1">
      <c r="A13" s="386"/>
      <c r="B13" s="602"/>
      <c r="C13" s="12"/>
      <c r="D13" s="12"/>
      <c r="E13" s="61"/>
      <c r="F13" s="495"/>
    </row>
    <row r="14" spans="1:7" s="7" customFormat="1" ht="38.25">
      <c r="A14" s="365">
        <f>SUM(A5)+1</f>
        <v>2</v>
      </c>
      <c r="B14" s="350" t="s">
        <v>3894</v>
      </c>
      <c r="C14" s="12"/>
      <c r="D14" s="12"/>
      <c r="E14" s="61"/>
      <c r="F14" s="495"/>
    </row>
    <row r="15" spans="1:7" s="7" customFormat="1" ht="38.25">
      <c r="A15" s="386"/>
      <c r="B15" s="349" t="s">
        <v>1338</v>
      </c>
      <c r="C15" s="12"/>
      <c r="D15" s="12"/>
      <c r="E15" s="61"/>
      <c r="F15" s="495"/>
    </row>
    <row r="16" spans="1:7" s="7" customFormat="1" ht="25.5">
      <c r="A16" s="386"/>
      <c r="B16" s="1" t="s">
        <v>1339</v>
      </c>
      <c r="C16" s="12"/>
      <c r="D16" s="12"/>
      <c r="E16" s="61"/>
      <c r="F16" s="495"/>
    </row>
    <row r="17" spans="1:6" s="7" customFormat="1">
      <c r="A17" s="386"/>
      <c r="B17" s="1" t="s">
        <v>1334</v>
      </c>
      <c r="C17" s="12"/>
      <c r="D17" s="12"/>
      <c r="E17" s="61"/>
      <c r="F17" s="495"/>
    </row>
    <row r="18" spans="1:6" ht="25.5">
      <c r="B18" s="1" t="s">
        <v>1335</v>
      </c>
      <c r="C18" s="12"/>
      <c r="D18" s="12"/>
      <c r="E18" s="61"/>
      <c r="F18" s="401"/>
    </row>
    <row r="19" spans="1:6" s="7" customFormat="1">
      <c r="A19" s="386"/>
      <c r="B19" s="349" t="s">
        <v>1020</v>
      </c>
      <c r="E19" s="44"/>
      <c r="F19" s="43"/>
    </row>
    <row r="20" spans="1:6" s="7" customFormat="1" ht="25.5">
      <c r="A20" s="21" t="s">
        <v>1138</v>
      </c>
      <c r="B20" s="534" t="s">
        <v>3895</v>
      </c>
      <c r="C20" s="305" t="s">
        <v>164</v>
      </c>
      <c r="D20" s="360">
        <v>1</v>
      </c>
      <c r="E20" s="60"/>
      <c r="F20" s="56">
        <f>ROUND(D20*E20,2)</f>
        <v>0</v>
      </c>
    </row>
    <row r="21" spans="1:6" s="7" customFormat="1" ht="25.5">
      <c r="A21" s="21" t="s">
        <v>1139</v>
      </c>
      <c r="B21" s="534" t="s">
        <v>3896</v>
      </c>
      <c r="C21" s="305" t="s">
        <v>164</v>
      </c>
      <c r="D21" s="360">
        <v>1</v>
      </c>
      <c r="E21" s="60"/>
      <c r="F21" s="56">
        <f>ROUND(D21*E21,2)</f>
        <v>0</v>
      </c>
    </row>
    <row r="22" spans="1:6" s="7" customFormat="1">
      <c r="A22" s="502"/>
      <c r="B22" s="602"/>
      <c r="C22" s="12"/>
      <c r="D22" s="12"/>
      <c r="E22" s="61"/>
      <c r="F22" s="495"/>
    </row>
    <row r="23" spans="1:6" s="7" customFormat="1">
      <c r="A23" s="365">
        <f>SUM(A14)+1</f>
        <v>3</v>
      </c>
      <c r="B23" s="350" t="s">
        <v>1340</v>
      </c>
      <c r="C23" s="353"/>
      <c r="D23" s="353"/>
      <c r="E23" s="65"/>
      <c r="F23" s="43"/>
    </row>
    <row r="24" spans="1:6" s="7" customFormat="1" ht="25.5">
      <c r="A24" s="502"/>
      <c r="B24" s="349" t="s">
        <v>1341</v>
      </c>
      <c r="C24" s="353"/>
      <c r="D24" s="353"/>
      <c r="E24" s="65"/>
      <c r="F24" s="43"/>
    </row>
    <row r="25" spans="1:6" s="7" customFormat="1" ht="51">
      <c r="A25" s="502"/>
      <c r="B25" s="349" t="s">
        <v>1342</v>
      </c>
      <c r="C25" s="353"/>
      <c r="D25" s="353"/>
      <c r="E25" s="65"/>
      <c r="F25" s="43"/>
    </row>
    <row r="26" spans="1:6" s="7" customFormat="1">
      <c r="A26" s="502"/>
      <c r="B26" s="349" t="s">
        <v>1343</v>
      </c>
      <c r="C26" s="353"/>
      <c r="D26" s="353"/>
      <c r="E26" s="65"/>
      <c r="F26" s="43"/>
    </row>
    <row r="27" spans="1:6" s="7" customFormat="1" ht="38.25">
      <c r="A27" s="386"/>
      <c r="B27" s="349" t="s">
        <v>3139</v>
      </c>
      <c r="C27" s="12"/>
      <c r="D27" s="12"/>
      <c r="E27" s="61"/>
      <c r="F27" s="495"/>
    </row>
    <row r="28" spans="1:6" s="7" customFormat="1" ht="25.5">
      <c r="A28" s="386"/>
      <c r="B28" s="349" t="s">
        <v>4144</v>
      </c>
      <c r="C28" s="12"/>
      <c r="D28" s="12"/>
      <c r="E28" s="61"/>
      <c r="F28" s="495"/>
    </row>
    <row r="29" spans="1:6" s="7" customFormat="1" ht="25.5">
      <c r="A29" s="386"/>
      <c r="B29" s="349" t="s">
        <v>4198</v>
      </c>
      <c r="C29" s="12"/>
      <c r="D29" s="12"/>
      <c r="E29" s="61"/>
      <c r="F29" s="495"/>
    </row>
    <row r="30" spans="1:6" s="7" customFormat="1" ht="63.75">
      <c r="A30" s="386"/>
      <c r="B30" s="349" t="s">
        <v>4413</v>
      </c>
      <c r="C30" s="12"/>
      <c r="D30" s="12"/>
      <c r="E30" s="61"/>
      <c r="F30" s="495"/>
    </row>
    <row r="31" spans="1:6" s="7" customFormat="1" ht="25.5">
      <c r="A31" s="386"/>
      <c r="B31" s="349" t="s">
        <v>4078</v>
      </c>
      <c r="C31" s="12"/>
      <c r="D31" s="12"/>
      <c r="E31" s="61"/>
      <c r="F31" s="495"/>
    </row>
    <row r="32" spans="1:6" s="7" customFormat="1" ht="25.5">
      <c r="A32" s="21" t="s">
        <v>1138</v>
      </c>
      <c r="B32" s="349" t="s">
        <v>3897</v>
      </c>
      <c r="C32" s="305" t="s">
        <v>164</v>
      </c>
      <c r="D32" s="360">
        <v>1</v>
      </c>
      <c r="E32" s="60"/>
      <c r="F32" s="56">
        <f>ROUND(D32*E32,2)</f>
        <v>0</v>
      </c>
    </row>
    <row r="33" spans="1:6" s="7" customFormat="1" ht="25.5">
      <c r="A33" s="21" t="s">
        <v>1139</v>
      </c>
      <c r="B33" s="349" t="s">
        <v>3898</v>
      </c>
      <c r="C33" s="305" t="s">
        <v>164</v>
      </c>
      <c r="D33" s="360">
        <v>1</v>
      </c>
      <c r="E33" s="60"/>
      <c r="F33" s="56">
        <f>ROUND(D33*E33,2)</f>
        <v>0</v>
      </c>
    </row>
    <row r="34" spans="1:6" s="7" customFormat="1" ht="25.5">
      <c r="A34" s="21" t="s">
        <v>1140</v>
      </c>
      <c r="B34" s="349" t="s">
        <v>3899</v>
      </c>
      <c r="C34" s="305" t="s">
        <v>164</v>
      </c>
      <c r="D34" s="360">
        <v>2</v>
      </c>
      <c r="E34" s="60"/>
      <c r="F34" s="56">
        <f>ROUND(D34*E34,2)</f>
        <v>0</v>
      </c>
    </row>
    <row r="35" spans="1:6" s="7" customFormat="1">
      <c r="A35" s="386"/>
      <c r="B35" s="349"/>
      <c r="C35" s="12"/>
      <c r="D35" s="12"/>
      <c r="E35" s="61"/>
      <c r="F35" s="495"/>
    </row>
    <row r="36" spans="1:6" s="7" customFormat="1" ht="25.5">
      <c r="A36" s="365">
        <f>SUM(A23)+1</f>
        <v>4</v>
      </c>
      <c r="B36" s="350" t="s">
        <v>1344</v>
      </c>
      <c r="C36" s="12"/>
      <c r="D36" s="12"/>
      <c r="E36" s="61"/>
      <c r="F36" s="495"/>
    </row>
    <row r="37" spans="1:6" s="7" customFormat="1">
      <c r="A37" s="365"/>
      <c r="B37" s="349" t="s">
        <v>1345</v>
      </c>
      <c r="C37" s="12"/>
      <c r="D37" s="12"/>
      <c r="E37" s="61"/>
      <c r="F37" s="495"/>
    </row>
    <row r="38" spans="1:6" s="7" customFormat="1">
      <c r="A38" s="365"/>
      <c r="B38" s="349" t="s">
        <v>1346</v>
      </c>
      <c r="C38" s="12"/>
      <c r="D38" s="12"/>
      <c r="E38" s="61"/>
      <c r="F38" s="495"/>
    </row>
    <row r="39" spans="1:6" s="7" customFormat="1" ht="25.5">
      <c r="A39" s="365"/>
      <c r="B39" s="349" t="s">
        <v>1347</v>
      </c>
      <c r="C39" s="12"/>
      <c r="D39" s="12"/>
      <c r="E39" s="61"/>
      <c r="F39" s="495"/>
    </row>
    <row r="40" spans="1:6" s="7" customFormat="1">
      <c r="A40" s="365"/>
      <c r="B40" s="349" t="s">
        <v>1348</v>
      </c>
      <c r="C40" s="12"/>
      <c r="D40" s="12"/>
      <c r="E40" s="61"/>
      <c r="F40" s="495"/>
    </row>
    <row r="41" spans="1:6" s="7" customFormat="1">
      <c r="A41" s="365"/>
      <c r="B41" s="349" t="s">
        <v>1349</v>
      </c>
      <c r="C41" s="12"/>
      <c r="D41" s="12"/>
      <c r="E41" s="61"/>
      <c r="F41" s="495"/>
    </row>
    <row r="42" spans="1:6" s="7" customFormat="1" ht="38.25">
      <c r="A42" s="365"/>
      <c r="B42" s="349" t="s">
        <v>1350</v>
      </c>
      <c r="C42" s="12"/>
      <c r="D42" s="12"/>
      <c r="E42" s="61"/>
      <c r="F42" s="495"/>
    </row>
    <row r="43" spans="1:6" s="7" customFormat="1" ht="38.25">
      <c r="A43" s="365"/>
      <c r="B43" s="320" t="s">
        <v>1351</v>
      </c>
      <c r="C43" s="12"/>
      <c r="D43" s="12"/>
      <c r="E43" s="61"/>
      <c r="F43" s="495"/>
    </row>
    <row r="44" spans="1:6" s="7" customFormat="1" ht="38.25">
      <c r="A44" s="365"/>
      <c r="B44" s="349" t="s">
        <v>1352</v>
      </c>
      <c r="C44" s="12"/>
      <c r="D44" s="12"/>
      <c r="E44" s="61"/>
      <c r="F44" s="495"/>
    </row>
    <row r="45" spans="1:6" s="7" customFormat="1" ht="38.25">
      <c r="A45" s="365"/>
      <c r="B45" s="349" t="s">
        <v>1353</v>
      </c>
      <c r="C45" s="12"/>
      <c r="D45" s="12"/>
      <c r="E45" s="61"/>
      <c r="F45" s="495"/>
    </row>
    <row r="46" spans="1:6" s="7" customFormat="1" ht="25.5">
      <c r="A46" s="365"/>
      <c r="B46" s="349" t="s">
        <v>4144</v>
      </c>
      <c r="C46" s="12"/>
      <c r="D46" s="12"/>
      <c r="E46" s="61"/>
      <c r="F46" s="495"/>
    </row>
    <row r="47" spans="1:6" s="7" customFormat="1">
      <c r="A47" s="365"/>
      <c r="B47" s="349" t="s">
        <v>903</v>
      </c>
      <c r="C47" s="12"/>
      <c r="D47" s="12"/>
      <c r="E47" s="61"/>
      <c r="F47" s="495"/>
    </row>
    <row r="48" spans="1:6" s="7" customFormat="1" ht="25.5">
      <c r="A48" s="365"/>
      <c r="B48" s="349" t="s">
        <v>4198</v>
      </c>
      <c r="C48" s="12"/>
      <c r="D48" s="12"/>
      <c r="E48" s="61"/>
      <c r="F48" s="495"/>
    </row>
    <row r="49" spans="1:6" s="7" customFormat="1" ht="63.75">
      <c r="A49" s="365"/>
      <c r="B49" s="349" t="s">
        <v>4413</v>
      </c>
      <c r="C49" s="12"/>
      <c r="D49" s="12"/>
      <c r="E49" s="61"/>
      <c r="F49" s="495"/>
    </row>
    <row r="50" spans="1:6" s="7" customFormat="1" ht="25.5">
      <c r="A50" s="365"/>
      <c r="B50" s="349" t="s">
        <v>1354</v>
      </c>
      <c r="E50" s="44"/>
      <c r="F50" s="43"/>
    </row>
    <row r="51" spans="1:6" s="7" customFormat="1" ht="25.5">
      <c r="A51" s="21" t="s">
        <v>1138</v>
      </c>
      <c r="B51" s="349" t="s">
        <v>3900</v>
      </c>
      <c r="C51" s="305" t="s">
        <v>102</v>
      </c>
      <c r="D51" s="360">
        <v>1</v>
      </c>
      <c r="E51" s="60"/>
      <c r="F51" s="56">
        <f>ROUND(D51*E51,2)</f>
        <v>0</v>
      </c>
    </row>
    <row r="52" spans="1:6" s="7" customFormat="1" ht="25.5">
      <c r="A52" s="21" t="s">
        <v>1139</v>
      </c>
      <c r="B52" s="349" t="s">
        <v>3901</v>
      </c>
      <c r="C52" s="10" t="s">
        <v>102</v>
      </c>
      <c r="D52" s="19">
        <v>1</v>
      </c>
      <c r="E52" s="44"/>
      <c r="F52" s="43">
        <f>ROUND(D52*E52,2)</f>
        <v>0</v>
      </c>
    </row>
    <row r="53" spans="1:6" s="7" customFormat="1">
      <c r="A53" s="386"/>
      <c r="B53" s="349"/>
      <c r="E53" s="44"/>
      <c r="F53" s="43"/>
    </row>
    <row r="54" spans="1:6" s="7" customFormat="1" ht="25.5">
      <c r="A54" s="365">
        <f>SUM(A36)+1</f>
        <v>5</v>
      </c>
      <c r="B54" s="30" t="s">
        <v>1355</v>
      </c>
      <c r="C54" s="12"/>
      <c r="D54" s="12"/>
      <c r="E54" s="61"/>
      <c r="F54" s="495"/>
    </row>
    <row r="55" spans="1:6" s="7" customFormat="1" ht="38.25">
      <c r="A55" s="386"/>
      <c r="B55" s="1" t="s">
        <v>1356</v>
      </c>
      <c r="C55" s="12"/>
      <c r="D55" s="12"/>
      <c r="E55" s="61"/>
      <c r="F55" s="495"/>
    </row>
    <row r="56" spans="1:6" s="7" customFormat="1" ht="38.25">
      <c r="A56" s="386"/>
      <c r="B56" s="1" t="s">
        <v>4425</v>
      </c>
      <c r="C56" s="12"/>
      <c r="D56" s="12"/>
      <c r="E56" s="61"/>
      <c r="F56" s="495"/>
    </row>
    <row r="57" spans="1:6" s="7" customFormat="1" ht="38.25">
      <c r="A57" s="386"/>
      <c r="B57" s="1" t="s">
        <v>1357</v>
      </c>
      <c r="C57" s="12"/>
      <c r="D57" s="12"/>
      <c r="E57" s="61"/>
      <c r="F57" s="495"/>
    </row>
    <row r="58" spans="1:6" s="7" customFormat="1" ht="25.5">
      <c r="A58" s="386"/>
      <c r="B58" s="1" t="s">
        <v>1358</v>
      </c>
      <c r="C58" s="12"/>
      <c r="D58" s="12"/>
      <c r="E58" s="61"/>
      <c r="F58" s="495"/>
    </row>
    <row r="59" spans="1:6" s="7" customFormat="1" ht="25.5">
      <c r="A59" s="386"/>
      <c r="B59" s="349" t="s">
        <v>4198</v>
      </c>
      <c r="C59" s="12"/>
      <c r="D59" s="12"/>
      <c r="E59" s="61"/>
      <c r="F59" s="495"/>
    </row>
    <row r="60" spans="1:6" s="7" customFormat="1" ht="63.75">
      <c r="A60" s="386"/>
      <c r="B60" s="349" t="s">
        <v>4413</v>
      </c>
      <c r="C60" s="12"/>
      <c r="D60" s="12"/>
      <c r="E60" s="61"/>
      <c r="F60" s="495"/>
    </row>
    <row r="61" spans="1:6" s="7" customFormat="1" ht="25.5">
      <c r="A61" s="386"/>
      <c r="B61" s="349" t="s">
        <v>1354</v>
      </c>
      <c r="E61" s="44"/>
      <c r="F61" s="43"/>
    </row>
    <row r="62" spans="1:6" s="7" customFormat="1" ht="25.5">
      <c r="A62" s="21" t="s">
        <v>1138</v>
      </c>
      <c r="B62" s="349" t="s">
        <v>3902</v>
      </c>
      <c r="C62" s="305" t="s">
        <v>102</v>
      </c>
      <c r="D62" s="360">
        <v>1</v>
      </c>
      <c r="E62" s="60"/>
      <c r="F62" s="56">
        <f>ROUND(D62*E62,2)</f>
        <v>0</v>
      </c>
    </row>
    <row r="63" spans="1:6" s="7" customFormat="1" ht="25.5">
      <c r="A63" s="21" t="s">
        <v>1139</v>
      </c>
      <c r="B63" s="349" t="s">
        <v>3903</v>
      </c>
      <c r="C63" s="305" t="s">
        <v>102</v>
      </c>
      <c r="D63" s="360">
        <v>1</v>
      </c>
      <c r="E63" s="60"/>
      <c r="F63" s="56">
        <f>ROUND(D63*E63,2)</f>
        <v>0</v>
      </c>
    </row>
    <row r="64" spans="1:6" s="7" customFormat="1">
      <c r="A64" s="502"/>
      <c r="B64" s="349"/>
      <c r="E64" s="44"/>
      <c r="F64" s="43"/>
    </row>
    <row r="65" spans="1:6" s="7" customFormat="1">
      <c r="A65" s="365">
        <f>SUM(A54)+1</f>
        <v>6</v>
      </c>
      <c r="B65" s="350" t="s">
        <v>1359</v>
      </c>
      <c r="E65" s="44"/>
      <c r="F65" s="43"/>
    </row>
    <row r="66" spans="1:6" s="7" customFormat="1" ht="25.5">
      <c r="A66" s="502"/>
      <c r="B66" s="349" t="s">
        <v>1360</v>
      </c>
      <c r="E66" s="44"/>
      <c r="F66" s="43"/>
    </row>
    <row r="67" spans="1:6" s="7" customFormat="1">
      <c r="A67" s="502"/>
      <c r="B67" s="349" t="s">
        <v>1361</v>
      </c>
      <c r="E67" s="44"/>
      <c r="F67" s="43"/>
    </row>
    <row r="68" spans="1:6" s="7" customFormat="1" ht="25.5">
      <c r="A68" s="502"/>
      <c r="B68" s="349" t="s">
        <v>1362</v>
      </c>
      <c r="E68" s="44"/>
      <c r="F68" s="43"/>
    </row>
    <row r="69" spans="1:6" s="7" customFormat="1" ht="25.5">
      <c r="A69" s="502"/>
      <c r="B69" s="349" t="s">
        <v>1363</v>
      </c>
      <c r="E69" s="44"/>
      <c r="F69" s="43"/>
    </row>
    <row r="70" spans="1:6" s="7" customFormat="1">
      <c r="A70" s="502"/>
      <c r="B70" s="349" t="s">
        <v>1364</v>
      </c>
      <c r="E70" s="44"/>
      <c r="F70" s="43"/>
    </row>
    <row r="71" spans="1:6" s="7" customFormat="1">
      <c r="A71" s="502"/>
      <c r="B71" s="349" t="s">
        <v>1365</v>
      </c>
      <c r="E71" s="44"/>
      <c r="F71" s="43"/>
    </row>
    <row r="72" spans="1:6" s="7" customFormat="1" ht="25.5">
      <c r="A72" s="502"/>
      <c r="B72" s="349" t="s">
        <v>4199</v>
      </c>
      <c r="E72" s="44"/>
      <c r="F72" s="43"/>
    </row>
    <row r="73" spans="1:6" s="7" customFormat="1" ht="25.5">
      <c r="A73" s="502"/>
      <c r="B73" s="349" t="s">
        <v>1366</v>
      </c>
      <c r="E73" s="44"/>
      <c r="F73" s="43"/>
    </row>
    <row r="74" spans="1:6" s="7" customFormat="1" ht="63.75">
      <c r="A74" s="502"/>
      <c r="B74" s="349" t="s">
        <v>4413</v>
      </c>
      <c r="E74" s="44"/>
      <c r="F74" s="43"/>
    </row>
    <row r="75" spans="1:6" s="7" customFormat="1" ht="25.5">
      <c r="A75" s="502"/>
      <c r="B75" s="349" t="s">
        <v>1354</v>
      </c>
      <c r="E75" s="44"/>
      <c r="F75" s="43"/>
    </row>
    <row r="76" spans="1:6" s="7" customFormat="1">
      <c r="A76" s="502"/>
      <c r="B76" s="349" t="s">
        <v>3904</v>
      </c>
      <c r="C76" s="10" t="s">
        <v>164</v>
      </c>
      <c r="D76" s="19">
        <v>1</v>
      </c>
      <c r="E76" s="44"/>
      <c r="F76" s="43">
        <f>ROUND(D76*E76,2)</f>
        <v>0</v>
      </c>
    </row>
    <row r="77" spans="1:6" s="7" customFormat="1">
      <c r="A77" s="502"/>
      <c r="B77" s="349"/>
      <c r="E77" s="44"/>
      <c r="F77" s="43"/>
    </row>
    <row r="78" spans="1:6" s="7" customFormat="1" ht="25.5">
      <c r="A78" s="365">
        <f>SUM(A65)+1</f>
        <v>7</v>
      </c>
      <c r="B78" s="350" t="s">
        <v>3398</v>
      </c>
      <c r="E78" s="44"/>
      <c r="F78" s="43"/>
    </row>
    <row r="79" spans="1:6" s="7" customFormat="1" ht="89.25">
      <c r="A79" s="502"/>
      <c r="B79" s="349" t="s">
        <v>4332</v>
      </c>
      <c r="E79" s="44"/>
      <c r="F79" s="43"/>
    </row>
    <row r="80" spans="1:6" s="7" customFormat="1" ht="38.25">
      <c r="A80" s="502"/>
      <c r="B80" s="349" t="s">
        <v>4099</v>
      </c>
      <c r="E80" s="44"/>
      <c r="F80" s="43"/>
    </row>
    <row r="81" spans="1:6" s="7" customFormat="1" ht="38.25">
      <c r="A81" s="502"/>
      <c r="B81" s="349" t="s">
        <v>3682</v>
      </c>
      <c r="E81" s="44"/>
      <c r="F81" s="43"/>
    </row>
    <row r="82" spans="1:6" s="7" customFormat="1" ht="89.25">
      <c r="A82" s="502"/>
      <c r="B82" s="349" t="s">
        <v>3392</v>
      </c>
      <c r="E82" s="44"/>
      <c r="F82" s="43"/>
    </row>
    <row r="83" spans="1:6" s="7" customFormat="1" ht="89.25">
      <c r="A83" s="502"/>
      <c r="B83" s="1" t="s">
        <v>3393</v>
      </c>
      <c r="E83" s="44"/>
      <c r="F83" s="43"/>
    </row>
    <row r="84" spans="1:6" s="7" customFormat="1" ht="38.25">
      <c r="A84" s="502"/>
      <c r="B84" s="1" t="s">
        <v>3391</v>
      </c>
      <c r="E84" s="44"/>
      <c r="F84" s="43"/>
    </row>
    <row r="85" spans="1:6" s="7" customFormat="1" ht="76.5">
      <c r="A85" s="502"/>
      <c r="B85" s="1" t="s">
        <v>4331</v>
      </c>
      <c r="E85" s="44"/>
      <c r="F85" s="43"/>
    </row>
    <row r="86" spans="1:6" ht="89.25">
      <c r="B86" s="2" t="s">
        <v>3394</v>
      </c>
    </row>
    <row r="87" spans="1:6" ht="25.5">
      <c r="B87" s="2" t="s">
        <v>4097</v>
      </c>
    </row>
    <row r="88" spans="1:6" s="7" customFormat="1" ht="89.25">
      <c r="A88" s="502"/>
      <c r="B88" s="1" t="s">
        <v>3395</v>
      </c>
      <c r="E88" s="44"/>
      <c r="F88" s="319"/>
    </row>
    <row r="89" spans="1:6" s="7" customFormat="1" ht="38.25">
      <c r="A89" s="21"/>
      <c r="B89" s="349" t="s">
        <v>3396</v>
      </c>
      <c r="E89" s="44"/>
      <c r="F89" s="319"/>
    </row>
    <row r="90" spans="1:6" s="7" customFormat="1">
      <c r="A90" s="21"/>
      <c r="B90" s="349" t="s">
        <v>3397</v>
      </c>
      <c r="E90" s="44"/>
      <c r="F90" s="43"/>
    </row>
    <row r="91" spans="1:6" s="7" customFormat="1" ht="25.5">
      <c r="A91" s="21"/>
      <c r="B91" s="349" t="s">
        <v>1354</v>
      </c>
      <c r="E91" s="44"/>
      <c r="F91" s="43"/>
    </row>
    <row r="92" spans="1:6" s="7" customFormat="1" ht="25.5">
      <c r="A92" s="21"/>
      <c r="B92" s="349" t="s">
        <v>4081</v>
      </c>
      <c r="E92" s="44"/>
      <c r="F92" s="43"/>
    </row>
    <row r="93" spans="1:6" s="7" customFormat="1">
      <c r="A93" s="502"/>
      <c r="B93" s="1" t="s">
        <v>521</v>
      </c>
      <c r="C93" s="10" t="s">
        <v>68</v>
      </c>
      <c r="D93" s="111">
        <v>1</v>
      </c>
      <c r="E93" s="108"/>
      <c r="F93" s="109">
        <f>ROUND(D93*E93,2)</f>
        <v>0</v>
      </c>
    </row>
    <row r="94" spans="1:6" s="7" customFormat="1">
      <c r="A94" s="502"/>
      <c r="B94" s="1"/>
      <c r="E94" s="44"/>
      <c r="F94" s="43"/>
    </row>
    <row r="95" spans="1:6" s="7" customFormat="1" ht="25.5">
      <c r="A95" s="365">
        <f>SUM(A78)+1</f>
        <v>8</v>
      </c>
      <c r="B95" s="350" t="s">
        <v>3399</v>
      </c>
      <c r="E95" s="44"/>
      <c r="F95" s="43"/>
    </row>
    <row r="96" spans="1:6" s="7" customFormat="1" ht="89.25">
      <c r="A96" s="502"/>
      <c r="B96" s="349" t="s">
        <v>4332</v>
      </c>
      <c r="E96" s="44"/>
      <c r="F96" s="43"/>
    </row>
    <row r="97" spans="1:6" s="7" customFormat="1" ht="38.25">
      <c r="A97" s="502"/>
      <c r="B97" s="349" t="s">
        <v>4099</v>
      </c>
      <c r="E97" s="44"/>
      <c r="F97" s="43"/>
    </row>
    <row r="98" spans="1:6" s="7" customFormat="1" ht="38.25">
      <c r="A98" s="502"/>
      <c r="B98" s="349" t="s">
        <v>3682</v>
      </c>
      <c r="E98" s="44"/>
      <c r="F98" s="43"/>
    </row>
    <row r="99" spans="1:6" s="7" customFormat="1" ht="89.25">
      <c r="A99" s="502"/>
      <c r="B99" s="349" t="s">
        <v>3392</v>
      </c>
      <c r="E99" s="44"/>
      <c r="F99" s="43"/>
    </row>
    <row r="100" spans="1:6" s="7" customFormat="1" ht="89.25">
      <c r="A100" s="502"/>
      <c r="B100" s="1" t="s">
        <v>3400</v>
      </c>
      <c r="E100" s="44"/>
      <c r="F100" s="43"/>
    </row>
    <row r="101" spans="1:6" s="7" customFormat="1" ht="38.25">
      <c r="A101" s="502"/>
      <c r="B101" s="1" t="s">
        <v>3391</v>
      </c>
      <c r="E101" s="44"/>
      <c r="F101" s="43"/>
    </row>
    <row r="102" spans="1:6" s="7" customFormat="1" ht="63.75">
      <c r="A102" s="502"/>
      <c r="B102" s="1" t="s">
        <v>4200</v>
      </c>
      <c r="E102" s="44"/>
      <c r="F102" s="43"/>
    </row>
    <row r="103" spans="1:6" ht="89.25">
      <c r="B103" s="2" t="s">
        <v>3394</v>
      </c>
    </row>
    <row r="104" spans="1:6" ht="25.5">
      <c r="B104" s="2" t="s">
        <v>4097</v>
      </c>
    </row>
    <row r="105" spans="1:6" s="7" customFormat="1" ht="89.25">
      <c r="A105" s="502"/>
      <c r="B105" s="1" t="s">
        <v>3395</v>
      </c>
      <c r="E105" s="44"/>
      <c r="F105" s="43"/>
    </row>
    <row r="106" spans="1:6" s="7" customFormat="1">
      <c r="A106" s="21"/>
      <c r="B106" s="349" t="s">
        <v>3401</v>
      </c>
      <c r="E106" s="44"/>
      <c r="F106" s="43"/>
    </row>
    <row r="107" spans="1:6" s="7" customFormat="1">
      <c r="A107" s="21"/>
      <c r="B107" s="349" t="s">
        <v>3397</v>
      </c>
      <c r="E107" s="44"/>
      <c r="F107" s="43"/>
    </row>
    <row r="108" spans="1:6" s="7" customFormat="1" ht="25.5">
      <c r="A108" s="21"/>
      <c r="B108" s="349" t="s">
        <v>1354</v>
      </c>
      <c r="E108" s="44"/>
      <c r="F108" s="43"/>
    </row>
    <row r="109" spans="1:6" s="7" customFormat="1" ht="25.5">
      <c r="A109" s="21"/>
      <c r="B109" s="349" t="s">
        <v>4081</v>
      </c>
      <c r="E109" s="44"/>
      <c r="F109" s="43"/>
    </row>
    <row r="110" spans="1:6" s="7" customFormat="1">
      <c r="A110" s="502"/>
      <c r="B110" s="1" t="s">
        <v>521</v>
      </c>
      <c r="C110" s="10" t="s">
        <v>68</v>
      </c>
      <c r="D110" s="111">
        <v>1</v>
      </c>
      <c r="E110" s="108"/>
      <c r="F110" s="109">
        <f>ROUND(D110*E110,2)</f>
        <v>0</v>
      </c>
    </row>
    <row r="111" spans="1:6" s="7" customFormat="1">
      <c r="A111" s="502"/>
      <c r="B111" s="1"/>
      <c r="E111" s="44"/>
      <c r="F111" s="43"/>
    </row>
    <row r="112" spans="1:6" s="7" customFormat="1" ht="38.25">
      <c r="A112" s="365">
        <f>SUM(A95)+1</f>
        <v>9</v>
      </c>
      <c r="B112" s="350" t="s">
        <v>1367</v>
      </c>
      <c r="C112" s="353"/>
      <c r="D112" s="353"/>
      <c r="E112" s="65"/>
      <c r="F112" s="495"/>
    </row>
    <row r="113" spans="1:6" s="7" customFormat="1" ht="51">
      <c r="A113" s="502"/>
      <c r="B113" s="349" t="s">
        <v>1368</v>
      </c>
      <c r="C113" s="353"/>
      <c r="D113" s="353"/>
      <c r="E113" s="65"/>
      <c r="F113" s="495"/>
    </row>
    <row r="114" spans="1:6" s="7" customFormat="1">
      <c r="A114" s="502"/>
      <c r="B114" s="349" t="s">
        <v>1369</v>
      </c>
      <c r="C114" s="353"/>
      <c r="D114" s="353"/>
      <c r="E114" s="65"/>
      <c r="F114" s="495"/>
    </row>
    <row r="115" spans="1:6" s="7" customFormat="1" ht="25.5">
      <c r="A115" s="502"/>
      <c r="B115" s="349" t="s">
        <v>1370</v>
      </c>
      <c r="C115" s="353"/>
      <c r="D115" s="353"/>
      <c r="E115" s="65"/>
      <c r="F115" s="495"/>
    </row>
    <row r="116" spans="1:6" s="7" customFormat="1" ht="38.25">
      <c r="A116" s="502"/>
      <c r="B116" s="349" t="s">
        <v>1371</v>
      </c>
      <c r="C116" s="353"/>
      <c r="D116" s="353"/>
      <c r="E116" s="65"/>
      <c r="F116" s="495"/>
    </row>
    <row r="117" spans="1:6" s="7" customFormat="1" ht="51">
      <c r="A117" s="502"/>
      <c r="B117" s="349" t="s">
        <v>1372</v>
      </c>
      <c r="C117" s="353"/>
      <c r="D117" s="353"/>
      <c r="E117" s="65"/>
      <c r="F117" s="495"/>
    </row>
    <row r="118" spans="1:6" s="7" customFormat="1" ht="25.5">
      <c r="A118" s="502"/>
      <c r="B118" s="349" t="s">
        <v>4100</v>
      </c>
      <c r="C118" s="353"/>
      <c r="D118" s="353"/>
      <c r="E118" s="65"/>
      <c r="F118" s="495"/>
    </row>
    <row r="119" spans="1:6" s="7" customFormat="1" ht="38.25">
      <c r="A119" s="502"/>
      <c r="B119" s="349" t="s">
        <v>1373</v>
      </c>
      <c r="C119" s="353"/>
      <c r="D119" s="353"/>
      <c r="E119" s="65"/>
      <c r="F119" s="495"/>
    </row>
    <row r="120" spans="1:6" s="7" customFormat="1">
      <c r="A120" s="502"/>
      <c r="B120" s="349" t="s">
        <v>1374</v>
      </c>
      <c r="C120" s="353"/>
      <c r="D120" s="353"/>
      <c r="E120" s="65"/>
      <c r="F120" s="495"/>
    </row>
    <row r="121" spans="1:6" s="7" customFormat="1" ht="38.25">
      <c r="A121" s="502"/>
      <c r="B121" s="349" t="s">
        <v>1375</v>
      </c>
      <c r="C121" s="353"/>
      <c r="D121" s="353"/>
      <c r="E121" s="65"/>
      <c r="F121" s="495"/>
    </row>
    <row r="122" spans="1:6" s="7" customFormat="1">
      <c r="A122" s="502"/>
      <c r="B122" s="349" t="s">
        <v>1376</v>
      </c>
      <c r="C122" s="353"/>
      <c r="D122" s="353"/>
      <c r="E122" s="65"/>
      <c r="F122" s="495"/>
    </row>
    <row r="123" spans="1:6" s="7" customFormat="1">
      <c r="A123" s="502"/>
      <c r="B123" s="349" t="s">
        <v>1377</v>
      </c>
      <c r="C123" s="10" t="s">
        <v>164</v>
      </c>
      <c r="D123" s="111">
        <v>16</v>
      </c>
      <c r="E123" s="108"/>
      <c r="F123" s="109">
        <f>ROUND(D123*E123,2)</f>
        <v>0</v>
      </c>
    </row>
    <row r="124" spans="1:6" s="7" customFormat="1">
      <c r="A124" s="502"/>
      <c r="B124" s="349"/>
      <c r="C124" s="353"/>
      <c r="D124" s="353"/>
      <c r="E124" s="65"/>
      <c r="F124" s="495"/>
    </row>
    <row r="125" spans="1:6" s="7" customFormat="1" ht="38.25">
      <c r="A125" s="365">
        <f>SUM(A112)+1</f>
        <v>10</v>
      </c>
      <c r="B125" s="350" t="s">
        <v>1378</v>
      </c>
      <c r="C125" s="353"/>
      <c r="D125" s="353"/>
      <c r="E125" s="65"/>
      <c r="F125" s="495"/>
    </row>
    <row r="126" spans="1:6" s="7" customFormat="1" ht="25.5">
      <c r="A126" s="502"/>
      <c r="B126" s="349" t="s">
        <v>1379</v>
      </c>
      <c r="C126" s="353"/>
      <c r="D126" s="353"/>
      <c r="E126" s="65"/>
      <c r="F126" s="495"/>
    </row>
    <row r="127" spans="1:6" s="7" customFormat="1">
      <c r="A127" s="502"/>
      <c r="B127" s="349" t="s">
        <v>1380</v>
      </c>
      <c r="C127" s="353"/>
      <c r="D127" s="353"/>
      <c r="E127" s="65"/>
      <c r="F127" s="495"/>
    </row>
    <row r="128" spans="1:6" s="7" customFormat="1">
      <c r="A128" s="502"/>
      <c r="B128" s="349" t="s">
        <v>4333</v>
      </c>
      <c r="C128" s="353"/>
      <c r="D128" s="353"/>
      <c r="E128" s="65"/>
      <c r="F128" s="495"/>
    </row>
    <row r="129" spans="1:6" s="7" customFormat="1" ht="25.5">
      <c r="A129" s="502"/>
      <c r="B129" s="349" t="s">
        <v>1381</v>
      </c>
      <c r="C129" s="353"/>
      <c r="D129" s="353"/>
      <c r="E129" s="65"/>
      <c r="F129" s="495"/>
    </row>
    <row r="130" spans="1:6" s="7" customFormat="1" ht="38.25">
      <c r="A130" s="502"/>
      <c r="B130" s="349" t="s">
        <v>1371</v>
      </c>
      <c r="C130" s="353"/>
      <c r="D130" s="353"/>
      <c r="E130" s="65"/>
      <c r="F130" s="495"/>
    </row>
    <row r="131" spans="1:6" s="7" customFormat="1" ht="51">
      <c r="A131" s="502"/>
      <c r="B131" s="349" t="s">
        <v>1372</v>
      </c>
      <c r="C131" s="353"/>
      <c r="D131" s="353"/>
      <c r="E131" s="65"/>
      <c r="F131" s="495"/>
    </row>
    <row r="132" spans="1:6" s="7" customFormat="1" ht="25.5">
      <c r="A132" s="502"/>
      <c r="B132" s="349" t="s">
        <v>4334</v>
      </c>
      <c r="C132" s="353"/>
      <c r="D132" s="353"/>
      <c r="E132" s="65"/>
      <c r="F132" s="495"/>
    </row>
    <row r="133" spans="1:6" s="7" customFormat="1" ht="38.25">
      <c r="A133" s="502"/>
      <c r="B133" s="349" t="s">
        <v>1373</v>
      </c>
      <c r="C133" s="353"/>
      <c r="D133" s="353"/>
      <c r="E133" s="65"/>
      <c r="F133" s="495"/>
    </row>
    <row r="134" spans="1:6" s="7" customFormat="1">
      <c r="A134" s="502"/>
      <c r="B134" s="349" t="s">
        <v>1374</v>
      </c>
      <c r="C134" s="353"/>
      <c r="D134" s="353"/>
      <c r="E134" s="65"/>
      <c r="F134" s="495"/>
    </row>
    <row r="135" spans="1:6" s="7" customFormat="1" ht="38.25">
      <c r="A135" s="502"/>
      <c r="B135" s="349" t="s">
        <v>1375</v>
      </c>
      <c r="C135" s="353"/>
      <c r="D135" s="353"/>
      <c r="E135" s="65"/>
      <c r="F135" s="495"/>
    </row>
    <row r="136" spans="1:6" s="7" customFormat="1">
      <c r="A136" s="502"/>
      <c r="B136" s="349" t="s">
        <v>1376</v>
      </c>
      <c r="C136" s="353"/>
      <c r="D136" s="353"/>
      <c r="E136" s="65"/>
      <c r="F136" s="495"/>
    </row>
    <row r="137" spans="1:6" s="7" customFormat="1" ht="25.5">
      <c r="A137" s="21" t="s">
        <v>1138</v>
      </c>
      <c r="B137" s="349" t="s">
        <v>1382</v>
      </c>
      <c r="C137" s="10" t="s">
        <v>164</v>
      </c>
      <c r="D137" s="111">
        <v>12</v>
      </c>
      <c r="E137" s="108"/>
      <c r="F137" s="109">
        <f>ROUND(D137*E137,2)</f>
        <v>0</v>
      </c>
    </row>
    <row r="138" spans="1:6" s="7" customFormat="1" ht="25.5">
      <c r="A138" s="21" t="s">
        <v>1139</v>
      </c>
      <c r="B138" s="349" t="s">
        <v>1383</v>
      </c>
      <c r="C138" s="10" t="s">
        <v>164</v>
      </c>
      <c r="D138" s="111">
        <v>3</v>
      </c>
      <c r="E138" s="108"/>
      <c r="F138" s="109">
        <f>ROUND(D138*E138,2)</f>
        <v>0</v>
      </c>
    </row>
    <row r="139" spans="1:6" s="7" customFormat="1">
      <c r="A139" s="502"/>
      <c r="B139" s="349"/>
      <c r="C139" s="353"/>
      <c r="D139" s="353"/>
      <c r="E139" s="65"/>
      <c r="F139" s="495"/>
    </row>
    <row r="140" spans="1:6" s="7" customFormat="1" ht="38.25">
      <c r="A140" s="365">
        <f>SUM(A125)+1</f>
        <v>11</v>
      </c>
      <c r="B140" s="350" t="s">
        <v>1384</v>
      </c>
      <c r="C140" s="353"/>
      <c r="D140" s="353"/>
      <c r="E140" s="65"/>
      <c r="F140" s="495"/>
    </row>
    <row r="141" spans="1:6" s="7" customFormat="1" ht="38.25">
      <c r="A141" s="502"/>
      <c r="B141" s="349" t="s">
        <v>1385</v>
      </c>
      <c r="C141" s="353"/>
      <c r="D141" s="353"/>
      <c r="E141" s="65"/>
      <c r="F141" s="495"/>
    </row>
    <row r="142" spans="1:6" s="7" customFormat="1">
      <c r="A142" s="502"/>
      <c r="B142" s="349" t="s">
        <v>1386</v>
      </c>
      <c r="C142" s="353"/>
      <c r="D142" s="353"/>
      <c r="E142" s="65"/>
      <c r="F142" s="495"/>
    </row>
    <row r="143" spans="1:6" s="7" customFormat="1" ht="38.25">
      <c r="A143" s="502"/>
      <c r="B143" s="349" t="s">
        <v>1371</v>
      </c>
      <c r="C143" s="353"/>
      <c r="D143" s="353"/>
      <c r="E143" s="65"/>
      <c r="F143" s="495"/>
    </row>
    <row r="144" spans="1:6" s="7" customFormat="1" ht="25.5">
      <c r="A144" s="502"/>
      <c r="B144" s="349" t="s">
        <v>4100</v>
      </c>
      <c r="C144" s="353"/>
      <c r="D144" s="353"/>
      <c r="E144" s="65"/>
      <c r="F144" s="495"/>
    </row>
    <row r="145" spans="1:6" s="7" customFormat="1" ht="38.25">
      <c r="A145" s="502"/>
      <c r="B145" s="349" t="s">
        <v>1373</v>
      </c>
      <c r="C145" s="353"/>
      <c r="D145" s="353"/>
      <c r="E145" s="65"/>
      <c r="F145" s="495"/>
    </row>
    <row r="146" spans="1:6" s="7" customFormat="1">
      <c r="A146" s="502"/>
      <c r="B146" s="349" t="s">
        <v>1374</v>
      </c>
      <c r="C146" s="353"/>
      <c r="D146" s="353"/>
      <c r="E146" s="65"/>
      <c r="F146" s="495"/>
    </row>
    <row r="147" spans="1:6" s="7" customFormat="1" ht="38.25">
      <c r="A147" s="502"/>
      <c r="B147" s="349" t="s">
        <v>1375</v>
      </c>
      <c r="C147" s="353"/>
      <c r="D147" s="353"/>
      <c r="E147" s="65"/>
      <c r="F147" s="495"/>
    </row>
    <row r="148" spans="1:6" s="7" customFormat="1">
      <c r="A148" s="502"/>
      <c r="B148" s="349" t="s">
        <v>1376</v>
      </c>
      <c r="C148" s="353"/>
      <c r="D148" s="353"/>
      <c r="E148" s="65"/>
      <c r="F148" s="495"/>
    </row>
    <row r="149" spans="1:6" s="7" customFormat="1">
      <c r="A149" s="502"/>
      <c r="B149" s="349" t="s">
        <v>1387</v>
      </c>
      <c r="C149" s="10" t="s">
        <v>164</v>
      </c>
      <c r="D149" s="111">
        <v>5</v>
      </c>
      <c r="E149" s="108"/>
      <c r="F149" s="109">
        <f>ROUND(D149*E149,2)</f>
        <v>0</v>
      </c>
    </row>
    <row r="150" spans="1:6" s="7" customFormat="1">
      <c r="A150" s="502"/>
      <c r="B150" s="349"/>
      <c r="C150" s="353"/>
      <c r="D150" s="353"/>
      <c r="E150" s="65"/>
      <c r="F150" s="495"/>
    </row>
    <row r="151" spans="1:6" s="7" customFormat="1" ht="25.5">
      <c r="A151" s="365">
        <f>SUM(A140)+1</f>
        <v>12</v>
      </c>
      <c r="B151" s="350" t="s">
        <v>1388</v>
      </c>
      <c r="C151" s="353"/>
      <c r="D151" s="353"/>
      <c r="E151" s="65"/>
      <c r="F151" s="495"/>
    </row>
    <row r="152" spans="1:6" s="7" customFormat="1" ht="25.5">
      <c r="A152" s="502"/>
      <c r="B152" s="349" t="s">
        <v>1389</v>
      </c>
      <c r="C152" s="353"/>
      <c r="D152" s="353"/>
      <c r="E152" s="65"/>
      <c r="F152" s="495"/>
    </row>
    <row r="153" spans="1:6" s="7" customFormat="1">
      <c r="A153" s="502"/>
      <c r="B153" s="349" t="s">
        <v>1390</v>
      </c>
      <c r="C153" s="353"/>
      <c r="D153" s="353"/>
      <c r="E153" s="65"/>
      <c r="F153" s="495"/>
    </row>
    <row r="154" spans="1:6" s="7" customFormat="1" ht="25.5">
      <c r="A154" s="502"/>
      <c r="B154" s="349" t="s">
        <v>1391</v>
      </c>
      <c r="C154" s="353"/>
      <c r="D154" s="353"/>
      <c r="E154" s="65"/>
      <c r="F154" s="495"/>
    </row>
    <row r="155" spans="1:6" s="7" customFormat="1">
      <c r="A155" s="502"/>
      <c r="B155" s="349" t="s">
        <v>1392</v>
      </c>
      <c r="C155" s="353"/>
      <c r="D155" s="353"/>
      <c r="E155" s="65"/>
      <c r="F155" s="495"/>
    </row>
    <row r="156" spans="1:6" s="7" customFormat="1" ht="76.5">
      <c r="A156" s="502"/>
      <c r="B156" s="349" t="s">
        <v>1393</v>
      </c>
      <c r="C156" s="353"/>
      <c r="D156" s="353"/>
      <c r="E156" s="65"/>
      <c r="F156" s="495"/>
    </row>
    <row r="157" spans="1:6" s="7" customFormat="1" ht="25.5">
      <c r="A157" s="502"/>
      <c r="B157" s="349" t="s">
        <v>1394</v>
      </c>
      <c r="C157" s="353"/>
      <c r="D157" s="353"/>
      <c r="E157" s="65"/>
      <c r="F157" s="495"/>
    </row>
    <row r="158" spans="1:6" s="7" customFormat="1" ht="25.5">
      <c r="A158" s="502"/>
      <c r="B158" s="349" t="s">
        <v>4100</v>
      </c>
      <c r="C158" s="353"/>
      <c r="D158" s="353"/>
      <c r="E158" s="65"/>
      <c r="F158" s="495"/>
    </row>
    <row r="159" spans="1:6" s="7" customFormat="1">
      <c r="A159" s="502"/>
      <c r="B159" s="349" t="s">
        <v>1374</v>
      </c>
      <c r="C159" s="353"/>
      <c r="D159" s="353"/>
      <c r="E159" s="65"/>
      <c r="F159" s="495"/>
    </row>
    <row r="160" spans="1:6" s="7" customFormat="1" ht="38.25">
      <c r="A160" s="502"/>
      <c r="B160" s="349" t="s">
        <v>1375</v>
      </c>
      <c r="C160" s="353"/>
      <c r="D160" s="353"/>
      <c r="E160" s="65"/>
      <c r="F160" s="495"/>
    </row>
    <row r="161" spans="1:6" s="7" customFormat="1">
      <c r="A161" s="502"/>
      <c r="B161" s="349" t="s">
        <v>1376</v>
      </c>
      <c r="C161" s="353"/>
      <c r="D161" s="353"/>
      <c r="E161" s="65"/>
      <c r="F161" s="495"/>
    </row>
    <row r="162" spans="1:6" s="7" customFormat="1">
      <c r="A162" s="502"/>
      <c r="B162" s="349" t="s">
        <v>1387</v>
      </c>
      <c r="C162" s="10" t="s">
        <v>164</v>
      </c>
      <c r="D162" s="111">
        <v>24</v>
      </c>
      <c r="E162" s="108"/>
      <c r="F162" s="109">
        <f>ROUND(D162*E162,2)</f>
        <v>0</v>
      </c>
    </row>
    <row r="163" spans="1:6" s="7" customFormat="1">
      <c r="A163" s="502"/>
      <c r="B163" s="349"/>
      <c r="C163" s="10"/>
      <c r="D163" s="19"/>
      <c r="E163" s="44"/>
      <c r="F163" s="43"/>
    </row>
    <row r="164" spans="1:6" s="7" customFormat="1">
      <c r="A164" s="365">
        <f>SUM(A151)+1</f>
        <v>13</v>
      </c>
      <c r="B164" s="350" t="s">
        <v>1395</v>
      </c>
      <c r="C164" s="10"/>
      <c r="D164" s="19"/>
      <c r="E164" s="44"/>
      <c r="F164" s="43"/>
    </row>
    <row r="165" spans="1:6" s="7" customFormat="1" ht="38.25">
      <c r="A165" s="502"/>
      <c r="B165" s="349" t="s">
        <v>1396</v>
      </c>
      <c r="C165" s="10"/>
      <c r="D165" s="19"/>
      <c r="E165" s="44"/>
      <c r="F165" s="43"/>
    </row>
    <row r="166" spans="1:6" s="7" customFormat="1" ht="25.5">
      <c r="A166" s="502"/>
      <c r="B166" s="349" t="s">
        <v>4101</v>
      </c>
      <c r="C166" s="10"/>
      <c r="D166" s="19"/>
      <c r="E166" s="44"/>
      <c r="F166" s="43"/>
    </row>
    <row r="167" spans="1:6" s="7" customFormat="1">
      <c r="A167" s="502"/>
      <c r="B167" s="349" t="s">
        <v>1020</v>
      </c>
      <c r="C167" s="10" t="s">
        <v>164</v>
      </c>
      <c r="D167" s="19">
        <v>16</v>
      </c>
      <c r="E167" s="44"/>
      <c r="F167" s="43">
        <f>ROUND(D167*E167,2)</f>
        <v>0</v>
      </c>
    </row>
    <row r="168" spans="1:6" s="7" customFormat="1">
      <c r="A168" s="502"/>
      <c r="B168" s="349"/>
      <c r="C168" s="10"/>
      <c r="D168" s="19"/>
      <c r="E168" s="44"/>
      <c r="F168" s="43"/>
    </row>
    <row r="169" spans="1:6" s="7" customFormat="1">
      <c r="A169" s="365">
        <f>SUM(A164)+1</f>
        <v>14</v>
      </c>
      <c r="B169" s="350" t="s">
        <v>1397</v>
      </c>
      <c r="C169" s="10"/>
      <c r="D169" s="19"/>
      <c r="E169" s="44"/>
      <c r="F169" s="43"/>
    </row>
    <row r="170" spans="1:6" s="7" customFormat="1" ht="38.25">
      <c r="A170" s="502"/>
      <c r="B170" s="349" t="s">
        <v>1398</v>
      </c>
      <c r="C170" s="10"/>
      <c r="D170" s="19"/>
      <c r="E170" s="44"/>
      <c r="F170" s="43"/>
    </row>
    <row r="171" spans="1:6" s="7" customFormat="1" ht="38.25">
      <c r="A171" s="502"/>
      <c r="B171" s="349" t="s">
        <v>1399</v>
      </c>
      <c r="C171" s="10"/>
      <c r="D171" s="19"/>
      <c r="E171" s="44"/>
      <c r="F171" s="43"/>
    </row>
    <row r="172" spans="1:6" s="7" customFormat="1" ht="25.5">
      <c r="A172" s="502"/>
      <c r="B172" s="349" t="s">
        <v>4101</v>
      </c>
      <c r="C172" s="10"/>
      <c r="D172" s="19"/>
      <c r="E172" s="44"/>
      <c r="F172" s="43"/>
    </row>
    <row r="173" spans="1:6" s="7" customFormat="1">
      <c r="A173" s="502"/>
      <c r="B173" s="349" t="s">
        <v>1020</v>
      </c>
      <c r="C173" s="10" t="s">
        <v>164</v>
      </c>
      <c r="D173" s="19">
        <v>1</v>
      </c>
      <c r="E173" s="44"/>
      <c r="F173" s="43">
        <f>ROUND(D173*E173,2)</f>
        <v>0</v>
      </c>
    </row>
    <row r="174" spans="1:6" s="7" customFormat="1">
      <c r="A174" s="502"/>
      <c r="B174" s="349"/>
      <c r="C174" s="10"/>
      <c r="D174" s="19"/>
      <c r="E174" s="44"/>
      <c r="F174" s="43"/>
    </row>
    <row r="175" spans="1:6" s="7" customFormat="1">
      <c r="A175" s="365">
        <f>SUM(A169)+1</f>
        <v>15</v>
      </c>
      <c r="B175" s="350" t="s">
        <v>1400</v>
      </c>
      <c r="C175" s="10"/>
      <c r="D175" s="19"/>
      <c r="E175" s="44"/>
      <c r="F175" s="43"/>
    </row>
    <row r="176" spans="1:6" s="7" customFormat="1" ht="25.5">
      <c r="A176" s="502"/>
      <c r="B176" s="349" t="s">
        <v>1401</v>
      </c>
      <c r="C176" s="10"/>
      <c r="D176" s="19"/>
      <c r="E176" s="44"/>
      <c r="F176" s="43"/>
    </row>
    <row r="177" spans="1:6" s="7" customFormat="1" ht="38.25">
      <c r="A177" s="502"/>
      <c r="B177" s="349" t="s">
        <v>1402</v>
      </c>
      <c r="C177" s="10"/>
      <c r="D177" s="19"/>
      <c r="E177" s="44"/>
      <c r="F177" s="43"/>
    </row>
    <row r="178" spans="1:6" s="7" customFormat="1">
      <c r="A178" s="502"/>
      <c r="B178" s="349" t="s">
        <v>1403</v>
      </c>
      <c r="C178" s="10"/>
      <c r="D178" s="19"/>
      <c r="E178" s="44"/>
      <c r="F178" s="43"/>
    </row>
    <row r="179" spans="1:6">
      <c r="A179" s="549"/>
      <c r="B179" s="349" t="s">
        <v>1020</v>
      </c>
      <c r="C179" s="10" t="s">
        <v>164</v>
      </c>
      <c r="D179" s="19">
        <v>1</v>
      </c>
      <c r="E179" s="44"/>
      <c r="F179" s="43">
        <f>ROUND(D179*E179,2)</f>
        <v>0</v>
      </c>
    </row>
    <row r="180" spans="1:6">
      <c r="A180" s="549"/>
      <c r="B180" s="349"/>
      <c r="C180" s="10"/>
      <c r="D180" s="19"/>
      <c r="E180" s="44"/>
      <c r="F180" s="43"/>
    </row>
    <row r="181" spans="1:6">
      <c r="A181" s="365">
        <f>SUM(A175)+1</f>
        <v>16</v>
      </c>
      <c r="B181" s="350" t="s">
        <v>1404</v>
      </c>
      <c r="C181" s="532"/>
      <c r="D181" s="7"/>
      <c r="E181" s="44"/>
      <c r="F181" s="319"/>
    </row>
    <row r="182" spans="1:6" ht="63.75">
      <c r="A182" s="502"/>
      <c r="B182" s="349" t="s">
        <v>1405</v>
      </c>
      <c r="C182" s="532"/>
      <c r="D182" s="7"/>
      <c r="E182" s="44"/>
      <c r="F182" s="319"/>
    </row>
    <row r="183" spans="1:6" ht="38.25">
      <c r="A183" s="502"/>
      <c r="B183" s="349" t="s">
        <v>4102</v>
      </c>
      <c r="C183" s="532"/>
      <c r="D183" s="7"/>
      <c r="E183" s="44"/>
      <c r="F183" s="319"/>
    </row>
    <row r="184" spans="1:6">
      <c r="A184" s="502"/>
      <c r="B184" s="349" t="s">
        <v>926</v>
      </c>
      <c r="C184" s="532"/>
      <c r="D184" s="7"/>
      <c r="E184" s="44"/>
      <c r="F184" s="319"/>
    </row>
    <row r="185" spans="1:6" ht="25.5">
      <c r="A185" s="502"/>
      <c r="B185" s="428" t="s">
        <v>3683</v>
      </c>
      <c r="C185" s="10" t="s">
        <v>164</v>
      </c>
      <c r="D185" s="19">
        <v>36</v>
      </c>
      <c r="E185" s="44"/>
      <c r="F185" s="43">
        <f>ROUND(D185*E185,2)</f>
        <v>0</v>
      </c>
    </row>
    <row r="186" spans="1:6">
      <c r="A186" s="502"/>
      <c r="B186" s="349"/>
      <c r="C186" s="10"/>
      <c r="D186" s="19"/>
      <c r="E186" s="44"/>
      <c r="F186" s="43"/>
    </row>
    <row r="187" spans="1:6">
      <c r="A187" s="365">
        <f>SUM(A181)+1</f>
        <v>17</v>
      </c>
      <c r="B187" s="350" t="s">
        <v>3631</v>
      </c>
      <c r="C187" s="532"/>
      <c r="D187" s="7"/>
      <c r="E187" s="44"/>
      <c r="F187" s="319"/>
    </row>
    <row r="188" spans="1:6" ht="63.75">
      <c r="A188" s="502"/>
      <c r="B188" s="349" t="s">
        <v>3632</v>
      </c>
      <c r="C188" s="532"/>
      <c r="D188" s="7"/>
      <c r="E188" s="44"/>
      <c r="F188" s="319"/>
    </row>
    <row r="189" spans="1:6">
      <c r="A189" s="502"/>
      <c r="B189" s="349" t="s">
        <v>3633</v>
      </c>
      <c r="C189" s="532"/>
      <c r="D189" s="7"/>
      <c r="E189" s="44"/>
      <c r="F189" s="319"/>
    </row>
    <row r="190" spans="1:6">
      <c r="A190" s="502"/>
      <c r="B190" s="349" t="s">
        <v>1090</v>
      </c>
      <c r="C190" s="10" t="s">
        <v>372</v>
      </c>
      <c r="D190" s="19">
        <v>125</v>
      </c>
      <c r="E190" s="44"/>
      <c r="F190" s="43">
        <f>ROUND(D190*E190,2)</f>
        <v>0</v>
      </c>
    </row>
    <row r="191" spans="1:6">
      <c r="A191" s="502"/>
      <c r="B191" s="349"/>
      <c r="C191" s="10"/>
      <c r="D191" s="19"/>
      <c r="E191" s="44"/>
      <c r="F191" s="43"/>
    </row>
    <row r="192" spans="1:6">
      <c r="A192" s="365">
        <f>SUM(A187)+1</f>
        <v>18</v>
      </c>
      <c r="B192" s="350" t="s">
        <v>1406</v>
      </c>
      <c r="C192" s="10"/>
      <c r="D192" s="19"/>
      <c r="E192" s="44"/>
      <c r="F192" s="43"/>
    </row>
    <row r="193" spans="1:6" ht="25.5">
      <c r="A193" s="502"/>
      <c r="B193" s="349" t="s">
        <v>1407</v>
      </c>
      <c r="C193" s="10"/>
      <c r="D193" s="19"/>
      <c r="E193" s="44"/>
      <c r="F193" s="43"/>
    </row>
    <row r="194" spans="1:6">
      <c r="A194" s="21" t="s">
        <v>1138</v>
      </c>
      <c r="B194" s="349" t="s">
        <v>1408</v>
      </c>
      <c r="C194" s="10"/>
      <c r="D194" s="19"/>
      <c r="E194" s="44"/>
      <c r="F194" s="43"/>
    </row>
    <row r="195" spans="1:6">
      <c r="A195" s="21" t="s">
        <v>1139</v>
      </c>
      <c r="B195" s="349" t="s">
        <v>1409</v>
      </c>
      <c r="C195" s="10"/>
      <c r="D195" s="19"/>
      <c r="E195" s="44"/>
      <c r="F195" s="43"/>
    </row>
    <row r="196" spans="1:6" ht="25.5">
      <c r="A196" s="21" t="s">
        <v>1140</v>
      </c>
      <c r="B196" s="349" t="s">
        <v>1410</v>
      </c>
      <c r="C196" s="10"/>
      <c r="D196" s="19"/>
      <c r="E196" s="44"/>
      <c r="F196" s="43"/>
    </row>
    <row r="197" spans="1:6">
      <c r="A197" s="502"/>
      <c r="B197" s="349" t="s">
        <v>521</v>
      </c>
      <c r="C197" s="10" t="s">
        <v>102</v>
      </c>
      <c r="D197" s="19">
        <v>1</v>
      </c>
      <c r="E197" s="44"/>
      <c r="F197" s="43">
        <f>ROUND(D197*E197,2)</f>
        <v>0</v>
      </c>
    </row>
    <row r="198" spans="1:6">
      <c r="A198" s="549"/>
      <c r="B198" s="603"/>
      <c r="C198" s="10"/>
      <c r="E198" s="60"/>
      <c r="F198" s="56"/>
    </row>
    <row r="199" spans="1:6">
      <c r="A199" s="394" t="s">
        <v>3676</v>
      </c>
      <c r="B199" s="558" t="s">
        <v>1411</v>
      </c>
      <c r="C199" s="559" t="s">
        <v>349</v>
      </c>
      <c r="D199" s="559" t="s">
        <v>349</v>
      </c>
      <c r="E199" s="89" t="s">
        <v>349</v>
      </c>
      <c r="F199" s="424">
        <f>SUM(F3:F197)</f>
        <v>0</v>
      </c>
    </row>
    <row r="200" spans="1:6" s="7" customFormat="1">
      <c r="A200" s="175"/>
      <c r="B200" s="119"/>
      <c r="C200" s="10"/>
      <c r="D200" s="19"/>
      <c r="E200" s="44"/>
      <c r="F200" s="120"/>
    </row>
    <row r="201" spans="1:6" s="7" customFormat="1" ht="13.5" thickBot="1">
      <c r="A201" s="175"/>
      <c r="B201" s="119"/>
      <c r="C201" s="10"/>
      <c r="D201" s="19"/>
      <c r="E201" s="44"/>
      <c r="F201" s="120"/>
    </row>
    <row r="202" spans="1:6" s="7" customFormat="1" ht="13.5" thickBot="1">
      <c r="A202" s="175"/>
      <c r="B202" s="119" t="s">
        <v>4003</v>
      </c>
      <c r="C202" s="10"/>
      <c r="D202" s="105"/>
      <c r="E202" s="44"/>
      <c r="F202" s="120"/>
    </row>
    <row r="203" spans="1:6" s="7" customFormat="1" ht="13.5" thickBot="1">
      <c r="A203" s="175"/>
      <c r="B203" s="119"/>
      <c r="C203" s="10"/>
      <c r="D203" s="19"/>
      <c r="E203" s="44"/>
      <c r="F203" s="120"/>
    </row>
    <row r="204" spans="1:6" s="7" customFormat="1" ht="13.5" thickBot="1">
      <c r="A204" s="175"/>
      <c r="B204" s="119" t="s">
        <v>4004</v>
      </c>
      <c r="C204" s="10"/>
      <c r="D204" s="106"/>
      <c r="E204" s="44"/>
      <c r="F204" s="120">
        <f>SUM(F91:F163)</f>
        <v>0</v>
      </c>
    </row>
    <row r="205" spans="1:6" s="7" customFormat="1" ht="13.5" thickBot="1">
      <c r="A205" s="175"/>
      <c r="B205" s="119"/>
      <c r="C205" s="10"/>
      <c r="D205" s="19"/>
      <c r="E205" s="44"/>
      <c r="F205" s="120"/>
    </row>
    <row r="206" spans="1:6" s="7" customFormat="1" ht="13.5" thickBot="1">
      <c r="A206" s="175"/>
      <c r="B206" s="119" t="s">
        <v>4005</v>
      </c>
      <c r="C206" s="10"/>
      <c r="D206" s="107"/>
      <c r="E206" s="44"/>
      <c r="F206" s="120">
        <f>SUM(F9:F77)+SUM(F164:F197)</f>
        <v>0</v>
      </c>
    </row>
    <row r="207" spans="1:6" s="7" customFormat="1">
      <c r="A207" s="175"/>
      <c r="B207" s="119"/>
      <c r="C207" s="10"/>
      <c r="D207" s="19"/>
      <c r="E207" s="44"/>
      <c r="F207" s="120"/>
    </row>
    <row r="208" spans="1:6">
      <c r="A208" s="541"/>
      <c r="B208" s="1"/>
      <c r="C208" s="12"/>
      <c r="D208" s="12"/>
      <c r="E208" s="61"/>
      <c r="F208" s="401"/>
    </row>
    <row r="209" spans="1:6">
      <c r="A209" s="541"/>
      <c r="B209" s="349"/>
      <c r="C209" s="12"/>
      <c r="D209" s="12"/>
      <c r="E209" s="46"/>
      <c r="F209" s="12"/>
    </row>
    <row r="210" spans="1:6">
      <c r="A210" s="541"/>
      <c r="B210" s="349"/>
      <c r="C210" s="12"/>
      <c r="D210" s="12"/>
      <c r="E210" s="46"/>
      <c r="F210" s="12"/>
    </row>
    <row r="211" spans="1:6">
      <c r="B211" s="1"/>
      <c r="C211" s="12"/>
      <c r="D211" s="12"/>
      <c r="E211" s="46"/>
      <c r="F211" s="12"/>
    </row>
    <row r="212" spans="1:6">
      <c r="B212" s="1"/>
      <c r="C212" s="3"/>
      <c r="F212" s="3"/>
    </row>
    <row r="213" spans="1:6">
      <c r="B213" s="1"/>
      <c r="C213" s="3"/>
      <c r="F213" s="3"/>
    </row>
    <row r="214" spans="1:6">
      <c r="B214" s="1"/>
      <c r="C214" s="3"/>
      <c r="F214" s="3"/>
    </row>
    <row r="215" spans="1:6">
      <c r="B215" s="1"/>
      <c r="C215" s="3"/>
      <c r="F215" s="3"/>
    </row>
    <row r="216" spans="1:6">
      <c r="A216" s="502"/>
      <c r="B216" s="349"/>
      <c r="C216" s="10"/>
      <c r="D216" s="19"/>
      <c r="E216" s="76"/>
      <c r="F216" s="339"/>
    </row>
    <row r="217" spans="1:6">
      <c r="A217" s="502"/>
      <c r="B217" s="349"/>
      <c r="C217" s="10"/>
      <c r="D217" s="19"/>
      <c r="E217" s="76"/>
      <c r="F217" s="339"/>
    </row>
    <row r="218" spans="1:6">
      <c r="A218" s="502"/>
      <c r="B218" s="349"/>
      <c r="C218" s="7"/>
      <c r="D218" s="7"/>
      <c r="E218" s="8"/>
      <c r="F218" s="339"/>
    </row>
    <row r="219" spans="1:6">
      <c r="A219" s="543"/>
      <c r="B219" s="349"/>
      <c r="C219" s="7"/>
      <c r="D219" s="7"/>
      <c r="E219" s="8"/>
      <c r="F219" s="339"/>
    </row>
    <row r="220" spans="1:6">
      <c r="A220" s="543"/>
      <c r="B220" s="349"/>
      <c r="C220" s="7"/>
      <c r="D220" s="7"/>
      <c r="E220" s="8"/>
      <c r="F220" s="339"/>
    </row>
    <row r="221" spans="1:6">
      <c r="A221" s="543"/>
      <c r="B221" s="349"/>
      <c r="C221" s="7"/>
      <c r="D221" s="7"/>
      <c r="E221" s="8"/>
      <c r="F221" s="339"/>
    </row>
    <row r="222" spans="1:6">
      <c r="A222" s="543"/>
      <c r="B222" s="349"/>
      <c r="C222" s="7"/>
      <c r="D222" s="7"/>
      <c r="E222" s="8"/>
      <c r="F222" s="339"/>
    </row>
    <row r="223" spans="1:6">
      <c r="A223" s="502"/>
      <c r="B223" s="349"/>
      <c r="C223" s="7"/>
      <c r="D223" s="7"/>
      <c r="E223" s="8"/>
      <c r="F223" s="339"/>
    </row>
    <row r="224" spans="1:6">
      <c r="A224" s="502"/>
      <c r="B224" s="349"/>
      <c r="C224" s="10"/>
      <c r="D224" s="19"/>
      <c r="E224" s="76"/>
      <c r="F224" s="339"/>
    </row>
    <row r="225" spans="1:6">
      <c r="A225" s="502"/>
      <c r="B225" s="349"/>
      <c r="C225" s="10"/>
      <c r="D225" s="19"/>
      <c r="E225" s="76"/>
      <c r="F225" s="339"/>
    </row>
    <row r="226" spans="1:6">
      <c r="A226" s="543"/>
      <c r="B226" s="349"/>
      <c r="C226" s="10"/>
      <c r="D226" s="19"/>
      <c r="E226" s="76"/>
      <c r="F226" s="339"/>
    </row>
    <row r="227" spans="1:6">
      <c r="A227" s="502"/>
      <c r="B227" s="349"/>
      <c r="C227" s="10"/>
      <c r="D227" s="19"/>
      <c r="E227" s="76"/>
      <c r="F227" s="339"/>
    </row>
    <row r="228" spans="1:6">
      <c r="A228" s="502"/>
      <c r="B228" s="349"/>
      <c r="C228" s="10"/>
      <c r="D228" s="19"/>
      <c r="E228" s="76"/>
      <c r="F228" s="339"/>
    </row>
    <row r="229" spans="1:6">
      <c r="A229" s="502"/>
      <c r="B229" s="350"/>
      <c r="C229" s="10"/>
      <c r="D229" s="19"/>
      <c r="E229" s="76"/>
      <c r="F229" s="339"/>
    </row>
    <row r="230" spans="1:6">
      <c r="A230" s="427"/>
      <c r="B230" s="350"/>
      <c r="C230" s="10"/>
      <c r="D230" s="19"/>
      <c r="E230" s="76"/>
      <c r="F230" s="339"/>
    </row>
    <row r="231" spans="1:6">
      <c r="A231" s="569"/>
      <c r="B231" s="349"/>
      <c r="C231" s="7"/>
      <c r="D231" s="7"/>
    </row>
    <row r="232" spans="1:6">
      <c r="A232" s="502"/>
      <c r="B232" s="349"/>
      <c r="C232" s="7"/>
      <c r="D232" s="7"/>
    </row>
    <row r="233" spans="1:6">
      <c r="A233" s="502"/>
      <c r="B233" s="349"/>
      <c r="C233" s="7"/>
      <c r="D233" s="7"/>
    </row>
    <row r="234" spans="1:6">
      <c r="A234" s="502"/>
      <c r="B234" s="349"/>
      <c r="C234" s="7"/>
      <c r="D234" s="7"/>
    </row>
    <row r="235" spans="1:6">
      <c r="A235" s="569"/>
      <c r="B235" s="349"/>
      <c r="C235" s="7"/>
      <c r="D235" s="7"/>
    </row>
    <row r="236" spans="1:6">
      <c r="A236" s="569"/>
      <c r="B236" s="349"/>
      <c r="C236" s="7"/>
      <c r="D236" s="7"/>
    </row>
    <row r="237" spans="1:6">
      <c r="A237" s="569"/>
      <c r="B237" s="349"/>
      <c r="C237" s="7"/>
      <c r="D237" s="7"/>
    </row>
    <row r="238" spans="1:6">
      <c r="A238" s="569"/>
      <c r="B238" s="349"/>
      <c r="C238" s="7"/>
      <c r="D238" s="7"/>
    </row>
    <row r="239" spans="1:6">
      <c r="A239" s="569"/>
      <c r="B239" s="349"/>
      <c r="C239" s="7"/>
      <c r="D239" s="7"/>
    </row>
    <row r="241" spans="1:6">
      <c r="A241" s="569"/>
      <c r="B241" s="349"/>
      <c r="C241" s="10"/>
      <c r="D241" s="19"/>
      <c r="E241" s="76"/>
      <c r="F241" s="339"/>
    </row>
    <row r="242" spans="1:6">
      <c r="A242" s="543"/>
      <c r="B242" s="349"/>
      <c r="C242" s="7"/>
      <c r="D242" s="7"/>
    </row>
    <row r="243" spans="1:6">
      <c r="A243" s="543"/>
      <c r="B243" s="349"/>
      <c r="C243" s="7"/>
      <c r="D243" s="7"/>
    </row>
    <row r="244" spans="1:6">
      <c r="A244" s="569"/>
      <c r="B244" s="349"/>
      <c r="C244" s="7"/>
      <c r="D244" s="7"/>
    </row>
    <row r="245" spans="1:6">
      <c r="A245" s="569"/>
      <c r="B245" s="1"/>
      <c r="C245" s="7"/>
      <c r="D245" s="7"/>
    </row>
    <row r="246" spans="1:6">
      <c r="C246" s="7"/>
      <c r="D246" s="7"/>
    </row>
    <row r="247" spans="1:6">
      <c r="A247" s="502"/>
      <c r="B247" s="349"/>
      <c r="C247" s="7"/>
      <c r="D247" s="7"/>
    </row>
    <row r="248" spans="1:6">
      <c r="B248" s="1"/>
      <c r="C248" s="3"/>
      <c r="F248" s="3"/>
    </row>
    <row r="249" spans="1:6">
      <c r="A249" s="549"/>
      <c r="B249" s="349"/>
      <c r="C249" s="7"/>
      <c r="D249" s="7"/>
    </row>
    <row r="250" spans="1:6">
      <c r="A250" s="549"/>
      <c r="B250" s="349"/>
      <c r="C250" s="7"/>
      <c r="D250" s="7"/>
    </row>
    <row r="251" spans="1:6">
      <c r="A251" s="549"/>
      <c r="B251" s="349"/>
      <c r="C251" s="7"/>
      <c r="D251" s="7"/>
    </row>
    <row r="252" spans="1:6">
      <c r="A252" s="365"/>
      <c r="B252" s="1"/>
      <c r="C252" s="13"/>
      <c r="F252" s="3"/>
    </row>
    <row r="253" spans="1:6">
      <c r="A253" s="365"/>
      <c r="B253" s="1"/>
      <c r="C253" s="13"/>
      <c r="F253" s="3"/>
    </row>
    <row r="254" spans="1:6">
      <c r="A254" s="365"/>
      <c r="B254" s="1"/>
      <c r="C254" s="13"/>
      <c r="F254" s="3"/>
    </row>
    <row r="255" spans="1:6">
      <c r="A255" s="365"/>
      <c r="B255" s="1"/>
      <c r="C255" s="13"/>
      <c r="F255" s="3"/>
    </row>
    <row r="256" spans="1:6">
      <c r="A256" s="365"/>
      <c r="B256" s="1"/>
      <c r="C256" s="13"/>
      <c r="F256" s="3"/>
    </row>
    <row r="257" spans="1:6">
      <c r="A257" s="365"/>
      <c r="B257" s="1"/>
      <c r="C257" s="13"/>
      <c r="F257" s="3"/>
    </row>
    <row r="258" spans="1:6">
      <c r="A258" s="365"/>
      <c r="B258" s="30"/>
      <c r="C258" s="13"/>
      <c r="F258" s="13"/>
    </row>
    <row r="259" spans="1:6">
      <c r="B259" s="1"/>
      <c r="C259" s="13"/>
      <c r="F259" s="13"/>
    </row>
    <row r="260" spans="1:6">
      <c r="B260" s="1"/>
      <c r="C260" s="13"/>
      <c r="F260" s="13"/>
    </row>
    <row r="261" spans="1:6">
      <c r="B261" s="1"/>
      <c r="C261" s="13"/>
      <c r="F261" s="13"/>
    </row>
    <row r="262" spans="1:6">
      <c r="B262" s="1"/>
      <c r="C262" s="13"/>
      <c r="F262" s="13"/>
    </row>
    <row r="263" spans="1:6">
      <c r="B263" s="1"/>
      <c r="C263" s="13"/>
      <c r="F263" s="3"/>
    </row>
    <row r="264" spans="1:6">
      <c r="B264" s="1"/>
      <c r="C264" s="13"/>
      <c r="F264" s="3"/>
    </row>
    <row r="265" spans="1:6">
      <c r="A265" s="365"/>
      <c r="B265" s="1"/>
      <c r="C265" s="13"/>
      <c r="F265" s="3"/>
    </row>
    <row r="266" spans="1:6">
      <c r="A266" s="427"/>
      <c r="B266" s="349"/>
      <c r="C266" s="10"/>
      <c r="D266" s="19"/>
      <c r="E266" s="76"/>
      <c r="F266" s="339"/>
    </row>
    <row r="267" spans="1:6">
      <c r="A267" s="21"/>
      <c r="B267" s="30"/>
      <c r="C267" s="3"/>
      <c r="F267" s="3"/>
    </row>
    <row r="268" spans="1:6">
      <c r="B268" s="1"/>
      <c r="C268" s="3"/>
      <c r="F268" s="3"/>
    </row>
    <row r="269" spans="1:6">
      <c r="B269" s="1"/>
      <c r="C269" s="3"/>
      <c r="F269" s="3"/>
    </row>
    <row r="270" spans="1:6">
      <c r="A270" s="502"/>
      <c r="B270" s="349"/>
      <c r="C270" s="3"/>
      <c r="F270" s="3"/>
    </row>
    <row r="271" spans="1:6">
      <c r="A271" s="502"/>
      <c r="B271" s="349"/>
      <c r="C271" s="3"/>
      <c r="F271" s="3"/>
    </row>
    <row r="272" spans="1:6">
      <c r="A272" s="502"/>
      <c r="B272" s="349"/>
      <c r="C272" s="3"/>
      <c r="F272" s="3"/>
    </row>
    <row r="273" spans="1:6">
      <c r="A273" s="549"/>
      <c r="B273" s="349"/>
      <c r="C273" s="10"/>
      <c r="D273" s="19"/>
      <c r="E273" s="76"/>
      <c r="F273" s="339"/>
    </row>
    <row r="274" spans="1:6">
      <c r="A274" s="549"/>
      <c r="B274" s="349"/>
      <c r="C274" s="10"/>
      <c r="D274" s="19"/>
      <c r="E274" s="76"/>
      <c r="F274" s="339"/>
    </row>
    <row r="275" spans="1:6">
      <c r="B275" s="1"/>
      <c r="C275" s="3"/>
      <c r="F275" s="3"/>
    </row>
    <row r="276" spans="1:6">
      <c r="A276" s="502"/>
      <c r="B276" s="349"/>
      <c r="C276" s="7"/>
      <c r="D276" s="7"/>
    </row>
    <row r="277" spans="1:6">
      <c r="A277" s="502"/>
      <c r="B277" s="349"/>
      <c r="C277" s="7"/>
      <c r="D277" s="7"/>
    </row>
    <row r="278" spans="1:6">
      <c r="A278" s="502"/>
      <c r="B278" s="349"/>
      <c r="C278" s="7"/>
      <c r="D278" s="7"/>
    </row>
    <row r="279" spans="1:6">
      <c r="A279" s="502"/>
      <c r="B279" s="349"/>
      <c r="C279" s="7"/>
      <c r="D279" s="7"/>
    </row>
    <row r="280" spans="1:6">
      <c r="A280" s="502"/>
      <c r="B280" s="349"/>
      <c r="C280" s="7"/>
      <c r="D280" s="7"/>
    </row>
    <row r="281" spans="1:6">
      <c r="A281" s="502"/>
      <c r="B281" s="349"/>
      <c r="C281" s="7"/>
      <c r="D281" s="7"/>
    </row>
    <row r="282" spans="1:6">
      <c r="A282" s="502"/>
      <c r="B282" s="349"/>
      <c r="C282" s="7"/>
      <c r="D282" s="7"/>
    </row>
    <row r="283" spans="1:6">
      <c r="A283" s="502"/>
      <c r="B283" s="349"/>
      <c r="C283" s="7"/>
      <c r="D283" s="7"/>
    </row>
    <row r="284" spans="1:6">
      <c r="A284" s="502"/>
      <c r="B284" s="349"/>
      <c r="C284" s="7"/>
      <c r="D284" s="7"/>
    </row>
    <row r="285" spans="1:6">
      <c r="A285" s="502"/>
      <c r="B285" s="349"/>
      <c r="C285" s="7"/>
      <c r="D285" s="7"/>
    </row>
  </sheetData>
  <sheetProtection algorithmName="SHA-512" hashValue="Keu58y9KZxhH9rrYSSyL4VGrtAvu2H2wv9/shyuyaEfNHOmr9bXKSpPRclfh3iRD2YW48DUfW3pMI1w8DQh5MQ==" saltValue="r5K1cz6+E5bJgVRKTfpR0g=="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dimension ref="A2:F334"/>
  <sheetViews>
    <sheetView view="pageBreakPreview" zoomScaleNormal="100" zoomScaleSheetLayoutView="100" workbookViewId="0">
      <selection activeCell="G1" sqref="G1"/>
    </sheetView>
  </sheetViews>
  <sheetFormatPr defaultColWidth="10.875" defaultRowHeight="12.75"/>
  <cols>
    <col min="1" max="1" width="4.625" style="609" customWidth="1"/>
    <col min="2" max="2" width="25.625" style="607" customWidth="1"/>
    <col min="3" max="6" width="16.625" style="607" customWidth="1"/>
    <col min="7" max="16384" width="10.875" style="607"/>
  </cols>
  <sheetData>
    <row r="2" spans="1:6" ht="15.75">
      <c r="A2" s="604" t="s">
        <v>1156</v>
      </c>
      <c r="B2" s="605" t="s">
        <v>1412</v>
      </c>
      <c r="C2" s="606"/>
    </row>
    <row r="3" spans="1:6" ht="15">
      <c r="A3" s="608"/>
      <c r="B3" s="606"/>
      <c r="C3" s="606"/>
    </row>
    <row r="4" spans="1:6">
      <c r="A4" s="609" t="s">
        <v>39</v>
      </c>
      <c r="B4" s="607" t="s">
        <v>4010</v>
      </c>
      <c r="C4" s="610" t="s">
        <v>4009</v>
      </c>
      <c r="D4" s="611" t="s">
        <v>4006</v>
      </c>
      <c r="E4" s="611" t="s">
        <v>4007</v>
      </c>
      <c r="F4" s="611" t="s">
        <v>4008</v>
      </c>
    </row>
    <row r="5" spans="1:6">
      <c r="A5" s="612" t="s">
        <v>45</v>
      </c>
      <c r="B5" s="613" t="s">
        <v>46</v>
      </c>
      <c r="C5" s="614">
        <f>'I. Pripremni radovi'!F137</f>
        <v>0</v>
      </c>
      <c r="D5" s="615">
        <f>'I. Pripremni radovi'!F140</f>
        <v>0</v>
      </c>
      <c r="E5" s="616">
        <f>'I. Pripremni radovi'!F142</f>
        <v>0</v>
      </c>
      <c r="F5" s="614">
        <f>'I. Pripremni radovi'!F144</f>
        <v>0</v>
      </c>
    </row>
    <row r="6" spans="1:6">
      <c r="A6" s="612" t="s">
        <v>112</v>
      </c>
      <c r="B6" s="613" t="s">
        <v>113</v>
      </c>
      <c r="C6" s="617">
        <f>'II. Demontaže i rušenja'!F414</f>
        <v>0</v>
      </c>
      <c r="D6" s="618">
        <f>'II. Demontaže i rušenja'!F417</f>
        <v>0</v>
      </c>
      <c r="E6" s="619">
        <f>'II. Demontaže i rušenja'!F419</f>
        <v>0</v>
      </c>
      <c r="F6" s="617">
        <f>'II. Demontaže i rušenja'!F421</f>
        <v>0</v>
      </c>
    </row>
    <row r="7" spans="1:6">
      <c r="A7" s="612" t="s">
        <v>321</v>
      </c>
      <c r="B7" s="613" t="s">
        <v>3086</v>
      </c>
      <c r="C7" s="617">
        <f>'III. Zemljani radovi'!F93</f>
        <v>0</v>
      </c>
      <c r="D7" s="618">
        <f>'III. Zemljani radovi'!F96</f>
        <v>0</v>
      </c>
      <c r="E7" s="619">
        <f>'III. Zemljani radovi'!F98</f>
        <v>0</v>
      </c>
      <c r="F7" s="617">
        <f>'III. Zemljani radovi'!F100</f>
        <v>0</v>
      </c>
    </row>
    <row r="8" spans="1:6">
      <c r="A8" s="612" t="s">
        <v>437</v>
      </c>
      <c r="B8" s="613" t="s">
        <v>3317</v>
      </c>
      <c r="C8" s="617">
        <f>'IV. Betonski radovi'!F293</f>
        <v>0</v>
      </c>
      <c r="D8" s="618">
        <f>'IV. Betonski radovi'!F296</f>
        <v>0</v>
      </c>
      <c r="E8" s="619">
        <f>'IV. Betonski radovi'!F298</f>
        <v>0</v>
      </c>
      <c r="F8" s="617">
        <f>'IV. Betonski radovi'!F300</f>
        <v>0</v>
      </c>
    </row>
    <row r="9" spans="1:6">
      <c r="A9" s="612" t="s">
        <v>512</v>
      </c>
      <c r="B9" s="613" t="s">
        <v>3334</v>
      </c>
      <c r="C9" s="617">
        <f>'V. Armirački radovi'!F33</f>
        <v>0</v>
      </c>
      <c r="D9" s="618">
        <f>'V. Armirački radovi'!F36</f>
        <v>0</v>
      </c>
      <c r="E9" s="619">
        <f>'V. Armirački radovi'!F38</f>
        <v>0</v>
      </c>
      <c r="F9" s="617">
        <f>'V. Armirački radovi'!F40</f>
        <v>0</v>
      </c>
    </row>
    <row r="10" spans="1:6">
      <c r="A10" s="612" t="s">
        <v>531</v>
      </c>
      <c r="B10" s="613" t="s">
        <v>3385</v>
      </c>
      <c r="C10" s="617">
        <f>'VI. Posebni radovi'!F131</f>
        <v>0</v>
      </c>
      <c r="D10" s="618">
        <f>'VI. Posebni radovi'!F134</f>
        <v>0</v>
      </c>
      <c r="E10" s="619">
        <f>'VI. Posebni radovi'!F136</f>
        <v>0</v>
      </c>
      <c r="F10" s="617">
        <f>'VI. Posebni radovi'!F138</f>
        <v>0</v>
      </c>
    </row>
    <row r="11" spans="1:6">
      <c r="A11" s="612" t="s">
        <v>558</v>
      </c>
      <c r="B11" s="613" t="s">
        <v>322</v>
      </c>
      <c r="C11" s="617">
        <f>'VII. Izolaterski radovi'!F228</f>
        <v>0</v>
      </c>
      <c r="D11" s="618">
        <f>'VII. Izolaterski radovi'!F231</f>
        <v>0</v>
      </c>
      <c r="E11" s="619">
        <f>'VII. Izolaterski radovi'!F233</f>
        <v>0</v>
      </c>
      <c r="F11" s="617">
        <f>'VII. Izolaterski radovi'!F235</f>
        <v>0</v>
      </c>
    </row>
    <row r="12" spans="1:6">
      <c r="A12" s="612" t="s">
        <v>721</v>
      </c>
      <c r="B12" s="613" t="s">
        <v>438</v>
      </c>
      <c r="C12" s="617">
        <f>'VIII. Zidarski radovi'!F188</f>
        <v>0</v>
      </c>
      <c r="D12" s="618">
        <f>'VIII. Zidarski radovi'!F191</f>
        <v>0</v>
      </c>
      <c r="E12" s="619">
        <f>'VIII. Zidarski radovi'!F193</f>
        <v>0</v>
      </c>
      <c r="F12" s="617">
        <f>'VIII. Zidarski radovi'!F195</f>
        <v>0</v>
      </c>
    </row>
    <row r="13" spans="1:6">
      <c r="A13" s="620" t="s">
        <v>936</v>
      </c>
      <c r="B13" s="613" t="s">
        <v>513</v>
      </c>
      <c r="C13" s="617">
        <f>'IX. Staklarski radovi'!F36</f>
        <v>0</v>
      </c>
      <c r="D13" s="618">
        <f>'IX. Staklarski radovi'!F39</f>
        <v>0</v>
      </c>
      <c r="E13" s="619">
        <f>'IX. Staklarski radovi'!F41</f>
        <v>0</v>
      </c>
      <c r="F13" s="617">
        <f>'IX. Staklarski radovi'!F43</f>
        <v>0</v>
      </c>
    </row>
    <row r="14" spans="1:6">
      <c r="A14" s="612" t="s">
        <v>1040</v>
      </c>
      <c r="B14" s="613" t="s">
        <v>532</v>
      </c>
      <c r="C14" s="617">
        <f>'X. Limarski radovi'!F65</f>
        <v>0</v>
      </c>
      <c r="D14" s="618">
        <f>'X. Limarski radovi'!F68</f>
        <v>0</v>
      </c>
      <c r="E14" s="619">
        <f>'X. Limarski radovi'!F70</f>
        <v>0</v>
      </c>
      <c r="F14" s="617">
        <f>'X. Limarski radovi'!F72</f>
        <v>0</v>
      </c>
    </row>
    <row r="15" spans="1:6">
      <c r="A15" s="612" t="s">
        <v>1103</v>
      </c>
      <c r="B15" s="613" t="s">
        <v>559</v>
      </c>
      <c r="C15" s="617">
        <f>'XI. Stolarski radovi'!F400</f>
        <v>0</v>
      </c>
      <c r="D15" s="618">
        <f>'XI. Stolarski radovi'!F403</f>
        <v>0</v>
      </c>
      <c r="E15" s="619">
        <f>'XI. Stolarski radovi'!F405</f>
        <v>0</v>
      </c>
      <c r="F15" s="617">
        <f>'XI. Stolarski radovi'!F407</f>
        <v>0</v>
      </c>
    </row>
    <row r="16" spans="1:6">
      <c r="A16" s="612" t="s">
        <v>1142</v>
      </c>
      <c r="B16" s="613" t="s">
        <v>722</v>
      </c>
      <c r="C16" s="617">
        <f>'XII. Bravarski radovi'!F750</f>
        <v>0</v>
      </c>
      <c r="D16" s="618">
        <f>'XII. Bravarski radovi'!F753</f>
        <v>0</v>
      </c>
      <c r="E16" s="619">
        <f>'XII. Bravarski radovi'!F755</f>
        <v>0</v>
      </c>
      <c r="F16" s="617">
        <f>'XII. Bravarski radovi'!F757</f>
        <v>0</v>
      </c>
    </row>
    <row r="17" spans="1:6">
      <c r="A17" s="612" t="s">
        <v>1297</v>
      </c>
      <c r="B17" s="621" t="s">
        <v>1413</v>
      </c>
      <c r="C17" s="617">
        <f>'XIII. Restauratorski radovi'!F248</f>
        <v>0</v>
      </c>
      <c r="D17" s="618">
        <f>'XIII. Restauratorski radovi'!F251</f>
        <v>0</v>
      </c>
      <c r="E17" s="619">
        <f>'XIII. Restauratorski radovi'!F253</f>
        <v>0</v>
      </c>
      <c r="F17" s="617">
        <f>'XIII. Restauratorski radovi'!F255</f>
        <v>0</v>
      </c>
    </row>
    <row r="18" spans="1:6">
      <c r="A18" s="612" t="s">
        <v>1324</v>
      </c>
      <c r="B18" s="613" t="s">
        <v>1041</v>
      </c>
      <c r="C18" s="622">
        <f>'XIV. Podopolagački radovi'!F128</f>
        <v>0</v>
      </c>
      <c r="D18" s="623">
        <f>'XIV. Podopolagački radovi'!F131</f>
        <v>0</v>
      </c>
      <c r="E18" s="624">
        <f>'XIV. Podopolagački radovi'!F133</f>
        <v>0</v>
      </c>
      <c r="F18" s="617">
        <f>'XIV. Podopolagački radovi'!F135</f>
        <v>0</v>
      </c>
    </row>
    <row r="19" spans="1:6">
      <c r="A19" s="612" t="s">
        <v>1331</v>
      </c>
      <c r="B19" s="613" t="s">
        <v>1104</v>
      </c>
      <c r="C19" s="617">
        <f>'XV. Keramičarski radovi'!F55</f>
        <v>0</v>
      </c>
      <c r="D19" s="618">
        <f>'XV. Keramičarski radovi'!F58</f>
        <v>0</v>
      </c>
      <c r="E19" s="619">
        <f>'XV. Keramičarski radovi'!F60</f>
        <v>0</v>
      </c>
      <c r="F19" s="617">
        <f>'XV. Keramičarski radovi'!F62</f>
        <v>0</v>
      </c>
    </row>
    <row r="20" spans="1:6">
      <c r="A20" s="612" t="s">
        <v>3672</v>
      </c>
      <c r="B20" s="613" t="s">
        <v>1143</v>
      </c>
      <c r="C20" s="617">
        <f>'XVI. Gipsarski radovi'!F461</f>
        <v>0</v>
      </c>
      <c r="D20" s="618">
        <f>'XVI. Gipsarski radovi'!F464</f>
        <v>0</v>
      </c>
      <c r="E20" s="619">
        <f>'XVI. Gipsarski radovi'!F466</f>
        <v>0</v>
      </c>
      <c r="F20" s="617">
        <f>'XVI. Gipsarski radovi'!F468</f>
        <v>0</v>
      </c>
    </row>
    <row r="21" spans="1:6">
      <c r="A21" s="612" t="s">
        <v>3673</v>
      </c>
      <c r="B21" s="613" t="s">
        <v>1414</v>
      </c>
      <c r="C21" s="617">
        <f>'XVII. Soboslikarski radovi'!F74</f>
        <v>0</v>
      </c>
      <c r="D21" s="618">
        <f>'XVII. Soboslikarski radovi'!F77</f>
        <v>0</v>
      </c>
      <c r="E21" s="619">
        <f>'XVII. Soboslikarski radovi'!F79</f>
        <v>0</v>
      </c>
      <c r="F21" s="617">
        <f>'XVII. Soboslikarski radovi'!F81</f>
        <v>0</v>
      </c>
    </row>
    <row r="22" spans="1:6">
      <c r="A22" s="612" t="s">
        <v>3674</v>
      </c>
      <c r="B22" s="613" t="s">
        <v>3677</v>
      </c>
      <c r="C22" s="617">
        <f>'XVIII. Dizalo i platforme'!F35</f>
        <v>0</v>
      </c>
      <c r="D22" s="618">
        <f>'XVIII. Dizalo i platforme'!F38</f>
        <v>0</v>
      </c>
      <c r="E22" s="619">
        <f>'XVIII. Dizalo i platforme'!F40</f>
        <v>0</v>
      </c>
      <c r="F22" s="617">
        <f>'XVIII. Dizalo i platforme'!F42</f>
        <v>0</v>
      </c>
    </row>
    <row r="23" spans="1:6" ht="13.5" thickBot="1">
      <c r="A23" s="625" t="s">
        <v>3676</v>
      </c>
      <c r="B23" s="613" t="s">
        <v>1332</v>
      </c>
      <c r="C23" s="617">
        <f>'XIX. Oprema i ugradnje'!F199</f>
        <v>0</v>
      </c>
      <c r="D23" s="618">
        <f>'XIX. Oprema i ugradnje'!F202</f>
        <v>0</v>
      </c>
      <c r="E23" s="619">
        <f>'XIX. Oprema i ugradnje'!F204</f>
        <v>0</v>
      </c>
      <c r="F23" s="622">
        <f>'XIX. Oprema i ugradnje'!F206</f>
        <v>0</v>
      </c>
    </row>
    <row r="24" spans="1:6" ht="26.25" thickBot="1">
      <c r="A24" s="626" t="s">
        <v>1156</v>
      </c>
      <c r="B24" s="627" t="s">
        <v>1415</v>
      </c>
      <c r="C24" s="628">
        <f>SUM(C5:C23)</f>
        <v>0</v>
      </c>
      <c r="D24" s="629">
        <f>SUM(D5:D23)</f>
        <v>0</v>
      </c>
      <c r="E24" s="630">
        <f>SUM(E5:E23)</f>
        <v>0</v>
      </c>
      <c r="F24" s="631">
        <f>SUM(F5:F23)</f>
        <v>0</v>
      </c>
    </row>
    <row r="25" spans="1:6" ht="15">
      <c r="A25" s="608"/>
      <c r="B25" s="606"/>
      <c r="C25" s="606"/>
      <c r="D25" s="3"/>
      <c r="E25" s="3"/>
      <c r="F25" s="3"/>
    </row>
    <row r="26" spans="1:6">
      <c r="D26" s="3"/>
      <c r="E26" s="3"/>
      <c r="F26" s="3"/>
    </row>
    <row r="27" spans="1:6">
      <c r="D27" s="3"/>
      <c r="E27" s="3"/>
      <c r="F27" s="3"/>
    </row>
    <row r="28" spans="1:6">
      <c r="D28" s="3"/>
      <c r="E28" s="3"/>
      <c r="F28" s="3"/>
    </row>
    <row r="29" spans="1:6">
      <c r="D29" s="3"/>
      <c r="E29" s="3"/>
      <c r="F29" s="3"/>
    </row>
    <row r="30" spans="1:6">
      <c r="D30" s="3"/>
      <c r="E30" s="3"/>
      <c r="F30" s="3"/>
    </row>
    <row r="31" spans="1:6">
      <c r="D31" s="3"/>
      <c r="E31" s="3"/>
      <c r="F31" s="3"/>
    </row>
    <row r="32" spans="1:6">
      <c r="D32" s="3"/>
      <c r="E32" s="3"/>
      <c r="F32" s="3"/>
    </row>
    <row r="33" spans="4:6">
      <c r="D33" s="3"/>
      <c r="E33" s="3"/>
      <c r="F33" s="3"/>
    </row>
    <row r="34" spans="4:6">
      <c r="D34" s="3"/>
      <c r="E34" s="3"/>
      <c r="F34" s="3"/>
    </row>
    <row r="35" spans="4:6">
      <c r="D35" s="3"/>
      <c r="E35" s="3"/>
      <c r="F35" s="3"/>
    </row>
    <row r="36" spans="4:6">
      <c r="D36" s="3"/>
      <c r="E36" s="3"/>
      <c r="F36" s="3"/>
    </row>
    <row r="37" spans="4:6">
      <c r="D37" s="3"/>
      <c r="E37" s="3"/>
      <c r="F37" s="3"/>
    </row>
    <row r="38" spans="4:6">
      <c r="D38" s="3"/>
      <c r="E38" s="3"/>
      <c r="F38" s="3"/>
    </row>
    <row r="39" spans="4:6">
      <c r="D39" s="3"/>
      <c r="E39" s="3"/>
      <c r="F39" s="3"/>
    </row>
    <row r="40" spans="4:6">
      <c r="D40" s="3"/>
      <c r="E40" s="3"/>
      <c r="F40" s="3"/>
    </row>
    <row r="41" spans="4:6">
      <c r="D41" s="3"/>
      <c r="E41" s="3"/>
      <c r="F41" s="3"/>
    </row>
    <row r="42" spans="4:6">
      <c r="D42" s="3"/>
      <c r="E42" s="3"/>
      <c r="F42" s="3"/>
    </row>
    <row r="43" spans="4:6">
      <c r="D43" s="3"/>
      <c r="E43" s="3"/>
      <c r="F43" s="3"/>
    </row>
    <row r="44" spans="4:6">
      <c r="D44" s="3"/>
      <c r="E44" s="3"/>
      <c r="F44" s="3"/>
    </row>
    <row r="45" spans="4:6">
      <c r="D45" s="3"/>
      <c r="E45" s="3"/>
      <c r="F45" s="3"/>
    </row>
    <row r="46" spans="4:6">
      <c r="D46" s="3"/>
      <c r="E46" s="3"/>
      <c r="F46" s="3"/>
    </row>
    <row r="47" spans="4:6">
      <c r="D47" s="3"/>
      <c r="E47" s="3"/>
      <c r="F47" s="3"/>
    </row>
    <row r="48" spans="4:6">
      <c r="D48" s="3"/>
      <c r="E48" s="3"/>
      <c r="F48" s="3"/>
    </row>
    <row r="49" spans="4:6">
      <c r="D49" s="3"/>
      <c r="E49" s="3"/>
      <c r="F49" s="3"/>
    </row>
    <row r="50" spans="4:6">
      <c r="D50" s="3"/>
      <c r="E50" s="3"/>
      <c r="F50" s="3"/>
    </row>
    <row r="51" spans="4:6">
      <c r="D51" s="3"/>
      <c r="E51" s="3"/>
      <c r="F51" s="3"/>
    </row>
    <row r="52" spans="4:6">
      <c r="D52" s="3"/>
      <c r="E52" s="3"/>
      <c r="F52" s="3"/>
    </row>
    <row r="53" spans="4:6">
      <c r="D53" s="3"/>
      <c r="E53" s="3"/>
      <c r="F53" s="3"/>
    </row>
    <row r="54" spans="4:6">
      <c r="D54" s="3"/>
      <c r="E54" s="3"/>
      <c r="F54" s="3"/>
    </row>
    <row r="55" spans="4:6">
      <c r="D55" s="3"/>
      <c r="E55" s="3"/>
      <c r="F55" s="3"/>
    </row>
    <row r="56" spans="4:6">
      <c r="D56" s="3"/>
      <c r="E56" s="3"/>
      <c r="F56" s="3"/>
    </row>
    <row r="57" spans="4:6">
      <c r="D57" s="3"/>
      <c r="E57" s="3"/>
      <c r="F57" s="3"/>
    </row>
    <row r="58" spans="4:6">
      <c r="D58" s="3"/>
      <c r="E58" s="3"/>
      <c r="F58" s="3"/>
    </row>
    <row r="59" spans="4:6">
      <c r="D59" s="3"/>
      <c r="E59" s="3"/>
      <c r="F59" s="3"/>
    </row>
    <row r="60" spans="4:6">
      <c r="D60" s="3"/>
      <c r="E60" s="3"/>
      <c r="F60" s="3"/>
    </row>
    <row r="61" spans="4:6">
      <c r="D61" s="3"/>
      <c r="E61" s="3"/>
      <c r="F61" s="3"/>
    </row>
    <row r="62" spans="4:6">
      <c r="D62" s="3"/>
      <c r="E62" s="3"/>
      <c r="F62" s="3"/>
    </row>
    <row r="63" spans="4:6">
      <c r="D63" s="3"/>
      <c r="E63" s="3"/>
      <c r="F63" s="3"/>
    </row>
    <row r="64" spans="4:6">
      <c r="D64" s="3"/>
      <c r="E64" s="3"/>
      <c r="F64" s="3"/>
    </row>
    <row r="65" spans="4:6">
      <c r="D65" s="3"/>
      <c r="E65" s="3"/>
      <c r="F65" s="3"/>
    </row>
    <row r="66" spans="4:6">
      <c r="D66" s="3"/>
      <c r="E66" s="3"/>
      <c r="F66" s="3"/>
    </row>
    <row r="67" spans="4:6">
      <c r="D67" s="3"/>
      <c r="E67" s="3"/>
      <c r="F67" s="3"/>
    </row>
    <row r="68" spans="4:6">
      <c r="D68" s="3"/>
      <c r="E68" s="3"/>
      <c r="F68" s="3"/>
    </row>
    <row r="69" spans="4:6">
      <c r="D69" s="3"/>
      <c r="E69" s="3"/>
      <c r="F69" s="3"/>
    </row>
    <row r="70" spans="4:6">
      <c r="D70" s="3"/>
      <c r="E70" s="3"/>
      <c r="F70" s="3"/>
    </row>
    <row r="71" spans="4:6">
      <c r="D71" s="3"/>
      <c r="E71" s="3"/>
      <c r="F71" s="3"/>
    </row>
    <row r="72" spans="4:6">
      <c r="D72" s="3"/>
      <c r="E72" s="3"/>
      <c r="F72" s="3"/>
    </row>
    <row r="73" spans="4:6">
      <c r="D73" s="3"/>
      <c r="E73" s="3"/>
      <c r="F73" s="3"/>
    </row>
    <row r="74" spans="4:6">
      <c r="D74" s="3"/>
      <c r="E74" s="3"/>
      <c r="F74" s="3"/>
    </row>
    <row r="75" spans="4:6">
      <c r="D75" s="3"/>
      <c r="E75" s="3"/>
      <c r="F75" s="3"/>
    </row>
    <row r="76" spans="4:6">
      <c r="D76" s="3"/>
      <c r="E76" s="3"/>
      <c r="F76" s="3"/>
    </row>
    <row r="77" spans="4:6">
      <c r="D77" s="3"/>
      <c r="E77" s="3"/>
      <c r="F77" s="3"/>
    </row>
    <row r="78" spans="4:6">
      <c r="D78" s="3"/>
      <c r="E78" s="3"/>
      <c r="F78" s="3"/>
    </row>
    <row r="79" spans="4:6">
      <c r="D79" s="3"/>
      <c r="E79" s="3"/>
      <c r="F79" s="3"/>
    </row>
    <row r="80" spans="4:6">
      <c r="D80" s="3"/>
      <c r="E80" s="3"/>
      <c r="F80" s="3"/>
    </row>
    <row r="81" spans="4:6">
      <c r="D81" s="3"/>
      <c r="E81" s="3"/>
      <c r="F81" s="3"/>
    </row>
    <row r="82" spans="4:6">
      <c r="D82" s="3"/>
      <c r="E82" s="3"/>
      <c r="F82" s="3"/>
    </row>
    <row r="83" spans="4:6">
      <c r="D83" s="3"/>
      <c r="E83" s="3"/>
      <c r="F83" s="3"/>
    </row>
    <row r="84" spans="4:6">
      <c r="D84" s="3"/>
      <c r="E84" s="3"/>
      <c r="F84" s="3"/>
    </row>
    <row r="85" spans="4:6">
      <c r="D85" s="3"/>
      <c r="E85" s="3"/>
      <c r="F85" s="3"/>
    </row>
    <row r="86" spans="4:6">
      <c r="D86" s="3"/>
      <c r="E86" s="3"/>
      <c r="F86" s="3"/>
    </row>
    <row r="87" spans="4:6">
      <c r="D87" s="3"/>
      <c r="E87" s="3"/>
      <c r="F87" s="3"/>
    </row>
    <row r="88" spans="4:6">
      <c r="D88" s="3"/>
      <c r="E88" s="3"/>
      <c r="F88" s="3"/>
    </row>
    <row r="89" spans="4:6">
      <c r="D89" s="3"/>
      <c r="E89" s="3"/>
      <c r="F89" s="3"/>
    </row>
    <row r="90" spans="4:6">
      <c r="D90" s="3"/>
      <c r="E90" s="3"/>
      <c r="F90" s="3"/>
    </row>
    <row r="91" spans="4:6">
      <c r="D91" s="3"/>
      <c r="E91" s="3"/>
      <c r="F91" s="3"/>
    </row>
    <row r="92" spans="4:6">
      <c r="D92" s="3"/>
      <c r="E92" s="3"/>
      <c r="F92" s="3"/>
    </row>
    <row r="93" spans="4:6">
      <c r="D93" s="3"/>
      <c r="E93" s="3"/>
      <c r="F93" s="3"/>
    </row>
    <row r="94" spans="4:6">
      <c r="D94" s="3"/>
      <c r="E94" s="3"/>
      <c r="F94" s="3"/>
    </row>
    <row r="95" spans="4:6">
      <c r="D95" s="3"/>
      <c r="E95" s="3"/>
      <c r="F95" s="3"/>
    </row>
    <row r="96" spans="4:6">
      <c r="D96" s="3"/>
      <c r="E96" s="3"/>
      <c r="F96" s="3"/>
    </row>
    <row r="97" spans="4:6">
      <c r="D97" s="3"/>
      <c r="E97" s="3"/>
      <c r="F97" s="3"/>
    </row>
    <row r="98" spans="4:6">
      <c r="D98" s="3"/>
      <c r="E98" s="3"/>
      <c r="F98" s="3"/>
    </row>
    <row r="99" spans="4:6">
      <c r="D99" s="3"/>
      <c r="E99" s="3"/>
      <c r="F99" s="3"/>
    </row>
    <row r="100" spans="4:6">
      <c r="D100" s="3"/>
      <c r="E100" s="3"/>
      <c r="F100" s="3"/>
    </row>
    <row r="101" spans="4:6">
      <c r="D101" s="3"/>
      <c r="E101" s="3"/>
      <c r="F101" s="3"/>
    </row>
    <row r="102" spans="4:6">
      <c r="D102" s="3"/>
      <c r="E102" s="3"/>
      <c r="F102" s="3"/>
    </row>
    <row r="103" spans="4:6">
      <c r="D103" s="3"/>
      <c r="E103" s="3"/>
      <c r="F103" s="3"/>
    </row>
    <row r="104" spans="4:6">
      <c r="D104" s="3"/>
      <c r="E104" s="3"/>
      <c r="F104" s="3"/>
    </row>
    <row r="105" spans="4:6">
      <c r="D105" s="3"/>
      <c r="E105" s="3"/>
      <c r="F105" s="3"/>
    </row>
    <row r="106" spans="4:6">
      <c r="D106" s="3"/>
      <c r="E106" s="3"/>
      <c r="F106" s="3"/>
    </row>
    <row r="107" spans="4:6">
      <c r="D107" s="3"/>
      <c r="E107" s="3"/>
      <c r="F107" s="3"/>
    </row>
    <row r="108" spans="4:6">
      <c r="D108" s="3"/>
      <c r="E108" s="3"/>
      <c r="F108" s="3"/>
    </row>
    <row r="109" spans="4:6">
      <c r="D109" s="3"/>
      <c r="E109" s="3"/>
      <c r="F109" s="3"/>
    </row>
    <row r="110" spans="4:6">
      <c r="D110" s="3"/>
      <c r="E110" s="3"/>
      <c r="F110" s="3"/>
    </row>
    <row r="111" spans="4:6">
      <c r="D111" s="3"/>
      <c r="E111" s="3"/>
      <c r="F111" s="3"/>
    </row>
    <row r="112" spans="4:6">
      <c r="D112" s="3"/>
      <c r="E112" s="3"/>
      <c r="F112" s="3"/>
    </row>
    <row r="113" spans="4:6">
      <c r="D113" s="3"/>
      <c r="E113" s="3"/>
      <c r="F113" s="3"/>
    </row>
    <row r="114" spans="4:6">
      <c r="D114" s="3"/>
      <c r="E114" s="3"/>
      <c r="F114" s="3"/>
    </row>
    <row r="115" spans="4:6">
      <c r="D115" s="3"/>
      <c r="E115" s="3"/>
      <c r="F115" s="3"/>
    </row>
    <row r="116" spans="4:6">
      <c r="D116" s="3"/>
      <c r="E116" s="3"/>
      <c r="F116" s="3"/>
    </row>
    <row r="117" spans="4:6">
      <c r="D117" s="3"/>
      <c r="E117" s="3"/>
      <c r="F117" s="3"/>
    </row>
    <row r="118" spans="4:6">
      <c r="D118" s="3"/>
      <c r="E118" s="3"/>
      <c r="F118" s="3"/>
    </row>
    <row r="119" spans="4:6">
      <c r="D119" s="3"/>
      <c r="E119" s="3"/>
      <c r="F119" s="3"/>
    </row>
    <row r="120" spans="4:6">
      <c r="D120" s="3"/>
      <c r="E120" s="3"/>
      <c r="F120" s="3"/>
    </row>
    <row r="121" spans="4:6">
      <c r="D121" s="3"/>
      <c r="E121" s="3"/>
      <c r="F121" s="3"/>
    </row>
    <row r="122" spans="4:6">
      <c r="D122" s="3"/>
      <c r="E122" s="3"/>
      <c r="F122" s="3"/>
    </row>
    <row r="123" spans="4:6">
      <c r="D123" s="3"/>
      <c r="E123" s="3"/>
      <c r="F123" s="3"/>
    </row>
    <row r="124" spans="4:6">
      <c r="D124" s="3"/>
      <c r="E124" s="3"/>
      <c r="F124" s="3"/>
    </row>
    <row r="125" spans="4:6">
      <c r="D125" s="3"/>
      <c r="E125" s="3"/>
      <c r="F125" s="3"/>
    </row>
    <row r="126" spans="4:6">
      <c r="D126" s="3"/>
      <c r="E126" s="3"/>
      <c r="F126" s="3"/>
    </row>
    <row r="127" spans="4:6">
      <c r="D127" s="3"/>
      <c r="E127" s="3"/>
      <c r="F127" s="3"/>
    </row>
    <row r="128" spans="4:6">
      <c r="D128" s="3"/>
      <c r="E128" s="3"/>
      <c r="F128" s="3"/>
    </row>
    <row r="129" spans="4:6">
      <c r="D129" s="3"/>
      <c r="E129" s="3"/>
      <c r="F129" s="3"/>
    </row>
    <row r="130" spans="4:6">
      <c r="D130" s="3"/>
      <c r="E130" s="3"/>
      <c r="F130" s="3"/>
    </row>
    <row r="131" spans="4:6">
      <c r="D131" s="3"/>
      <c r="E131" s="3"/>
      <c r="F131" s="3"/>
    </row>
    <row r="132" spans="4:6">
      <c r="D132" s="3"/>
      <c r="E132" s="3"/>
      <c r="F132" s="3"/>
    </row>
    <row r="133" spans="4:6">
      <c r="D133" s="3"/>
      <c r="E133" s="3"/>
      <c r="F133" s="3"/>
    </row>
    <row r="134" spans="4:6">
      <c r="D134" s="3"/>
      <c r="E134" s="3"/>
      <c r="F134" s="3"/>
    </row>
    <row r="135" spans="4:6">
      <c r="D135" s="3"/>
      <c r="E135" s="3"/>
      <c r="F135" s="3"/>
    </row>
    <row r="136" spans="4:6">
      <c r="D136" s="3"/>
      <c r="E136" s="3"/>
      <c r="F136" s="3"/>
    </row>
    <row r="137" spans="4:6">
      <c r="D137" s="3"/>
      <c r="E137" s="3"/>
      <c r="F137" s="3"/>
    </row>
    <row r="138" spans="4:6">
      <c r="D138" s="3"/>
      <c r="E138" s="3"/>
      <c r="F138" s="3"/>
    </row>
    <row r="139" spans="4:6">
      <c r="D139" s="3"/>
      <c r="E139" s="3"/>
      <c r="F139" s="3"/>
    </row>
    <row r="140" spans="4:6">
      <c r="D140" s="3"/>
      <c r="E140" s="3"/>
      <c r="F140" s="3"/>
    </row>
    <row r="141" spans="4:6">
      <c r="D141" s="3"/>
      <c r="E141" s="3"/>
      <c r="F141" s="3"/>
    </row>
    <row r="142" spans="4:6">
      <c r="D142" s="3"/>
      <c r="E142" s="3"/>
      <c r="F142" s="3"/>
    </row>
    <row r="143" spans="4:6">
      <c r="D143" s="3"/>
      <c r="E143" s="3"/>
      <c r="F143" s="3"/>
    </row>
    <row r="144" spans="4:6">
      <c r="D144" s="3"/>
      <c r="E144" s="3"/>
      <c r="F144" s="3"/>
    </row>
    <row r="145" spans="4:6">
      <c r="D145" s="3"/>
      <c r="E145" s="3"/>
      <c r="F145" s="3"/>
    </row>
    <row r="146" spans="4:6">
      <c r="D146" s="3"/>
      <c r="E146" s="3"/>
      <c r="F146" s="3"/>
    </row>
    <row r="147" spans="4:6">
      <c r="D147" s="3"/>
      <c r="E147" s="3"/>
      <c r="F147" s="3"/>
    </row>
    <row r="148" spans="4:6">
      <c r="D148" s="3"/>
      <c r="E148" s="3"/>
      <c r="F148" s="3"/>
    </row>
    <row r="149" spans="4:6">
      <c r="D149" s="3"/>
      <c r="E149" s="3"/>
      <c r="F149" s="3"/>
    </row>
    <row r="150" spans="4:6">
      <c r="D150" s="3"/>
      <c r="E150" s="3"/>
      <c r="F150" s="3"/>
    </row>
    <row r="151" spans="4:6">
      <c r="D151" s="3"/>
      <c r="E151" s="3"/>
      <c r="F151" s="3"/>
    </row>
    <row r="152" spans="4:6">
      <c r="D152" s="3"/>
      <c r="E152" s="3"/>
      <c r="F152" s="3"/>
    </row>
    <row r="153" spans="4:6">
      <c r="D153" s="3"/>
      <c r="E153" s="3"/>
      <c r="F153" s="3"/>
    </row>
    <row r="154" spans="4:6">
      <c r="D154" s="3"/>
      <c r="E154" s="3"/>
      <c r="F154" s="3"/>
    </row>
    <row r="155" spans="4:6">
      <c r="D155" s="3"/>
      <c r="E155" s="3"/>
      <c r="F155" s="3"/>
    </row>
    <row r="156" spans="4:6">
      <c r="D156" s="3"/>
      <c r="E156" s="3"/>
      <c r="F156" s="3"/>
    </row>
    <row r="157" spans="4:6">
      <c r="D157" s="3"/>
      <c r="E157" s="3"/>
      <c r="F157" s="3"/>
    </row>
    <row r="158" spans="4:6">
      <c r="D158" s="3"/>
      <c r="E158" s="3"/>
      <c r="F158" s="3"/>
    </row>
    <row r="159" spans="4:6">
      <c r="D159" s="3"/>
      <c r="E159" s="3"/>
      <c r="F159" s="3"/>
    </row>
    <row r="160" spans="4:6">
      <c r="D160" s="3"/>
      <c r="E160" s="3"/>
      <c r="F160" s="3"/>
    </row>
    <row r="161" spans="4:6">
      <c r="D161" s="3"/>
      <c r="E161" s="3"/>
      <c r="F161" s="3"/>
    </row>
    <row r="162" spans="4:6">
      <c r="D162" s="3"/>
      <c r="E162" s="3"/>
      <c r="F162" s="3"/>
    </row>
    <row r="163" spans="4:6">
      <c r="D163" s="3"/>
      <c r="E163" s="3"/>
      <c r="F163" s="3"/>
    </row>
    <row r="164" spans="4:6">
      <c r="D164" s="3"/>
      <c r="E164" s="3"/>
      <c r="F164" s="3"/>
    </row>
    <row r="165" spans="4:6">
      <c r="D165" s="3"/>
      <c r="E165" s="3"/>
      <c r="F165" s="3"/>
    </row>
    <row r="166" spans="4:6">
      <c r="D166" s="3"/>
      <c r="E166" s="3"/>
      <c r="F166" s="3"/>
    </row>
    <row r="167" spans="4:6">
      <c r="D167" s="3"/>
      <c r="E167" s="3"/>
      <c r="F167" s="3"/>
    </row>
    <row r="168" spans="4:6">
      <c r="D168" s="3"/>
      <c r="E168" s="3"/>
      <c r="F168" s="3"/>
    </row>
    <row r="169" spans="4:6">
      <c r="D169" s="3"/>
      <c r="E169" s="3"/>
      <c r="F169" s="3"/>
    </row>
    <row r="170" spans="4:6">
      <c r="D170" s="3"/>
      <c r="E170" s="3"/>
      <c r="F170" s="3"/>
    </row>
    <row r="171" spans="4:6">
      <c r="D171" s="3"/>
      <c r="E171" s="3"/>
      <c r="F171" s="3"/>
    </row>
    <row r="172" spans="4:6">
      <c r="D172" s="3"/>
      <c r="E172" s="3"/>
      <c r="F172" s="3"/>
    </row>
    <row r="173" spans="4:6">
      <c r="D173" s="3"/>
      <c r="E173" s="3"/>
      <c r="F173" s="3"/>
    </row>
    <row r="174" spans="4:6">
      <c r="D174" s="3"/>
      <c r="E174" s="3"/>
      <c r="F174" s="3"/>
    </row>
    <row r="175" spans="4:6">
      <c r="D175" s="3"/>
      <c r="E175" s="3"/>
      <c r="F175" s="3"/>
    </row>
    <row r="176" spans="4:6">
      <c r="D176" s="3"/>
      <c r="E176" s="3"/>
      <c r="F176" s="3"/>
    </row>
    <row r="177" spans="4:6">
      <c r="D177" s="3"/>
      <c r="E177" s="3"/>
      <c r="F177" s="3"/>
    </row>
    <row r="178" spans="4:6">
      <c r="D178" s="3"/>
      <c r="E178" s="3"/>
      <c r="F178" s="3"/>
    </row>
    <row r="179" spans="4:6">
      <c r="D179" s="3"/>
      <c r="E179" s="3"/>
      <c r="F179" s="3"/>
    </row>
    <row r="180" spans="4:6">
      <c r="D180" s="3"/>
      <c r="E180" s="3"/>
      <c r="F180" s="3"/>
    </row>
    <row r="181" spans="4:6">
      <c r="D181" s="3"/>
      <c r="E181" s="3"/>
      <c r="F181" s="3"/>
    </row>
    <row r="182" spans="4:6">
      <c r="D182" s="3"/>
      <c r="E182" s="3"/>
      <c r="F182" s="3"/>
    </row>
    <row r="183" spans="4:6">
      <c r="D183" s="3"/>
      <c r="E183" s="3"/>
      <c r="F183" s="3"/>
    </row>
    <row r="184" spans="4:6">
      <c r="D184" s="3"/>
      <c r="E184" s="3"/>
      <c r="F184" s="3"/>
    </row>
    <row r="185" spans="4:6">
      <c r="D185" s="3"/>
      <c r="E185" s="3"/>
      <c r="F185" s="3"/>
    </row>
    <row r="186" spans="4:6">
      <c r="D186" s="3"/>
      <c r="E186" s="3"/>
      <c r="F186" s="3"/>
    </row>
    <row r="187" spans="4:6">
      <c r="D187" s="3"/>
      <c r="E187" s="3"/>
      <c r="F187" s="3"/>
    </row>
    <row r="188" spans="4:6">
      <c r="D188" s="3"/>
      <c r="E188" s="3"/>
      <c r="F188" s="3"/>
    </row>
    <row r="189" spans="4:6">
      <c r="D189" s="3"/>
      <c r="E189" s="3"/>
      <c r="F189" s="3"/>
    </row>
    <row r="190" spans="4:6">
      <c r="D190" s="3"/>
      <c r="E190" s="3"/>
      <c r="F190" s="3"/>
    </row>
    <row r="191" spans="4:6">
      <c r="D191" s="3"/>
      <c r="E191" s="3"/>
      <c r="F191" s="3"/>
    </row>
    <row r="192" spans="4:6">
      <c r="D192" s="3"/>
      <c r="E192" s="3"/>
      <c r="F192" s="3"/>
    </row>
    <row r="193" spans="4:6">
      <c r="D193" s="3"/>
      <c r="E193" s="3"/>
      <c r="F193" s="3"/>
    </row>
    <row r="194" spans="4:6">
      <c r="D194" s="3"/>
      <c r="E194" s="3"/>
      <c r="F194" s="3"/>
    </row>
    <row r="195" spans="4:6">
      <c r="D195" s="3"/>
      <c r="E195" s="3"/>
      <c r="F195" s="3"/>
    </row>
    <row r="196" spans="4:6">
      <c r="D196" s="3"/>
      <c r="E196" s="3"/>
      <c r="F196" s="3"/>
    </row>
    <row r="197" spans="4:6">
      <c r="D197" s="3"/>
      <c r="E197" s="3"/>
      <c r="F197" s="3"/>
    </row>
    <row r="198" spans="4:6">
      <c r="D198" s="3"/>
      <c r="E198" s="3"/>
      <c r="F198" s="3"/>
    </row>
    <row r="199" spans="4:6">
      <c r="D199" s="3"/>
      <c r="E199" s="3"/>
      <c r="F199" s="3"/>
    </row>
    <row r="200" spans="4:6">
      <c r="D200" s="3"/>
      <c r="E200" s="3"/>
      <c r="F200" s="3"/>
    </row>
    <row r="201" spans="4:6">
      <c r="D201" s="3"/>
      <c r="E201" s="3"/>
      <c r="F201" s="3"/>
    </row>
    <row r="202" spans="4:6">
      <c r="D202" s="3"/>
      <c r="E202" s="3"/>
      <c r="F202" s="3"/>
    </row>
    <row r="203" spans="4:6">
      <c r="D203" s="3"/>
      <c r="E203" s="3"/>
      <c r="F203" s="3"/>
    </row>
    <row r="204" spans="4:6">
      <c r="D204" s="3"/>
      <c r="E204" s="3"/>
      <c r="F204" s="3"/>
    </row>
    <row r="205" spans="4:6">
      <c r="D205" s="3"/>
      <c r="E205" s="3"/>
      <c r="F205" s="3"/>
    </row>
    <row r="206" spans="4:6">
      <c r="D206" s="3"/>
      <c r="E206" s="3"/>
      <c r="F206" s="3"/>
    </row>
    <row r="207" spans="4:6">
      <c r="D207" s="3"/>
      <c r="E207" s="3"/>
      <c r="F207" s="3"/>
    </row>
    <row r="208" spans="4:6">
      <c r="D208" s="3"/>
      <c r="E208" s="3"/>
      <c r="F208" s="3"/>
    </row>
    <row r="209" spans="4:6">
      <c r="D209" s="3"/>
      <c r="E209" s="3"/>
      <c r="F209" s="3"/>
    </row>
    <row r="210" spans="4:6">
      <c r="D210" s="3"/>
      <c r="E210" s="3"/>
      <c r="F210" s="3"/>
    </row>
    <row r="211" spans="4:6">
      <c r="D211" s="3"/>
      <c r="E211" s="3"/>
      <c r="F211" s="3"/>
    </row>
    <row r="212" spans="4:6">
      <c r="D212" s="3"/>
      <c r="E212" s="3"/>
      <c r="F212" s="3"/>
    </row>
    <row r="213" spans="4:6">
      <c r="D213" s="3"/>
      <c r="E213" s="3"/>
      <c r="F213" s="3"/>
    </row>
    <row r="214" spans="4:6">
      <c r="D214" s="3"/>
      <c r="E214" s="3"/>
      <c r="F214" s="3"/>
    </row>
    <row r="215" spans="4:6">
      <c r="D215" s="3"/>
      <c r="E215" s="3"/>
      <c r="F215" s="3"/>
    </row>
    <row r="216" spans="4:6">
      <c r="D216" s="3"/>
      <c r="E216" s="3"/>
      <c r="F216" s="3"/>
    </row>
    <row r="217" spans="4:6">
      <c r="D217" s="3"/>
      <c r="E217" s="3"/>
      <c r="F217" s="3"/>
    </row>
    <row r="218" spans="4:6">
      <c r="D218" s="3"/>
      <c r="E218" s="3"/>
      <c r="F218" s="3"/>
    </row>
    <row r="219" spans="4:6">
      <c r="D219" s="3"/>
      <c r="E219" s="3"/>
      <c r="F219" s="3"/>
    </row>
    <row r="220" spans="4:6">
      <c r="D220" s="3"/>
      <c r="E220" s="3"/>
      <c r="F220" s="3"/>
    </row>
    <row r="221" spans="4:6">
      <c r="D221" s="3"/>
      <c r="E221" s="3"/>
      <c r="F221" s="3"/>
    </row>
    <row r="222" spans="4:6">
      <c r="D222" s="3"/>
      <c r="E222" s="3"/>
      <c r="F222" s="3"/>
    </row>
    <row r="223" spans="4:6">
      <c r="D223" s="3"/>
      <c r="E223" s="3"/>
      <c r="F223" s="3"/>
    </row>
    <row r="224" spans="4:6">
      <c r="D224" s="3"/>
      <c r="E224" s="3"/>
      <c r="F224" s="3"/>
    </row>
    <row r="225" spans="4:6">
      <c r="D225" s="3"/>
      <c r="E225" s="3"/>
      <c r="F225" s="3"/>
    </row>
    <row r="226" spans="4:6">
      <c r="D226" s="3"/>
      <c r="E226" s="3"/>
      <c r="F226" s="3"/>
    </row>
    <row r="227" spans="4:6">
      <c r="D227" s="3"/>
      <c r="E227" s="3"/>
      <c r="F227" s="3"/>
    </row>
    <row r="228" spans="4:6">
      <c r="D228" s="3"/>
      <c r="E228" s="3"/>
      <c r="F228" s="3"/>
    </row>
    <row r="229" spans="4:6">
      <c r="D229" s="3"/>
      <c r="E229" s="3"/>
      <c r="F229" s="3"/>
    </row>
    <row r="230" spans="4:6">
      <c r="D230" s="3"/>
      <c r="E230" s="3"/>
      <c r="F230" s="3"/>
    </row>
    <row r="231" spans="4:6">
      <c r="D231" s="3"/>
      <c r="E231" s="3"/>
      <c r="F231" s="3"/>
    </row>
    <row r="232" spans="4:6">
      <c r="D232" s="3"/>
      <c r="E232" s="3"/>
      <c r="F232" s="3"/>
    </row>
    <row r="233" spans="4:6">
      <c r="D233" s="3"/>
      <c r="E233" s="3"/>
      <c r="F233" s="3"/>
    </row>
    <row r="234" spans="4:6">
      <c r="D234" s="3"/>
      <c r="E234" s="3"/>
      <c r="F234" s="3"/>
    </row>
    <row r="235" spans="4:6">
      <c r="D235" s="3"/>
      <c r="E235" s="3"/>
      <c r="F235" s="3"/>
    </row>
    <row r="236" spans="4:6">
      <c r="D236" s="3"/>
      <c r="E236" s="3"/>
      <c r="F236" s="3"/>
    </row>
    <row r="237" spans="4:6">
      <c r="D237" s="3"/>
      <c r="E237" s="3"/>
      <c r="F237" s="3"/>
    </row>
    <row r="238" spans="4:6">
      <c r="D238" s="3"/>
      <c r="E238" s="3"/>
      <c r="F238" s="3"/>
    </row>
    <row r="239" spans="4:6">
      <c r="D239" s="3"/>
      <c r="E239" s="3"/>
      <c r="F239" s="3"/>
    </row>
    <row r="240" spans="4:6">
      <c r="D240" s="3"/>
      <c r="E240" s="3"/>
      <c r="F240" s="3"/>
    </row>
    <row r="241" spans="4:6">
      <c r="D241" s="3"/>
      <c r="E241" s="3"/>
      <c r="F241" s="3"/>
    </row>
    <row r="242" spans="4:6">
      <c r="D242" s="3"/>
      <c r="E242" s="3"/>
      <c r="F242" s="3"/>
    </row>
    <row r="243" spans="4:6">
      <c r="D243" s="3"/>
      <c r="E243" s="3"/>
      <c r="F243" s="3"/>
    </row>
    <row r="244" spans="4:6">
      <c r="D244" s="3"/>
      <c r="E244" s="3"/>
      <c r="F244" s="3"/>
    </row>
    <row r="245" spans="4:6">
      <c r="D245" s="3"/>
      <c r="E245" s="3"/>
      <c r="F245" s="3"/>
    </row>
    <row r="246" spans="4:6">
      <c r="D246" s="3"/>
      <c r="E246" s="3"/>
      <c r="F246" s="3"/>
    </row>
    <row r="247" spans="4:6">
      <c r="D247" s="3"/>
      <c r="E247" s="3"/>
      <c r="F247" s="3"/>
    </row>
    <row r="248" spans="4:6">
      <c r="D248" s="3"/>
      <c r="E248" s="3"/>
      <c r="F248" s="3"/>
    </row>
    <row r="249" spans="4:6">
      <c r="D249" s="3"/>
      <c r="E249" s="3"/>
      <c r="F249" s="3"/>
    </row>
    <row r="250" spans="4:6">
      <c r="D250" s="3"/>
      <c r="E250" s="3"/>
      <c r="F250" s="3"/>
    </row>
    <row r="251" spans="4:6">
      <c r="D251" s="3"/>
      <c r="E251" s="3"/>
      <c r="F251" s="3"/>
    </row>
    <row r="252" spans="4:6">
      <c r="D252" s="3"/>
      <c r="E252" s="3"/>
      <c r="F252" s="3"/>
    </row>
    <row r="253" spans="4:6">
      <c r="D253" s="3"/>
      <c r="E253" s="3"/>
      <c r="F253" s="3"/>
    </row>
    <row r="254" spans="4:6">
      <c r="D254" s="3"/>
      <c r="E254" s="3"/>
      <c r="F254" s="3"/>
    </row>
    <row r="255" spans="4:6">
      <c r="D255" s="3"/>
      <c r="E255" s="3"/>
      <c r="F255" s="3"/>
    </row>
    <row r="256" spans="4:6">
      <c r="D256" s="3"/>
      <c r="E256" s="3"/>
      <c r="F256" s="3"/>
    </row>
    <row r="257" spans="4:6">
      <c r="D257" s="3"/>
      <c r="E257" s="3"/>
      <c r="F257" s="3"/>
    </row>
    <row r="258" spans="4:6">
      <c r="D258" s="3"/>
      <c r="E258" s="3"/>
      <c r="F258" s="3"/>
    </row>
    <row r="259" spans="4:6">
      <c r="D259" s="3"/>
      <c r="E259" s="3"/>
      <c r="F259" s="3"/>
    </row>
    <row r="260" spans="4:6">
      <c r="D260" s="3"/>
      <c r="E260" s="3"/>
      <c r="F260" s="3"/>
    </row>
    <row r="261" spans="4:6">
      <c r="D261" s="3"/>
      <c r="E261" s="3"/>
      <c r="F261" s="3"/>
    </row>
    <row r="262" spans="4:6">
      <c r="D262" s="3"/>
      <c r="E262" s="3"/>
      <c r="F262" s="3"/>
    </row>
    <row r="263" spans="4:6">
      <c r="D263" s="3"/>
      <c r="E263" s="3"/>
      <c r="F263" s="3"/>
    </row>
    <row r="264" spans="4:6">
      <c r="D264" s="3"/>
      <c r="E264" s="3"/>
      <c r="F264" s="3"/>
    </row>
    <row r="265" spans="4:6">
      <c r="D265" s="3"/>
      <c r="E265" s="3"/>
      <c r="F265" s="3"/>
    </row>
    <row r="266" spans="4:6">
      <c r="D266" s="3"/>
      <c r="E266" s="3"/>
      <c r="F266" s="3"/>
    </row>
    <row r="267" spans="4:6">
      <c r="D267" s="3"/>
      <c r="E267" s="3"/>
      <c r="F267" s="3"/>
    </row>
    <row r="268" spans="4:6">
      <c r="D268" s="3"/>
      <c r="E268" s="3"/>
      <c r="F268" s="3"/>
    </row>
    <row r="269" spans="4:6">
      <c r="D269" s="3"/>
      <c r="E269" s="3"/>
      <c r="F269" s="3"/>
    </row>
    <row r="270" spans="4:6">
      <c r="D270" s="3"/>
      <c r="E270" s="3"/>
      <c r="F270" s="3"/>
    </row>
    <row r="271" spans="4:6">
      <c r="D271" s="3"/>
      <c r="E271" s="3"/>
      <c r="F271" s="3"/>
    </row>
    <row r="272" spans="4:6">
      <c r="D272" s="3"/>
      <c r="E272" s="3"/>
      <c r="F272" s="3"/>
    </row>
    <row r="273" spans="4:6">
      <c r="D273" s="3"/>
      <c r="E273" s="3"/>
      <c r="F273" s="3"/>
    </row>
    <row r="274" spans="4:6">
      <c r="D274" s="3"/>
      <c r="E274" s="3"/>
      <c r="F274" s="3"/>
    </row>
    <row r="275" spans="4:6">
      <c r="D275" s="3"/>
      <c r="E275" s="3"/>
      <c r="F275" s="3"/>
    </row>
    <row r="276" spans="4:6">
      <c r="D276" s="3"/>
      <c r="E276" s="3"/>
      <c r="F276" s="3"/>
    </row>
    <row r="277" spans="4:6">
      <c r="D277" s="3"/>
      <c r="E277" s="3"/>
      <c r="F277" s="3"/>
    </row>
    <row r="278" spans="4:6">
      <c r="D278" s="3"/>
      <c r="E278" s="3"/>
      <c r="F278" s="3"/>
    </row>
    <row r="279" spans="4:6">
      <c r="D279" s="3"/>
      <c r="E279" s="3"/>
      <c r="F279" s="3"/>
    </row>
    <row r="280" spans="4:6">
      <c r="D280" s="3"/>
      <c r="E280" s="3"/>
      <c r="F280" s="3"/>
    </row>
    <row r="281" spans="4:6">
      <c r="D281" s="3"/>
      <c r="E281" s="3"/>
      <c r="F281" s="3"/>
    </row>
    <row r="282" spans="4:6">
      <c r="D282" s="3"/>
      <c r="E282" s="3"/>
      <c r="F282" s="3"/>
    </row>
    <row r="283" spans="4:6">
      <c r="D283" s="3"/>
      <c r="E283" s="3"/>
      <c r="F283" s="3"/>
    </row>
    <row r="284" spans="4:6">
      <c r="D284" s="3"/>
      <c r="E284" s="3"/>
      <c r="F284" s="3"/>
    </row>
    <row r="285" spans="4:6">
      <c r="D285" s="3"/>
      <c r="E285" s="3"/>
      <c r="F285" s="3"/>
    </row>
    <row r="286" spans="4:6">
      <c r="D286" s="3"/>
      <c r="E286" s="3"/>
      <c r="F286" s="3"/>
    </row>
    <row r="287" spans="4:6">
      <c r="D287" s="3"/>
      <c r="E287" s="3"/>
      <c r="F287" s="3"/>
    </row>
    <row r="288" spans="4:6">
      <c r="D288" s="3"/>
      <c r="E288" s="3"/>
      <c r="F288" s="3"/>
    </row>
    <row r="289" spans="4:6">
      <c r="D289" s="3"/>
      <c r="E289" s="3"/>
      <c r="F289" s="3"/>
    </row>
    <row r="290" spans="4:6">
      <c r="D290" s="3"/>
      <c r="E290" s="3"/>
      <c r="F290" s="3"/>
    </row>
    <row r="291" spans="4:6">
      <c r="D291" s="3"/>
      <c r="E291" s="3"/>
      <c r="F291" s="3"/>
    </row>
    <row r="292" spans="4:6">
      <c r="D292" s="3"/>
      <c r="E292" s="3"/>
      <c r="F292" s="3"/>
    </row>
    <row r="293" spans="4:6">
      <c r="D293" s="3"/>
      <c r="E293" s="3"/>
      <c r="F293" s="3"/>
    </row>
    <row r="294" spans="4:6">
      <c r="D294" s="3"/>
      <c r="E294" s="3"/>
      <c r="F294" s="3"/>
    </row>
    <row r="295" spans="4:6">
      <c r="D295" s="3"/>
      <c r="E295" s="3"/>
      <c r="F295" s="3"/>
    </row>
    <row r="296" spans="4:6">
      <c r="D296" s="3"/>
      <c r="E296" s="3"/>
      <c r="F296" s="3"/>
    </row>
    <row r="297" spans="4:6">
      <c r="D297" s="3"/>
      <c r="E297" s="3"/>
      <c r="F297" s="3"/>
    </row>
    <row r="298" spans="4:6">
      <c r="D298" s="3"/>
      <c r="E298" s="3"/>
      <c r="F298" s="3"/>
    </row>
    <row r="299" spans="4:6">
      <c r="D299" s="3"/>
      <c r="E299" s="3"/>
      <c r="F299" s="3"/>
    </row>
    <row r="300" spans="4:6">
      <c r="D300" s="3"/>
      <c r="E300" s="3"/>
      <c r="F300" s="3"/>
    </row>
    <row r="301" spans="4:6">
      <c r="D301" s="3"/>
      <c r="E301" s="3"/>
      <c r="F301" s="3"/>
    </row>
    <row r="302" spans="4:6">
      <c r="D302" s="3"/>
      <c r="E302" s="3"/>
      <c r="F302" s="3"/>
    </row>
    <row r="303" spans="4:6">
      <c r="D303" s="3"/>
      <c r="E303" s="3"/>
      <c r="F303" s="3"/>
    </row>
    <row r="304" spans="4:6">
      <c r="D304" s="3"/>
      <c r="E304" s="3"/>
      <c r="F304" s="3"/>
    </row>
    <row r="305" spans="4:6">
      <c r="D305" s="3"/>
      <c r="E305" s="3"/>
      <c r="F305" s="3"/>
    </row>
    <row r="306" spans="4:6">
      <c r="D306" s="3"/>
      <c r="E306" s="3"/>
      <c r="F306" s="3"/>
    </row>
    <row r="307" spans="4:6">
      <c r="D307" s="3"/>
      <c r="E307" s="3"/>
      <c r="F307" s="3"/>
    </row>
    <row r="308" spans="4:6">
      <c r="D308" s="3"/>
      <c r="E308" s="3"/>
      <c r="F308" s="3"/>
    </row>
    <row r="309" spans="4:6">
      <c r="D309" s="3"/>
      <c r="E309" s="3"/>
      <c r="F309" s="3"/>
    </row>
    <row r="310" spans="4:6">
      <c r="D310" s="3"/>
      <c r="E310" s="3"/>
      <c r="F310" s="3"/>
    </row>
    <row r="311" spans="4:6">
      <c r="D311" s="3"/>
      <c r="E311" s="3"/>
      <c r="F311" s="3"/>
    </row>
    <row r="312" spans="4:6">
      <c r="D312" s="3"/>
      <c r="E312" s="3"/>
      <c r="F312" s="3"/>
    </row>
    <row r="313" spans="4:6">
      <c r="D313" s="3"/>
      <c r="E313" s="3"/>
      <c r="F313" s="3"/>
    </row>
    <row r="314" spans="4:6">
      <c r="D314" s="3"/>
      <c r="E314" s="3"/>
      <c r="F314" s="3"/>
    </row>
    <row r="315" spans="4:6">
      <c r="D315" s="3"/>
      <c r="E315" s="3"/>
      <c r="F315" s="3"/>
    </row>
    <row r="316" spans="4:6">
      <c r="D316" s="3"/>
      <c r="E316" s="3"/>
      <c r="F316" s="3"/>
    </row>
    <row r="317" spans="4:6">
      <c r="D317" s="3"/>
      <c r="E317" s="3"/>
      <c r="F317" s="3"/>
    </row>
    <row r="318" spans="4:6">
      <c r="D318" s="3"/>
      <c r="E318" s="3"/>
      <c r="F318" s="3"/>
    </row>
    <row r="319" spans="4:6">
      <c r="D319" s="3"/>
      <c r="E319" s="3"/>
      <c r="F319" s="3"/>
    </row>
    <row r="320" spans="4:6">
      <c r="D320" s="3"/>
      <c r="E320" s="3"/>
      <c r="F320" s="3"/>
    </row>
    <row r="321" spans="4:6">
      <c r="D321" s="3"/>
      <c r="E321" s="3"/>
      <c r="F321" s="3"/>
    </row>
    <row r="322" spans="4:6">
      <c r="D322" s="3"/>
      <c r="E322" s="3"/>
      <c r="F322" s="3"/>
    </row>
    <row r="323" spans="4:6">
      <c r="D323" s="3"/>
      <c r="E323" s="3"/>
      <c r="F323" s="3"/>
    </row>
    <row r="324" spans="4:6">
      <c r="D324" s="3"/>
      <c r="E324" s="3"/>
      <c r="F324" s="3"/>
    </row>
    <row r="325" spans="4:6">
      <c r="D325" s="3"/>
      <c r="E325" s="3"/>
      <c r="F325" s="3"/>
    </row>
    <row r="326" spans="4:6">
      <c r="D326" s="3"/>
      <c r="E326" s="3"/>
      <c r="F326" s="3"/>
    </row>
    <row r="327" spans="4:6">
      <c r="D327" s="3"/>
      <c r="E327" s="3"/>
      <c r="F327" s="3"/>
    </row>
    <row r="328" spans="4:6">
      <c r="D328" s="3"/>
      <c r="E328" s="3"/>
      <c r="F328" s="3"/>
    </row>
    <row r="329" spans="4:6">
      <c r="D329" s="3"/>
      <c r="E329" s="3"/>
      <c r="F329" s="3"/>
    </row>
    <row r="330" spans="4:6">
      <c r="D330" s="3"/>
      <c r="E330" s="3"/>
      <c r="F330" s="3"/>
    </row>
    <row r="331" spans="4:6">
      <c r="D331" s="3"/>
      <c r="E331" s="3"/>
      <c r="F331" s="3"/>
    </row>
    <row r="332" spans="4:6">
      <c r="D332" s="3"/>
      <c r="E332" s="3"/>
      <c r="F332" s="3"/>
    </row>
    <row r="333" spans="4:6">
      <c r="D333" s="3"/>
      <c r="E333" s="3"/>
      <c r="F333" s="3"/>
    </row>
    <row r="334" spans="4:6">
      <c r="D334" s="3"/>
      <c r="E334" s="3"/>
      <c r="F334" s="3"/>
    </row>
  </sheetData>
  <sheetProtection algorithmName="SHA-512" hashValue="UuHmV7/2XEG1H+kokOlpUJgE2+PzzjHhfhVHs2g5g+hujv8noozbVp2giWoP+MAK/MT3Wz456qM+D8Ae5zkrlA==" saltValue="GmB7BQRfkU8dZSTGPcQFMg==" spinCount="100000" sheet="1" objects="1" scenarios="1"/>
  <phoneticPr fontId="31" type="noConversion"/>
  <pageMargins left="0.70866141732283472" right="0.70866141732283472" top="0.98425196850393704" bottom="0.74803149606299213" header="0.31496062992125984" footer="0.31496062992125984"/>
  <pageSetup paperSize="9" scale="83"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E6443-4F7D-492C-B84F-0517D4C1AFB8}">
  <dimension ref="A1:G523"/>
  <sheetViews>
    <sheetView view="pageBreakPreview" zoomScaleNormal="100" zoomScaleSheetLayoutView="100" workbookViewId="0">
      <selection activeCell="G1" sqref="G1"/>
    </sheetView>
  </sheetViews>
  <sheetFormatPr defaultColWidth="16" defaultRowHeight="12.75"/>
  <cols>
    <col min="1" max="1" width="4.625" style="3" customWidth="1"/>
    <col min="2" max="2" width="35.625" style="13" customWidth="1"/>
    <col min="3" max="3" width="7.125" style="305" customWidth="1"/>
    <col min="4" max="4" width="9.125" style="357" customWidth="1"/>
    <col min="5" max="5" width="10.625" style="9" customWidth="1"/>
    <col min="6" max="6" width="13.125" style="357" customWidth="1"/>
    <col min="7" max="7" width="15.875" style="3" customWidth="1"/>
    <col min="8" max="16384" width="16" style="3"/>
  </cols>
  <sheetData>
    <row r="1" spans="1:7">
      <c r="A1" s="295"/>
      <c r="B1" s="297"/>
      <c r="C1" s="326"/>
      <c r="D1" s="632"/>
      <c r="E1" s="33"/>
      <c r="F1" s="632"/>
    </row>
    <row r="2" spans="1:7" ht="13.5" customHeight="1">
      <c r="A2" s="658" t="s">
        <v>1158</v>
      </c>
      <c r="B2" s="659" t="s">
        <v>1416</v>
      </c>
      <c r="C2" s="660"/>
      <c r="D2" s="660"/>
      <c r="E2" s="164"/>
      <c r="F2" s="633"/>
      <c r="G2" s="634"/>
    </row>
    <row r="3" spans="1:7" ht="13.5" customHeight="1">
      <c r="A3" s="295"/>
      <c r="B3" s="297"/>
      <c r="C3" s="326"/>
      <c r="D3" s="632"/>
      <c r="E3" s="33"/>
      <c r="F3" s="632"/>
      <c r="G3" s="634"/>
    </row>
    <row r="4" spans="1:7" s="635" customFormat="1" ht="25.5">
      <c r="A4" s="661" t="s">
        <v>39</v>
      </c>
      <c r="B4" s="6" t="s">
        <v>40</v>
      </c>
      <c r="C4" s="662" t="s">
        <v>41</v>
      </c>
      <c r="D4" s="325" t="s">
        <v>42</v>
      </c>
      <c r="E4" s="67" t="s">
        <v>43</v>
      </c>
      <c r="F4" s="321" t="s">
        <v>44</v>
      </c>
    </row>
    <row r="5" spans="1:7" s="635" customFormat="1">
      <c r="A5" s="295"/>
      <c r="B5" s="297"/>
      <c r="C5" s="326"/>
      <c r="D5" s="632"/>
      <c r="E5" s="70"/>
      <c r="F5" s="297"/>
    </row>
    <row r="6" spans="1:7" s="635" customFormat="1">
      <c r="A6" s="663"/>
      <c r="B6" s="664" t="s">
        <v>1417</v>
      </c>
      <c r="C6" s="665"/>
      <c r="D6" s="666"/>
      <c r="E6" s="32"/>
      <c r="F6" s="636"/>
    </row>
    <row r="7" spans="1:7" s="635" customFormat="1" ht="382.5">
      <c r="A7" s="663"/>
      <c r="B7" s="2" t="s">
        <v>1418</v>
      </c>
      <c r="C7" s="665"/>
      <c r="D7" s="666"/>
      <c r="E7" s="32"/>
      <c r="F7" s="636"/>
    </row>
    <row r="8" spans="1:7" s="635" customFormat="1" ht="140.25">
      <c r="A8" s="663"/>
      <c r="B8" s="295" t="s">
        <v>1419</v>
      </c>
      <c r="C8" s="665"/>
      <c r="D8" s="666"/>
      <c r="E8" s="32"/>
      <c r="F8" s="636"/>
    </row>
    <row r="9" spans="1:7" s="635" customFormat="1" ht="25.5">
      <c r="A9" s="663"/>
      <c r="B9" s="295" t="s">
        <v>1420</v>
      </c>
      <c r="C9" s="665"/>
      <c r="D9" s="666"/>
      <c r="E9" s="32"/>
      <c r="F9" s="636"/>
    </row>
    <row r="10" spans="1:7" s="635" customFormat="1" ht="102">
      <c r="A10" s="663"/>
      <c r="B10" s="295" t="s">
        <v>4426</v>
      </c>
      <c r="C10" s="665"/>
      <c r="D10" s="666"/>
      <c r="E10" s="32"/>
      <c r="F10" s="636"/>
    </row>
    <row r="11" spans="1:7" s="635" customFormat="1" ht="38.25">
      <c r="A11" s="663"/>
      <c r="B11" s="295" t="s">
        <v>1421</v>
      </c>
      <c r="C11" s="665"/>
      <c r="D11" s="666"/>
      <c r="E11" s="32"/>
      <c r="F11" s="636"/>
    </row>
    <row r="12" spans="1:7" s="635" customFormat="1" ht="51">
      <c r="A12" s="663"/>
      <c r="B12" s="2" t="s">
        <v>4414</v>
      </c>
      <c r="C12" s="665"/>
      <c r="D12" s="666"/>
      <c r="E12" s="32"/>
      <c r="F12" s="636"/>
    </row>
    <row r="13" spans="1:7" s="635" customFormat="1">
      <c r="A13" s="663"/>
      <c r="B13" s="295"/>
      <c r="C13" s="665"/>
      <c r="D13" s="666"/>
      <c r="E13" s="32"/>
      <c r="F13" s="636"/>
    </row>
    <row r="14" spans="1:7" s="635" customFormat="1">
      <c r="A14" s="663"/>
      <c r="B14" s="295"/>
      <c r="C14" s="665"/>
      <c r="D14" s="666"/>
      <c r="E14" s="32"/>
      <c r="F14" s="636"/>
    </row>
    <row r="15" spans="1:7" s="635" customFormat="1">
      <c r="A15" s="663"/>
      <c r="B15" s="667" t="s">
        <v>503</v>
      </c>
      <c r="C15" s="665"/>
      <c r="D15" s="666"/>
      <c r="E15" s="32"/>
      <c r="F15" s="636"/>
    </row>
    <row r="16" spans="1:7" s="635" customFormat="1" ht="38.25">
      <c r="A16" s="663"/>
      <c r="B16" s="667" t="s">
        <v>3763</v>
      </c>
      <c r="C16" s="665"/>
      <c r="D16" s="666"/>
      <c r="E16" s="32"/>
      <c r="F16" s="636"/>
    </row>
    <row r="17" spans="1:6" s="635" customFormat="1" ht="51">
      <c r="A17" s="663"/>
      <c r="B17" s="667" t="s">
        <v>3764</v>
      </c>
      <c r="C17" s="665"/>
      <c r="D17" s="666"/>
      <c r="E17" s="32"/>
      <c r="F17" s="636"/>
    </row>
    <row r="18" spans="1:6" s="635" customFormat="1" ht="102">
      <c r="A18" s="663"/>
      <c r="B18" s="667" t="s">
        <v>3905</v>
      </c>
      <c r="C18" s="665"/>
      <c r="D18" s="666"/>
      <c r="E18" s="32"/>
      <c r="F18" s="636"/>
    </row>
    <row r="19" spans="1:6" s="635" customFormat="1">
      <c r="A19" s="663"/>
      <c r="B19" s="295"/>
      <c r="C19" s="665"/>
      <c r="D19" s="666"/>
      <c r="E19" s="32"/>
      <c r="F19" s="636"/>
    </row>
    <row r="20" spans="1:6" s="635" customFormat="1">
      <c r="A20" s="663"/>
      <c r="B20" s="668"/>
      <c r="C20" s="665"/>
      <c r="D20" s="666"/>
      <c r="E20" s="32"/>
      <c r="F20" s="636"/>
    </row>
    <row r="21" spans="1:6" s="635" customFormat="1">
      <c r="A21" s="669" t="s">
        <v>1156</v>
      </c>
      <c r="B21" s="670" t="s">
        <v>1422</v>
      </c>
      <c r="C21" s="396"/>
      <c r="D21" s="397"/>
      <c r="E21" s="31"/>
      <c r="F21" s="637"/>
    </row>
    <row r="22" spans="1:6" s="635" customFormat="1">
      <c r="A22" s="671"/>
      <c r="B22" s="672"/>
      <c r="C22" s="10"/>
      <c r="D22" s="339"/>
      <c r="E22" s="8"/>
      <c r="F22" s="638"/>
    </row>
    <row r="23" spans="1:6" s="635" customFormat="1" ht="51">
      <c r="A23" s="673" t="s">
        <v>1423</v>
      </c>
      <c r="B23" s="674" t="s">
        <v>1424</v>
      </c>
      <c r="C23" s="305" t="s">
        <v>199</v>
      </c>
      <c r="D23" s="675">
        <v>2</v>
      </c>
      <c r="E23" s="189"/>
      <c r="F23" s="639">
        <f>ROUND(D23*E23,2)</f>
        <v>0</v>
      </c>
    </row>
    <row r="24" spans="1:6" s="635" customFormat="1" ht="51">
      <c r="A24" s="673" t="s">
        <v>1425</v>
      </c>
      <c r="B24" s="676" t="s">
        <v>1426</v>
      </c>
      <c r="C24" s="305" t="s">
        <v>199</v>
      </c>
      <c r="D24" s="675">
        <v>10</v>
      </c>
      <c r="E24" s="189"/>
      <c r="F24" s="639">
        <f>ROUND(D24*E24,2)</f>
        <v>0</v>
      </c>
    </row>
    <row r="25" spans="1:6" s="635" customFormat="1" ht="51">
      <c r="A25" s="673" t="s">
        <v>1427</v>
      </c>
      <c r="B25" s="676" t="s">
        <v>1428</v>
      </c>
      <c r="C25" s="305" t="s">
        <v>199</v>
      </c>
      <c r="D25" s="675">
        <v>3</v>
      </c>
      <c r="E25" s="189"/>
      <c r="F25" s="639">
        <f>ROUND(D25*E25,2)</f>
        <v>0</v>
      </c>
    </row>
    <row r="26" spans="1:6" s="635" customFormat="1" ht="25.5">
      <c r="A26" s="673" t="s">
        <v>1429</v>
      </c>
      <c r="B26" s="676" t="s">
        <v>1430</v>
      </c>
      <c r="C26" s="305" t="s">
        <v>164</v>
      </c>
      <c r="D26" s="675">
        <v>30</v>
      </c>
      <c r="E26" s="189"/>
      <c r="F26" s="639">
        <f>ROUND(D26*E26,2)</f>
        <v>0</v>
      </c>
    </row>
    <row r="27" spans="1:6" s="635" customFormat="1" ht="38.25">
      <c r="A27" s="673" t="s">
        <v>1431</v>
      </c>
      <c r="B27" s="676" t="s">
        <v>1432</v>
      </c>
      <c r="C27" s="305" t="s">
        <v>1433</v>
      </c>
      <c r="D27" s="675">
        <v>30</v>
      </c>
      <c r="E27" s="189"/>
      <c r="F27" s="639">
        <f>ROUND(D27*E27,2)</f>
        <v>0</v>
      </c>
    </row>
    <row r="28" spans="1:6" s="635" customFormat="1">
      <c r="A28" s="673"/>
      <c r="B28" s="676"/>
      <c r="C28" s="305"/>
      <c r="D28" s="677"/>
      <c r="E28" s="250"/>
      <c r="F28" s="640"/>
    </row>
    <row r="29" spans="1:6" s="635" customFormat="1" ht="25.5">
      <c r="A29" s="673" t="s">
        <v>1434</v>
      </c>
      <c r="B29" s="676" t="s">
        <v>1435</v>
      </c>
      <c r="C29" s="326"/>
      <c r="D29" s="675"/>
      <c r="E29" s="189"/>
      <c r="F29" s="639"/>
    </row>
    <row r="30" spans="1:6" s="635" customFormat="1" ht="25.5">
      <c r="A30" s="673" t="s">
        <v>1436</v>
      </c>
      <c r="B30" s="676" t="s">
        <v>1437</v>
      </c>
      <c r="C30" s="305" t="s">
        <v>164</v>
      </c>
      <c r="D30" s="675">
        <v>1</v>
      </c>
      <c r="E30" s="189"/>
      <c r="F30" s="639">
        <f>ROUND(D30*E30,2)</f>
        <v>0</v>
      </c>
    </row>
    <row r="31" spans="1:6" s="635" customFormat="1">
      <c r="A31" s="673" t="s">
        <v>1438</v>
      </c>
      <c r="B31" s="676"/>
      <c r="C31" s="24"/>
      <c r="D31" s="677"/>
      <c r="E31" s="250"/>
      <c r="F31" s="640"/>
    </row>
    <row r="32" spans="1:6" s="635" customFormat="1" ht="51">
      <c r="A32" s="673" t="s">
        <v>1440</v>
      </c>
      <c r="B32" s="678" t="s">
        <v>1439</v>
      </c>
      <c r="C32" s="341"/>
      <c r="D32" s="675"/>
      <c r="E32" s="189"/>
      <c r="F32" s="639"/>
    </row>
    <row r="33" spans="1:6" s="635" customFormat="1">
      <c r="A33" s="673" t="s">
        <v>3729</v>
      </c>
      <c r="B33" s="678" t="s">
        <v>1441</v>
      </c>
      <c r="C33" s="305" t="s">
        <v>1433</v>
      </c>
      <c r="D33" s="675">
        <v>30</v>
      </c>
      <c r="E33" s="189"/>
      <c r="F33" s="639">
        <f>ROUND(D33*E33,2)</f>
        <v>0</v>
      </c>
    </row>
    <row r="34" spans="1:6" s="635" customFormat="1">
      <c r="A34" s="668"/>
      <c r="B34" s="668"/>
      <c r="C34" s="665"/>
      <c r="D34" s="666"/>
      <c r="E34" s="32"/>
      <c r="F34" s="636"/>
    </row>
    <row r="35" spans="1:6" s="635" customFormat="1">
      <c r="A35" s="669" t="s">
        <v>1156</v>
      </c>
      <c r="B35" s="670" t="s">
        <v>1442</v>
      </c>
      <c r="C35" s="396"/>
      <c r="D35" s="397"/>
      <c r="E35" s="31"/>
      <c r="F35" s="641">
        <f>SUM(F23:F33)</f>
        <v>0</v>
      </c>
    </row>
    <row r="36" spans="1:6" s="635" customFormat="1">
      <c r="A36" s="679"/>
      <c r="B36" s="672"/>
      <c r="C36" s="10"/>
      <c r="D36" s="339"/>
      <c r="E36" s="8"/>
      <c r="F36" s="357"/>
    </row>
    <row r="37" spans="1:6" s="635" customFormat="1">
      <c r="A37" s="669" t="s">
        <v>1158</v>
      </c>
      <c r="B37" s="670" t="s">
        <v>1443</v>
      </c>
      <c r="C37" s="396"/>
      <c r="D37" s="397"/>
      <c r="E37" s="31"/>
      <c r="F37" s="637"/>
    </row>
    <row r="38" spans="1:6" s="635" customFormat="1">
      <c r="A38" s="671"/>
      <c r="B38" s="672"/>
      <c r="C38" s="10"/>
      <c r="D38" s="339"/>
      <c r="E38" s="8"/>
      <c r="F38" s="638"/>
    </row>
    <row r="39" spans="1:6" s="635" customFormat="1" ht="25.5">
      <c r="A39" s="673" t="s">
        <v>1444</v>
      </c>
      <c r="B39" s="680" t="s">
        <v>1445</v>
      </c>
      <c r="C39" s="305"/>
      <c r="D39" s="357"/>
      <c r="E39" s="251"/>
      <c r="F39" s="638"/>
    </row>
    <row r="40" spans="1:6" s="635" customFormat="1" ht="127.5">
      <c r="A40" s="673" t="s">
        <v>1446</v>
      </c>
      <c r="B40" s="681" t="s">
        <v>1447</v>
      </c>
      <c r="C40" s="305"/>
      <c r="D40" s="357"/>
      <c r="E40" s="8"/>
      <c r="F40" s="357"/>
    </row>
    <row r="41" spans="1:6" s="635" customFormat="1">
      <c r="A41" s="673" t="s">
        <v>1448</v>
      </c>
      <c r="B41" s="682" t="s">
        <v>1449</v>
      </c>
      <c r="C41" s="683"/>
      <c r="D41" s="684"/>
      <c r="E41" s="8"/>
      <c r="F41" s="357"/>
    </row>
    <row r="42" spans="1:6" s="635" customFormat="1" ht="25.5">
      <c r="A42" s="673" t="s">
        <v>1450</v>
      </c>
      <c r="B42" s="685" t="s">
        <v>1451</v>
      </c>
      <c r="C42" s="683"/>
      <c r="D42" s="686"/>
      <c r="E42" s="8"/>
      <c r="F42" s="357"/>
    </row>
    <row r="43" spans="1:6" s="635" customFormat="1">
      <c r="A43" s="673" t="s">
        <v>1452</v>
      </c>
      <c r="B43" s="685" t="s">
        <v>1453</v>
      </c>
      <c r="C43" s="683"/>
      <c r="D43" s="686"/>
      <c r="E43" s="8"/>
      <c r="F43" s="357"/>
    </row>
    <row r="44" spans="1:6" s="635" customFormat="1">
      <c r="A44" s="673" t="s">
        <v>1454</v>
      </c>
      <c r="B44" s="685" t="s">
        <v>1455</v>
      </c>
      <c r="C44" s="683"/>
      <c r="D44" s="686"/>
      <c r="E44" s="8"/>
      <c r="F44" s="357"/>
    </row>
    <row r="45" spans="1:6" s="635" customFormat="1">
      <c r="A45" s="673" t="s">
        <v>1456</v>
      </c>
      <c r="B45" s="685" t="s">
        <v>1457</v>
      </c>
      <c r="C45" s="683"/>
      <c r="D45" s="686"/>
      <c r="E45" s="8"/>
      <c r="F45" s="357"/>
    </row>
    <row r="46" spans="1:6" s="635" customFormat="1">
      <c r="A46" s="673" t="s">
        <v>1458</v>
      </c>
      <c r="B46" s="685" t="s">
        <v>1459</v>
      </c>
      <c r="C46" s="683"/>
      <c r="D46" s="686"/>
      <c r="E46" s="8"/>
      <c r="F46" s="357"/>
    </row>
    <row r="47" spans="1:6" s="635" customFormat="1">
      <c r="A47" s="673" t="s">
        <v>1460</v>
      </c>
      <c r="B47" s="685" t="s">
        <v>1461</v>
      </c>
      <c r="C47" s="683"/>
      <c r="D47" s="686"/>
      <c r="E47" s="8"/>
      <c r="F47" s="357"/>
    </row>
    <row r="48" spans="1:6" s="635" customFormat="1">
      <c r="A48" s="673" t="s">
        <v>1462</v>
      </c>
      <c r="B48" s="685" t="s">
        <v>1463</v>
      </c>
      <c r="C48" s="683"/>
      <c r="D48" s="686"/>
      <c r="E48" s="8"/>
      <c r="F48" s="357"/>
    </row>
    <row r="49" spans="1:6" s="635" customFormat="1">
      <c r="A49" s="673" t="s">
        <v>1464</v>
      </c>
      <c r="B49" s="685" t="s">
        <v>1465</v>
      </c>
      <c r="C49" s="683"/>
      <c r="D49" s="686"/>
      <c r="E49" s="8"/>
      <c r="F49" s="357"/>
    </row>
    <row r="50" spans="1:6" s="635" customFormat="1">
      <c r="A50" s="673" t="s">
        <v>1466</v>
      </c>
      <c r="B50" s="685" t="s">
        <v>1467</v>
      </c>
      <c r="C50" s="683"/>
      <c r="D50" s="686"/>
      <c r="E50" s="8"/>
      <c r="F50" s="357"/>
    </row>
    <row r="51" spans="1:6" s="635" customFormat="1">
      <c r="A51" s="673" t="s">
        <v>1468</v>
      </c>
      <c r="B51" s="682" t="s">
        <v>1469</v>
      </c>
      <c r="C51" s="683"/>
      <c r="D51" s="684"/>
      <c r="E51" s="8"/>
      <c r="F51" s="357"/>
    </row>
    <row r="52" spans="1:6" s="635" customFormat="1" ht="51">
      <c r="A52" s="673" t="s">
        <v>1470</v>
      </c>
      <c r="B52" s="685" t="s">
        <v>1471</v>
      </c>
      <c r="C52" s="683"/>
      <c r="D52" s="686"/>
      <c r="E52" s="8"/>
      <c r="F52" s="357"/>
    </row>
    <row r="53" spans="1:6" s="635" customFormat="1" ht="25.5">
      <c r="A53" s="673" t="s">
        <v>1472</v>
      </c>
      <c r="B53" s="685" t="s">
        <v>1473</v>
      </c>
      <c r="C53" s="683"/>
      <c r="D53" s="686"/>
      <c r="E53" s="8"/>
      <c r="F53" s="357"/>
    </row>
    <row r="54" spans="1:6" s="635" customFormat="1" ht="38.25">
      <c r="A54" s="673" t="s">
        <v>1474</v>
      </c>
      <c r="B54" s="685" t="s">
        <v>1475</v>
      </c>
      <c r="C54" s="683"/>
      <c r="D54" s="686"/>
      <c r="E54" s="8"/>
      <c r="F54" s="357"/>
    </row>
    <row r="55" spans="1:6" s="635" customFormat="1" ht="25.5">
      <c r="A55" s="673" t="s">
        <v>1476</v>
      </c>
      <c r="B55" s="685" t="s">
        <v>1477</v>
      </c>
      <c r="C55" s="683"/>
      <c r="D55" s="686"/>
      <c r="E55" s="8"/>
      <c r="F55" s="357"/>
    </row>
    <row r="56" spans="1:6" s="635" customFormat="1" ht="25.5">
      <c r="A56" s="673" t="s">
        <v>1478</v>
      </c>
      <c r="B56" s="685" t="s">
        <v>1479</v>
      </c>
      <c r="C56" s="683"/>
      <c r="D56" s="686"/>
      <c r="E56" s="8"/>
      <c r="F56" s="357"/>
    </row>
    <row r="57" spans="1:6" s="635" customFormat="1" ht="25.5">
      <c r="A57" s="673" t="s">
        <v>1480</v>
      </c>
      <c r="B57" s="685" t="s">
        <v>1481</v>
      </c>
      <c r="C57" s="683"/>
      <c r="D57" s="686"/>
      <c r="E57" s="8"/>
      <c r="F57" s="357"/>
    </row>
    <row r="58" spans="1:6" s="635" customFormat="1">
      <c r="A58" s="673" t="s">
        <v>1482</v>
      </c>
      <c r="B58" s="685" t="s">
        <v>1483</v>
      </c>
      <c r="C58" s="683"/>
      <c r="D58" s="686"/>
      <c r="E58" s="8"/>
      <c r="F58" s="357"/>
    </row>
    <row r="59" spans="1:6" s="635" customFormat="1" ht="25.5">
      <c r="A59" s="673" t="s">
        <v>1484</v>
      </c>
      <c r="B59" s="685" t="s">
        <v>1485</v>
      </c>
      <c r="C59" s="683"/>
      <c r="D59" s="686"/>
      <c r="E59" s="8"/>
      <c r="F59" s="357"/>
    </row>
    <row r="60" spans="1:6" s="635" customFormat="1" ht="38.25">
      <c r="A60" s="673" t="s">
        <v>1486</v>
      </c>
      <c r="B60" s="685" t="s">
        <v>1487</v>
      </c>
      <c r="C60" s="683"/>
      <c r="D60" s="686"/>
      <c r="E60" s="8"/>
      <c r="F60" s="357"/>
    </row>
    <row r="61" spans="1:6" s="635" customFormat="1" ht="38.25">
      <c r="A61" s="673" t="s">
        <v>1488</v>
      </c>
      <c r="B61" s="685" t="s">
        <v>1489</v>
      </c>
      <c r="C61" s="683"/>
      <c r="D61" s="686"/>
      <c r="E61" s="8"/>
      <c r="F61" s="357"/>
    </row>
    <row r="62" spans="1:6" s="635" customFormat="1" ht="25.5">
      <c r="A62" s="673" t="s">
        <v>1490</v>
      </c>
      <c r="B62" s="685" t="s">
        <v>1491</v>
      </c>
      <c r="C62" s="683"/>
      <c r="D62" s="686"/>
      <c r="E62" s="8"/>
      <c r="F62" s="357"/>
    </row>
    <row r="63" spans="1:6" s="635" customFormat="1" ht="38.25">
      <c r="A63" s="673" t="s">
        <v>1492</v>
      </c>
      <c r="B63" s="685" t="s">
        <v>1493</v>
      </c>
      <c r="C63" s="683"/>
      <c r="D63" s="686"/>
      <c r="E63" s="8"/>
      <c r="F63" s="357"/>
    </row>
    <row r="64" spans="1:6" s="635" customFormat="1" ht="38.25">
      <c r="A64" s="673" t="s">
        <v>1494</v>
      </c>
      <c r="B64" s="685" t="s">
        <v>1495</v>
      </c>
      <c r="C64" s="683"/>
      <c r="D64" s="686"/>
      <c r="E64" s="8"/>
      <c r="F64" s="357"/>
    </row>
    <row r="65" spans="1:6" s="635" customFormat="1" ht="38.25">
      <c r="A65" s="673" t="s">
        <v>1496</v>
      </c>
      <c r="B65" s="685" t="s">
        <v>1497</v>
      </c>
      <c r="C65" s="683"/>
      <c r="D65" s="686"/>
      <c r="E65" s="8"/>
      <c r="F65" s="357"/>
    </row>
    <row r="66" spans="1:6" s="635" customFormat="1" ht="38.25">
      <c r="A66" s="673" t="s">
        <v>1498</v>
      </c>
      <c r="B66" s="685" t="s">
        <v>3730</v>
      </c>
      <c r="C66" s="683"/>
      <c r="D66" s="686"/>
      <c r="E66" s="8"/>
      <c r="F66" s="357"/>
    </row>
    <row r="67" spans="1:6" s="635" customFormat="1" ht="51">
      <c r="A67" s="673" t="s">
        <v>1499</v>
      </c>
      <c r="B67" s="685" t="s">
        <v>1500</v>
      </c>
      <c r="C67" s="683"/>
      <c r="D67" s="686"/>
      <c r="E67" s="8"/>
      <c r="F67" s="357"/>
    </row>
    <row r="68" spans="1:6" s="635" customFormat="1" ht="51">
      <c r="A68" s="673" t="s">
        <v>1501</v>
      </c>
      <c r="B68" s="685" t="s">
        <v>1502</v>
      </c>
      <c r="C68" s="683"/>
      <c r="D68" s="686"/>
      <c r="E68" s="8"/>
      <c r="F68" s="357"/>
    </row>
    <row r="69" spans="1:6" s="635" customFormat="1" ht="25.5">
      <c r="A69" s="673" t="s">
        <v>1503</v>
      </c>
      <c r="B69" s="685" t="s">
        <v>1504</v>
      </c>
      <c r="C69" s="683"/>
      <c r="D69" s="686"/>
      <c r="E69" s="8"/>
      <c r="F69" s="357"/>
    </row>
    <row r="70" spans="1:6" s="635" customFormat="1" ht="25.5">
      <c r="A70" s="673" t="s">
        <v>1505</v>
      </c>
      <c r="B70" s="685" t="s">
        <v>3731</v>
      </c>
      <c r="C70" s="683"/>
      <c r="D70" s="686"/>
      <c r="E70" s="8"/>
      <c r="F70" s="357"/>
    </row>
    <row r="71" spans="1:6" s="635" customFormat="1" ht="25.5">
      <c r="A71" s="673" t="s">
        <v>1507</v>
      </c>
      <c r="B71" s="685" t="s">
        <v>1508</v>
      </c>
      <c r="C71" s="683"/>
      <c r="D71" s="686"/>
      <c r="E71" s="8"/>
      <c r="F71" s="357"/>
    </row>
    <row r="72" spans="1:6" s="635" customFormat="1" ht="38.25">
      <c r="A72" s="673" t="s">
        <v>1509</v>
      </c>
      <c r="B72" s="685" t="s">
        <v>1510</v>
      </c>
      <c r="C72" s="683"/>
      <c r="D72" s="686"/>
      <c r="E72" s="8"/>
      <c r="F72" s="357"/>
    </row>
    <row r="73" spans="1:6" s="635" customFormat="1" ht="25.5">
      <c r="A73" s="673" t="s">
        <v>1511</v>
      </c>
      <c r="B73" s="687" t="s">
        <v>1512</v>
      </c>
      <c r="C73" s="683"/>
      <c r="D73" s="686"/>
      <c r="E73" s="8"/>
      <c r="F73" s="357"/>
    </row>
    <row r="74" spans="1:6" s="635" customFormat="1" ht="191.25">
      <c r="A74" s="673" t="s">
        <v>1513</v>
      </c>
      <c r="B74" s="687" t="s">
        <v>1514</v>
      </c>
      <c r="C74" s="683"/>
      <c r="D74" s="686"/>
      <c r="E74" s="8"/>
      <c r="F74" s="357"/>
    </row>
    <row r="75" spans="1:6" s="635" customFormat="1" ht="38.25">
      <c r="A75" s="673" t="s">
        <v>1515</v>
      </c>
      <c r="B75" s="685" t="s">
        <v>1516</v>
      </c>
      <c r="C75" s="683"/>
      <c r="D75" s="686"/>
      <c r="E75" s="8"/>
      <c r="F75" s="357"/>
    </row>
    <row r="76" spans="1:6" s="635" customFormat="1" ht="38.25">
      <c r="A76" s="673" t="s">
        <v>1517</v>
      </c>
      <c r="B76" s="687" t="s">
        <v>1518</v>
      </c>
      <c r="C76" s="683"/>
      <c r="D76" s="686"/>
      <c r="E76" s="8"/>
      <c r="F76" s="357"/>
    </row>
    <row r="77" spans="1:6" s="635" customFormat="1" ht="25.5">
      <c r="A77" s="673" t="s">
        <v>1181</v>
      </c>
      <c r="B77" s="680" t="s">
        <v>1519</v>
      </c>
      <c r="C77" s="305" t="s">
        <v>102</v>
      </c>
      <c r="D77" s="357">
        <v>1</v>
      </c>
      <c r="E77" s="8"/>
      <c r="F77" s="638">
        <f>ROUND(D77*E77,2)</f>
        <v>0</v>
      </c>
    </row>
    <row r="78" spans="1:6" s="635" customFormat="1">
      <c r="A78" s="679"/>
      <c r="B78" s="672"/>
      <c r="C78" s="10"/>
      <c r="D78" s="339"/>
      <c r="E78" s="8"/>
      <c r="F78" s="357"/>
    </row>
    <row r="79" spans="1:6" s="635" customFormat="1" ht="25.5">
      <c r="A79" s="673" t="s">
        <v>1520</v>
      </c>
      <c r="B79" s="680" t="s">
        <v>1521</v>
      </c>
      <c r="C79" s="305"/>
      <c r="D79" s="357"/>
      <c r="E79" s="8"/>
      <c r="F79" s="357"/>
    </row>
    <row r="80" spans="1:6" s="635" customFormat="1" ht="153">
      <c r="A80" s="688" t="s">
        <v>1522</v>
      </c>
      <c r="B80" s="681" t="s">
        <v>3906</v>
      </c>
      <c r="C80" s="305"/>
      <c r="D80" s="357"/>
      <c r="E80" s="8"/>
      <c r="F80" s="357"/>
    </row>
    <row r="81" spans="1:6" s="635" customFormat="1">
      <c r="A81" s="688" t="s">
        <v>1523</v>
      </c>
      <c r="B81" s="682" t="s">
        <v>1449</v>
      </c>
      <c r="C81" s="683"/>
      <c r="D81" s="684"/>
      <c r="E81" s="8"/>
      <c r="F81" s="357"/>
    </row>
    <row r="82" spans="1:6" s="635" customFormat="1" ht="25.5">
      <c r="A82" s="688" t="s">
        <v>1524</v>
      </c>
      <c r="B82" s="685" t="s">
        <v>1525</v>
      </c>
      <c r="C82" s="683"/>
      <c r="D82" s="686"/>
      <c r="E82" s="8"/>
      <c r="F82" s="357"/>
    </row>
    <row r="83" spans="1:6" s="635" customFormat="1">
      <c r="A83" s="688" t="s">
        <v>1526</v>
      </c>
      <c r="B83" s="685" t="s">
        <v>1527</v>
      </c>
      <c r="C83" s="683"/>
      <c r="D83" s="686"/>
      <c r="E83" s="8"/>
      <c r="F83" s="357"/>
    </row>
    <row r="84" spans="1:6" s="635" customFormat="1">
      <c r="A84" s="688" t="s">
        <v>1528</v>
      </c>
      <c r="B84" s="685" t="s">
        <v>1467</v>
      </c>
      <c r="C84" s="683"/>
      <c r="D84" s="686"/>
      <c r="E84" s="8"/>
      <c r="F84" s="357"/>
    </row>
    <row r="85" spans="1:6" s="635" customFormat="1">
      <c r="A85" s="688" t="s">
        <v>1529</v>
      </c>
      <c r="B85" s="682" t="s">
        <v>1469</v>
      </c>
      <c r="C85" s="683"/>
      <c r="D85" s="684"/>
      <c r="E85" s="8"/>
      <c r="F85" s="357"/>
    </row>
    <row r="86" spans="1:6" s="635" customFormat="1" ht="25.5">
      <c r="A86" s="688" t="s">
        <v>1530</v>
      </c>
      <c r="B86" s="685" t="s">
        <v>1531</v>
      </c>
      <c r="C86" s="683"/>
      <c r="D86" s="686"/>
      <c r="E86" s="8"/>
      <c r="F86" s="357"/>
    </row>
    <row r="87" spans="1:6" s="635" customFormat="1" ht="25.5">
      <c r="A87" s="688" t="s">
        <v>1532</v>
      </c>
      <c r="B87" s="685" t="s">
        <v>1533</v>
      </c>
      <c r="C87" s="683"/>
      <c r="D87" s="686"/>
      <c r="E87" s="8"/>
      <c r="F87" s="357"/>
    </row>
    <row r="88" spans="1:6" s="635" customFormat="1" ht="25.5">
      <c r="A88" s="688" t="s">
        <v>1534</v>
      </c>
      <c r="B88" s="685" t="s">
        <v>1506</v>
      </c>
      <c r="C88" s="683"/>
      <c r="D88" s="686"/>
      <c r="E88" s="8"/>
      <c r="F88" s="357"/>
    </row>
    <row r="89" spans="1:6" s="635" customFormat="1" ht="38.25">
      <c r="A89" s="688" t="s">
        <v>1535</v>
      </c>
      <c r="B89" s="685" t="s">
        <v>1536</v>
      </c>
      <c r="C89" s="683"/>
      <c r="D89" s="686"/>
      <c r="E89" s="8"/>
      <c r="F89" s="357"/>
    </row>
    <row r="90" spans="1:6" s="635" customFormat="1" ht="38.25">
      <c r="A90" s="688" t="s">
        <v>1537</v>
      </c>
      <c r="B90" s="685" t="s">
        <v>3732</v>
      </c>
      <c r="C90" s="683"/>
      <c r="D90" s="686"/>
      <c r="E90" s="8"/>
      <c r="F90" s="357"/>
    </row>
    <row r="91" spans="1:6" s="635" customFormat="1" ht="38.25">
      <c r="A91" s="688" t="s">
        <v>1538</v>
      </c>
      <c r="B91" s="685" t="s">
        <v>3733</v>
      </c>
      <c r="C91" s="683"/>
      <c r="D91" s="686"/>
      <c r="E91" s="8"/>
      <c r="F91" s="357"/>
    </row>
    <row r="92" spans="1:6" s="635" customFormat="1" ht="25.5">
      <c r="A92" s="688" t="s">
        <v>1540</v>
      </c>
      <c r="B92" s="685" t="s">
        <v>1539</v>
      </c>
      <c r="C92" s="683"/>
      <c r="D92" s="686"/>
      <c r="E92" s="8"/>
      <c r="F92" s="357"/>
    </row>
    <row r="93" spans="1:6" s="635" customFormat="1" ht="38.25">
      <c r="A93" s="688" t="s">
        <v>1542</v>
      </c>
      <c r="B93" s="685" t="s">
        <v>1541</v>
      </c>
      <c r="C93" s="689"/>
      <c r="D93" s="686"/>
      <c r="E93" s="8"/>
      <c r="F93" s="357"/>
    </row>
    <row r="94" spans="1:6" s="635" customFormat="1" ht="25.5">
      <c r="A94" s="688" t="s">
        <v>1544</v>
      </c>
      <c r="B94" s="687" t="s">
        <v>1543</v>
      </c>
      <c r="C94" s="689"/>
      <c r="D94" s="686"/>
      <c r="E94" s="8"/>
      <c r="F94" s="357"/>
    </row>
    <row r="95" spans="1:6" s="635" customFormat="1" ht="191.25">
      <c r="A95" s="688" t="s">
        <v>1545</v>
      </c>
      <c r="B95" s="687" t="s">
        <v>1514</v>
      </c>
      <c r="C95" s="689"/>
      <c r="D95" s="686"/>
      <c r="E95" s="8"/>
      <c r="F95" s="357"/>
    </row>
    <row r="96" spans="1:6" s="635" customFormat="1" ht="38.25">
      <c r="A96" s="688" t="s">
        <v>1546</v>
      </c>
      <c r="B96" s="685" t="s">
        <v>1516</v>
      </c>
      <c r="C96" s="689"/>
      <c r="D96" s="686"/>
      <c r="E96" s="8"/>
      <c r="F96" s="357"/>
    </row>
    <row r="97" spans="1:6" s="635" customFormat="1" ht="38.25">
      <c r="A97" s="688" t="s">
        <v>3734</v>
      </c>
      <c r="B97" s="687" t="s">
        <v>1518</v>
      </c>
      <c r="C97" s="689"/>
      <c r="D97" s="686"/>
      <c r="E97" s="8"/>
      <c r="F97" s="357"/>
    </row>
    <row r="98" spans="1:6" s="635" customFormat="1" ht="25.5">
      <c r="A98" s="673" t="s">
        <v>1520</v>
      </c>
      <c r="B98" s="680" t="s">
        <v>1547</v>
      </c>
      <c r="C98" s="305" t="s">
        <v>102</v>
      </c>
      <c r="D98" s="357">
        <v>1</v>
      </c>
      <c r="E98" s="8"/>
      <c r="F98" s="638">
        <f>ROUND(D98*E98,2)</f>
        <v>0</v>
      </c>
    </row>
    <row r="99" spans="1:6" s="635" customFormat="1">
      <c r="A99" s="679"/>
      <c r="B99" s="672"/>
      <c r="C99" s="10"/>
      <c r="D99" s="339"/>
      <c r="E99" s="8"/>
      <c r="F99" s="357"/>
    </row>
    <row r="100" spans="1:6" s="635" customFormat="1" ht="25.5">
      <c r="A100" s="673" t="s">
        <v>1548</v>
      </c>
      <c r="B100" s="680" t="s">
        <v>1549</v>
      </c>
      <c r="C100" s="305"/>
      <c r="D100" s="357"/>
      <c r="E100" s="8"/>
      <c r="F100" s="357"/>
    </row>
    <row r="101" spans="1:6" s="635" customFormat="1" ht="153">
      <c r="A101" s="688" t="s">
        <v>1550</v>
      </c>
      <c r="B101" s="681" t="s">
        <v>3907</v>
      </c>
      <c r="C101" s="305"/>
      <c r="D101" s="357"/>
      <c r="E101" s="8"/>
      <c r="F101" s="357"/>
    </row>
    <row r="102" spans="1:6" s="635" customFormat="1">
      <c r="A102" s="688" t="s">
        <v>1551</v>
      </c>
      <c r="B102" s="682" t="s">
        <v>1449</v>
      </c>
      <c r="C102" s="683"/>
      <c r="D102" s="684"/>
      <c r="E102" s="8"/>
      <c r="F102" s="357"/>
    </row>
    <row r="103" spans="1:6" s="635" customFormat="1" ht="25.5">
      <c r="A103" s="688" t="s">
        <v>1552</v>
      </c>
      <c r="B103" s="685" t="s">
        <v>1553</v>
      </c>
      <c r="C103" s="683"/>
      <c r="D103" s="686"/>
      <c r="E103" s="8"/>
      <c r="F103" s="357"/>
    </row>
    <row r="104" spans="1:6" s="635" customFormat="1">
      <c r="A104" s="688" t="s">
        <v>1554</v>
      </c>
      <c r="B104" s="685" t="s">
        <v>1527</v>
      </c>
      <c r="C104" s="683"/>
      <c r="D104" s="686"/>
      <c r="E104" s="8"/>
      <c r="F104" s="357"/>
    </row>
    <row r="105" spans="1:6" s="635" customFormat="1">
      <c r="A105" s="688" t="s">
        <v>1555</v>
      </c>
      <c r="B105" s="685" t="s">
        <v>1467</v>
      </c>
      <c r="C105" s="683"/>
      <c r="D105" s="686"/>
      <c r="E105" s="8"/>
      <c r="F105" s="357"/>
    </row>
    <row r="106" spans="1:6" s="635" customFormat="1">
      <c r="A106" s="688" t="s">
        <v>1556</v>
      </c>
      <c r="B106" s="682" t="s">
        <v>1469</v>
      </c>
      <c r="C106" s="683"/>
      <c r="D106" s="684"/>
      <c r="E106" s="8"/>
      <c r="F106" s="357"/>
    </row>
    <row r="107" spans="1:6" s="635" customFormat="1" ht="25.5">
      <c r="A107" s="688" t="s">
        <v>1557</v>
      </c>
      <c r="B107" s="685" t="s">
        <v>1558</v>
      </c>
      <c r="C107" s="683"/>
      <c r="D107" s="686"/>
      <c r="E107" s="8"/>
      <c r="F107" s="357"/>
    </row>
    <row r="108" spans="1:6" s="635" customFormat="1" ht="25.5">
      <c r="A108" s="688" t="s">
        <v>1559</v>
      </c>
      <c r="B108" s="685" t="s">
        <v>3735</v>
      </c>
      <c r="C108" s="683"/>
      <c r="D108" s="686"/>
      <c r="E108" s="8"/>
      <c r="F108" s="357"/>
    </row>
    <row r="109" spans="1:6" s="635" customFormat="1" ht="38.25">
      <c r="A109" s="688" t="s">
        <v>1561</v>
      </c>
      <c r="B109" s="685" t="s">
        <v>1562</v>
      </c>
      <c r="C109" s="683"/>
      <c r="D109" s="686"/>
      <c r="E109" s="8"/>
      <c r="F109" s="357"/>
    </row>
    <row r="110" spans="1:6" s="635" customFormat="1" ht="38.25">
      <c r="A110" s="688" t="s">
        <v>1563</v>
      </c>
      <c r="B110" s="685" t="s">
        <v>3736</v>
      </c>
      <c r="C110" s="683"/>
      <c r="D110" s="686"/>
      <c r="E110" s="8"/>
      <c r="F110" s="357"/>
    </row>
    <row r="111" spans="1:6" s="635" customFormat="1" ht="38.25">
      <c r="A111" s="688" t="s">
        <v>1564</v>
      </c>
      <c r="B111" s="685" t="s">
        <v>3737</v>
      </c>
      <c r="C111" s="683"/>
      <c r="D111" s="686"/>
      <c r="E111" s="8"/>
      <c r="F111" s="357"/>
    </row>
    <row r="112" spans="1:6" s="635" customFormat="1" ht="25.5">
      <c r="A112" s="688" t="s">
        <v>1565</v>
      </c>
      <c r="B112" s="685" t="s">
        <v>3738</v>
      </c>
      <c r="C112" s="683"/>
      <c r="D112" s="686"/>
      <c r="E112" s="8"/>
      <c r="F112" s="357"/>
    </row>
    <row r="113" spans="1:6" s="635" customFormat="1" ht="38.25">
      <c r="A113" s="688" t="s">
        <v>1566</v>
      </c>
      <c r="B113" s="685" t="s">
        <v>1567</v>
      </c>
      <c r="C113" s="683"/>
      <c r="D113" s="686"/>
      <c r="E113" s="8"/>
      <c r="F113" s="357"/>
    </row>
    <row r="114" spans="1:6" s="635" customFormat="1" ht="25.5">
      <c r="A114" s="688" t="s">
        <v>1568</v>
      </c>
      <c r="B114" s="687" t="s">
        <v>1543</v>
      </c>
      <c r="C114" s="683"/>
      <c r="D114" s="686"/>
      <c r="E114" s="8"/>
      <c r="F114" s="357"/>
    </row>
    <row r="115" spans="1:6" s="635" customFormat="1" ht="191.25">
      <c r="A115" s="688" t="s">
        <v>1569</v>
      </c>
      <c r="B115" s="687" t="s">
        <v>1514</v>
      </c>
      <c r="C115" s="683"/>
      <c r="D115" s="686"/>
      <c r="E115" s="8"/>
      <c r="F115" s="357"/>
    </row>
    <row r="116" spans="1:6" s="635" customFormat="1" ht="38.25">
      <c r="A116" s="688" t="s">
        <v>1570</v>
      </c>
      <c r="B116" s="685" t="s">
        <v>1516</v>
      </c>
      <c r="C116" s="683"/>
      <c r="D116" s="686"/>
      <c r="E116" s="8"/>
      <c r="F116" s="357"/>
    </row>
    <row r="117" spans="1:6" s="635" customFormat="1" ht="38.25">
      <c r="A117" s="688" t="s">
        <v>1571</v>
      </c>
      <c r="B117" s="687" t="s">
        <v>1518</v>
      </c>
      <c r="C117" s="683"/>
      <c r="D117" s="686"/>
      <c r="E117" s="8"/>
      <c r="F117" s="357"/>
    </row>
    <row r="118" spans="1:6" s="635" customFormat="1" ht="25.5">
      <c r="A118" s="673" t="s">
        <v>1548</v>
      </c>
      <c r="B118" s="680" t="s">
        <v>1572</v>
      </c>
      <c r="C118" s="305" t="s">
        <v>102</v>
      </c>
      <c r="D118" s="357">
        <v>1</v>
      </c>
      <c r="E118" s="8"/>
      <c r="F118" s="638">
        <f>ROUND(D118*E118,2)</f>
        <v>0</v>
      </c>
    </row>
    <row r="119" spans="1:6" s="635" customFormat="1">
      <c r="A119" s="679"/>
      <c r="B119" s="672"/>
      <c r="C119" s="10"/>
      <c r="D119" s="339"/>
      <c r="E119" s="8"/>
      <c r="F119" s="357"/>
    </row>
    <row r="120" spans="1:6" s="635" customFormat="1" ht="25.5">
      <c r="A120" s="673" t="s">
        <v>1573</v>
      </c>
      <c r="B120" s="680" t="s">
        <v>1574</v>
      </c>
      <c r="C120" s="305"/>
      <c r="D120" s="357"/>
      <c r="E120" s="8"/>
      <c r="F120" s="357"/>
    </row>
    <row r="121" spans="1:6" s="635" customFormat="1" ht="153">
      <c r="A121" s="688" t="s">
        <v>1575</v>
      </c>
      <c r="B121" s="681" t="s">
        <v>3910</v>
      </c>
      <c r="C121" s="305"/>
      <c r="D121" s="357"/>
      <c r="E121" s="8"/>
      <c r="F121" s="357"/>
    </row>
    <row r="122" spans="1:6" s="635" customFormat="1">
      <c r="A122" s="688" t="s">
        <v>1576</v>
      </c>
      <c r="B122" s="682" t="s">
        <v>1449</v>
      </c>
      <c r="C122" s="683"/>
      <c r="D122" s="684"/>
      <c r="E122" s="8"/>
      <c r="F122" s="357"/>
    </row>
    <row r="123" spans="1:6" s="635" customFormat="1" ht="25.5">
      <c r="A123" s="688" t="s">
        <v>1577</v>
      </c>
      <c r="B123" s="685" t="s">
        <v>1578</v>
      </c>
      <c r="C123" s="683"/>
      <c r="D123" s="686"/>
      <c r="E123" s="8"/>
      <c r="F123" s="357"/>
    </row>
    <row r="124" spans="1:6" s="635" customFormat="1">
      <c r="A124" s="688" t="s">
        <v>1579</v>
      </c>
      <c r="B124" s="685" t="s">
        <v>1527</v>
      </c>
      <c r="C124" s="683"/>
      <c r="D124" s="686"/>
      <c r="E124" s="8"/>
      <c r="F124" s="357"/>
    </row>
    <row r="125" spans="1:6" s="635" customFormat="1">
      <c r="A125" s="688" t="s">
        <v>1580</v>
      </c>
      <c r="B125" s="685" t="s">
        <v>1467</v>
      </c>
      <c r="C125" s="683"/>
      <c r="D125" s="686"/>
      <c r="E125" s="8"/>
      <c r="F125" s="357"/>
    </row>
    <row r="126" spans="1:6" s="635" customFormat="1">
      <c r="A126" s="688" t="s">
        <v>1581</v>
      </c>
      <c r="B126" s="682" t="s">
        <v>1469</v>
      </c>
      <c r="C126" s="683"/>
      <c r="D126" s="684"/>
      <c r="E126" s="8"/>
      <c r="F126" s="357"/>
    </row>
    <row r="127" spans="1:6" s="635" customFormat="1" ht="25.5">
      <c r="A127" s="688" t="s">
        <v>1582</v>
      </c>
      <c r="B127" s="685" t="s">
        <v>1583</v>
      </c>
      <c r="C127" s="683"/>
      <c r="D127" s="686"/>
      <c r="E127" s="8"/>
      <c r="F127" s="357"/>
    </row>
    <row r="128" spans="1:6" s="635" customFormat="1" ht="25.5">
      <c r="A128" s="688" t="s">
        <v>1584</v>
      </c>
      <c r="B128" s="685" t="s">
        <v>1508</v>
      </c>
      <c r="C128" s="683"/>
      <c r="D128" s="686"/>
      <c r="E128" s="8"/>
      <c r="F128" s="357"/>
    </row>
    <row r="129" spans="1:6" s="635" customFormat="1" ht="25.5">
      <c r="A129" s="688" t="s">
        <v>1585</v>
      </c>
      <c r="B129" s="685" t="s">
        <v>1560</v>
      </c>
      <c r="C129" s="683"/>
      <c r="D129" s="686"/>
      <c r="E129" s="8"/>
      <c r="F129" s="357"/>
    </row>
    <row r="130" spans="1:6" s="635" customFormat="1" ht="38.25">
      <c r="A130" s="688" t="s">
        <v>1586</v>
      </c>
      <c r="B130" s="685" t="s">
        <v>1536</v>
      </c>
      <c r="C130" s="683"/>
      <c r="D130" s="686"/>
      <c r="E130" s="8"/>
      <c r="F130" s="357"/>
    </row>
    <row r="131" spans="1:6" s="635" customFormat="1" ht="38.25">
      <c r="A131" s="688" t="s">
        <v>1587</v>
      </c>
      <c r="B131" s="685" t="s">
        <v>1588</v>
      </c>
      <c r="C131" s="683"/>
      <c r="D131" s="686"/>
      <c r="E131" s="8"/>
      <c r="F131" s="357"/>
    </row>
    <row r="132" spans="1:6" s="635" customFormat="1" ht="38.25">
      <c r="A132" s="688" t="s">
        <v>1589</v>
      </c>
      <c r="B132" s="685" t="s">
        <v>1590</v>
      </c>
      <c r="C132" s="683"/>
      <c r="D132" s="686"/>
      <c r="E132" s="8"/>
      <c r="F132" s="357"/>
    </row>
    <row r="133" spans="1:6" s="635" customFormat="1" ht="25.5">
      <c r="A133" s="688" t="s">
        <v>1591</v>
      </c>
      <c r="B133" s="685" t="s">
        <v>1592</v>
      </c>
      <c r="C133" s="683"/>
      <c r="D133" s="686"/>
      <c r="E133" s="8"/>
      <c r="F133" s="357"/>
    </row>
    <row r="134" spans="1:6" s="635" customFormat="1" ht="38.25">
      <c r="A134" s="688" t="s">
        <v>1593</v>
      </c>
      <c r="B134" s="685" t="s">
        <v>1594</v>
      </c>
      <c r="C134" s="683"/>
      <c r="D134" s="686"/>
      <c r="E134" s="8"/>
      <c r="F134" s="357"/>
    </row>
    <row r="135" spans="1:6" s="635" customFormat="1" ht="25.5">
      <c r="A135" s="688" t="s">
        <v>1595</v>
      </c>
      <c r="B135" s="687" t="s">
        <v>1543</v>
      </c>
      <c r="C135" s="683"/>
      <c r="D135" s="686"/>
      <c r="E135" s="8"/>
      <c r="F135" s="357"/>
    </row>
    <row r="136" spans="1:6" s="635" customFormat="1" ht="191.25">
      <c r="A136" s="688" t="s">
        <v>1596</v>
      </c>
      <c r="B136" s="687" t="s">
        <v>1514</v>
      </c>
      <c r="C136" s="683"/>
      <c r="D136" s="686"/>
      <c r="E136" s="8"/>
      <c r="F136" s="357"/>
    </row>
    <row r="137" spans="1:6" s="635" customFormat="1" ht="38.25">
      <c r="A137" s="688" t="s">
        <v>1597</v>
      </c>
      <c r="B137" s="685" t="s">
        <v>1516</v>
      </c>
      <c r="C137" s="683"/>
      <c r="D137" s="686"/>
      <c r="E137" s="8"/>
      <c r="F137" s="357"/>
    </row>
    <row r="138" spans="1:6" s="635" customFormat="1" ht="38.25">
      <c r="A138" s="688" t="s">
        <v>1598</v>
      </c>
      <c r="B138" s="687" t="s">
        <v>1518</v>
      </c>
      <c r="C138" s="683"/>
      <c r="D138" s="686"/>
      <c r="E138" s="8"/>
      <c r="F138" s="357"/>
    </row>
    <row r="139" spans="1:6" s="635" customFormat="1" ht="25.5">
      <c r="A139" s="673" t="s">
        <v>1573</v>
      </c>
      <c r="B139" s="680" t="s">
        <v>1599</v>
      </c>
      <c r="C139" s="305" t="s">
        <v>102</v>
      </c>
      <c r="D139" s="357">
        <v>1</v>
      </c>
      <c r="E139" s="8"/>
      <c r="F139" s="638">
        <f>ROUND(D139*E139,2)</f>
        <v>0</v>
      </c>
    </row>
    <row r="140" spans="1:6" s="635" customFormat="1">
      <c r="A140" s="679"/>
      <c r="B140" s="672"/>
      <c r="C140" s="10"/>
      <c r="D140" s="339"/>
      <c r="E140" s="8"/>
      <c r="F140" s="357"/>
    </row>
    <row r="141" spans="1:6" s="635" customFormat="1">
      <c r="A141" s="669" t="s">
        <v>1158</v>
      </c>
      <c r="B141" s="670" t="s">
        <v>1600</v>
      </c>
      <c r="C141" s="396"/>
      <c r="D141" s="397"/>
      <c r="E141" s="31"/>
      <c r="F141" s="641">
        <f>SUM(F39:F139)</f>
        <v>0</v>
      </c>
    </row>
    <row r="142" spans="1:6" s="635" customFormat="1">
      <c r="A142" s="679"/>
      <c r="B142" s="672"/>
      <c r="C142" s="10"/>
      <c r="D142" s="339"/>
      <c r="E142" s="8"/>
      <c r="F142" s="357"/>
    </row>
    <row r="143" spans="1:6" s="635" customFormat="1">
      <c r="A143" s="669" t="s">
        <v>1601</v>
      </c>
      <c r="B143" s="670" t="s">
        <v>1602</v>
      </c>
      <c r="C143" s="396"/>
      <c r="D143" s="397"/>
      <c r="E143" s="31"/>
      <c r="F143" s="637"/>
    </row>
    <row r="144" spans="1:6" s="635" customFormat="1">
      <c r="A144" s="679"/>
      <c r="B144" s="672"/>
      <c r="C144" s="10"/>
      <c r="D144" s="339"/>
      <c r="E144" s="8"/>
      <c r="F144" s="357"/>
    </row>
    <row r="145" spans="1:6" s="635" customFormat="1" ht="25.5">
      <c r="A145" s="688" t="s">
        <v>357</v>
      </c>
      <c r="B145" s="681" t="s">
        <v>1603</v>
      </c>
      <c r="C145" s="305" t="s">
        <v>164</v>
      </c>
      <c r="D145" s="362">
        <v>198</v>
      </c>
      <c r="E145" s="113"/>
      <c r="F145" s="639">
        <f t="shared" ref="F145:F155" si="0">ROUND(D145*E145,2)</f>
        <v>0</v>
      </c>
    </row>
    <row r="146" spans="1:6" s="635" customFormat="1" ht="25.5">
      <c r="A146" s="688" t="s">
        <v>362</v>
      </c>
      <c r="B146" s="681" t="s">
        <v>1604</v>
      </c>
      <c r="C146" s="305" t="s">
        <v>164</v>
      </c>
      <c r="D146" s="362">
        <v>13</v>
      </c>
      <c r="E146" s="113"/>
      <c r="F146" s="639">
        <f t="shared" si="0"/>
        <v>0</v>
      </c>
    </row>
    <row r="147" spans="1:6" s="635" customFormat="1" ht="63.75">
      <c r="A147" s="688" t="s">
        <v>366</v>
      </c>
      <c r="B147" s="681" t="s">
        <v>1605</v>
      </c>
      <c r="C147" s="305" t="s">
        <v>164</v>
      </c>
      <c r="D147" s="362">
        <v>87</v>
      </c>
      <c r="E147" s="113"/>
      <c r="F147" s="639">
        <f t="shared" si="0"/>
        <v>0</v>
      </c>
    </row>
    <row r="148" spans="1:6" s="635" customFormat="1" ht="63.75">
      <c r="A148" s="688" t="s">
        <v>369</v>
      </c>
      <c r="B148" s="681" t="s">
        <v>1606</v>
      </c>
      <c r="C148" s="305" t="s">
        <v>164</v>
      </c>
      <c r="D148" s="362">
        <v>8</v>
      </c>
      <c r="E148" s="113"/>
      <c r="F148" s="639">
        <f t="shared" si="0"/>
        <v>0</v>
      </c>
    </row>
    <row r="149" spans="1:6" s="635" customFormat="1" ht="63.75">
      <c r="A149" s="688" t="s">
        <v>373</v>
      </c>
      <c r="B149" s="681" t="s">
        <v>1607</v>
      </c>
      <c r="C149" s="305" t="s">
        <v>164</v>
      </c>
      <c r="D149" s="362">
        <v>19</v>
      </c>
      <c r="E149" s="113"/>
      <c r="F149" s="639">
        <f t="shared" si="0"/>
        <v>0</v>
      </c>
    </row>
    <row r="150" spans="1:6" s="635" customFormat="1" ht="127.5">
      <c r="A150" s="688" t="s">
        <v>1608</v>
      </c>
      <c r="B150" s="678" t="s">
        <v>1609</v>
      </c>
      <c r="C150" s="305" t="s">
        <v>102</v>
      </c>
      <c r="D150" s="357">
        <v>1</v>
      </c>
      <c r="E150" s="9"/>
      <c r="F150" s="572">
        <f t="shared" si="0"/>
        <v>0</v>
      </c>
    </row>
    <row r="151" spans="1:6" s="635" customFormat="1" ht="127.5">
      <c r="A151" s="688" t="s">
        <v>1610</v>
      </c>
      <c r="B151" s="678" t="s">
        <v>1611</v>
      </c>
      <c r="C151" s="305" t="s">
        <v>102</v>
      </c>
      <c r="D151" s="357">
        <v>2</v>
      </c>
      <c r="E151" s="9"/>
      <c r="F151" s="572">
        <f t="shared" si="0"/>
        <v>0</v>
      </c>
    </row>
    <row r="152" spans="1:6" s="635" customFormat="1" ht="127.5">
      <c r="A152" s="688" t="s">
        <v>1612</v>
      </c>
      <c r="B152" s="674" t="s">
        <v>1613</v>
      </c>
      <c r="C152" s="305" t="s">
        <v>102</v>
      </c>
      <c r="D152" s="362">
        <v>1</v>
      </c>
      <c r="E152" s="113"/>
      <c r="F152" s="639">
        <f t="shared" si="0"/>
        <v>0</v>
      </c>
    </row>
    <row r="153" spans="1:6" s="635" customFormat="1" ht="140.25">
      <c r="A153" s="688" t="s">
        <v>1614</v>
      </c>
      <c r="B153" s="674" t="s">
        <v>1615</v>
      </c>
      <c r="C153" s="305" t="s">
        <v>102</v>
      </c>
      <c r="D153" s="362">
        <v>16</v>
      </c>
      <c r="E153" s="113"/>
      <c r="F153" s="639">
        <f t="shared" si="0"/>
        <v>0</v>
      </c>
    </row>
    <row r="154" spans="1:6" s="635" customFormat="1" ht="127.5">
      <c r="A154" s="688" t="s">
        <v>1616</v>
      </c>
      <c r="B154" s="674" t="s">
        <v>1617</v>
      </c>
      <c r="C154" s="305" t="s">
        <v>102</v>
      </c>
      <c r="D154" s="362">
        <v>99</v>
      </c>
      <c r="E154" s="113"/>
      <c r="F154" s="639">
        <f t="shared" si="0"/>
        <v>0</v>
      </c>
    </row>
    <row r="155" spans="1:6" s="635" customFormat="1" ht="89.25">
      <c r="A155" s="688" t="s">
        <v>1618</v>
      </c>
      <c r="B155" s="312" t="s">
        <v>1619</v>
      </c>
      <c r="C155" s="305" t="s">
        <v>102</v>
      </c>
      <c r="D155" s="357">
        <v>16</v>
      </c>
      <c r="E155" s="9"/>
      <c r="F155" s="572">
        <f t="shared" si="0"/>
        <v>0</v>
      </c>
    </row>
    <row r="156" spans="1:6" s="635" customFormat="1">
      <c r="A156" s="688"/>
      <c r="B156" s="312"/>
      <c r="C156" s="305"/>
      <c r="D156" s="357"/>
      <c r="E156" s="9"/>
      <c r="F156" s="572"/>
    </row>
    <row r="157" spans="1:6" s="635" customFormat="1" ht="25.5">
      <c r="A157" s="688" t="s">
        <v>1620</v>
      </c>
      <c r="B157" s="681" t="s">
        <v>1621</v>
      </c>
      <c r="C157" s="305"/>
      <c r="D157" s="357"/>
      <c r="E157" s="9"/>
      <c r="F157" s="572"/>
    </row>
    <row r="158" spans="1:6" s="635" customFormat="1">
      <c r="A158" s="688" t="s">
        <v>1622</v>
      </c>
      <c r="B158" s="681" t="s">
        <v>1623</v>
      </c>
      <c r="C158" s="305" t="s">
        <v>164</v>
      </c>
      <c r="D158" s="362">
        <v>100</v>
      </c>
      <c r="E158" s="113"/>
      <c r="F158" s="639">
        <f>ROUND(D158*E158,2)</f>
        <v>0</v>
      </c>
    </row>
    <row r="159" spans="1:6" s="635" customFormat="1">
      <c r="A159" s="688" t="s">
        <v>1624</v>
      </c>
      <c r="B159" s="681" t="s">
        <v>1625</v>
      </c>
      <c r="C159" s="305" t="s">
        <v>164</v>
      </c>
      <c r="D159" s="357">
        <v>200</v>
      </c>
      <c r="E159" s="9"/>
      <c r="F159" s="572">
        <f>ROUND(D159*E159,2)</f>
        <v>0</v>
      </c>
    </row>
    <row r="160" spans="1:6" s="635" customFormat="1">
      <c r="A160" s="688"/>
      <c r="B160" s="681"/>
      <c r="C160" s="305"/>
      <c r="D160" s="357"/>
      <c r="E160" s="9"/>
      <c r="F160" s="572"/>
    </row>
    <row r="161" spans="1:6" s="635" customFormat="1" ht="38.25">
      <c r="A161" s="688" t="s">
        <v>1626</v>
      </c>
      <c r="B161" s="681" t="s">
        <v>1627</v>
      </c>
      <c r="C161" s="305"/>
      <c r="D161" s="357"/>
      <c r="E161" s="9"/>
      <c r="F161" s="572"/>
    </row>
    <row r="162" spans="1:6" s="635" customFormat="1">
      <c r="A162" s="688" t="s">
        <v>1628</v>
      </c>
      <c r="B162" s="681" t="s">
        <v>1629</v>
      </c>
      <c r="C162" s="305" t="s">
        <v>1433</v>
      </c>
      <c r="D162" s="362">
        <v>15</v>
      </c>
      <c r="E162" s="113"/>
      <c r="F162" s="639">
        <f t="shared" ref="F162:F186" si="1">ROUND(D162*E162,2)</f>
        <v>0</v>
      </c>
    </row>
    <row r="163" spans="1:6" s="635" customFormat="1">
      <c r="A163" s="688" t="s">
        <v>1630</v>
      </c>
      <c r="B163" s="681" t="s">
        <v>1631</v>
      </c>
      <c r="C163" s="305" t="s">
        <v>1433</v>
      </c>
      <c r="D163" s="362">
        <v>110</v>
      </c>
      <c r="E163" s="113"/>
      <c r="F163" s="639">
        <f t="shared" si="1"/>
        <v>0</v>
      </c>
    </row>
    <row r="164" spans="1:6" s="635" customFormat="1">
      <c r="A164" s="688" t="s">
        <v>1632</v>
      </c>
      <c r="B164" s="681" t="s">
        <v>1633</v>
      </c>
      <c r="C164" s="305" t="s">
        <v>1433</v>
      </c>
      <c r="D164" s="362">
        <v>60</v>
      </c>
      <c r="E164" s="113"/>
      <c r="F164" s="639">
        <f t="shared" si="1"/>
        <v>0</v>
      </c>
    </row>
    <row r="165" spans="1:6" s="635" customFormat="1">
      <c r="A165" s="688" t="s">
        <v>1634</v>
      </c>
      <c r="B165" s="681" t="s">
        <v>1635</v>
      </c>
      <c r="C165" s="305" t="s">
        <v>1433</v>
      </c>
      <c r="D165" s="362">
        <v>140</v>
      </c>
      <c r="E165" s="113"/>
      <c r="F165" s="639">
        <f t="shared" si="1"/>
        <v>0</v>
      </c>
    </row>
    <row r="166" spans="1:6" s="635" customFormat="1">
      <c r="A166" s="688" t="s">
        <v>1636</v>
      </c>
      <c r="B166" s="681" t="s">
        <v>1637</v>
      </c>
      <c r="C166" s="305" t="s">
        <v>1433</v>
      </c>
      <c r="D166" s="362">
        <v>60</v>
      </c>
      <c r="E166" s="113"/>
      <c r="F166" s="639">
        <f t="shared" si="1"/>
        <v>0</v>
      </c>
    </row>
    <row r="167" spans="1:6" s="635" customFormat="1">
      <c r="A167" s="688" t="s">
        <v>1638</v>
      </c>
      <c r="B167" s="681" t="s">
        <v>1639</v>
      </c>
      <c r="C167" s="305" t="s">
        <v>1433</v>
      </c>
      <c r="D167" s="362">
        <v>110</v>
      </c>
      <c r="E167" s="113"/>
      <c r="F167" s="639">
        <f t="shared" si="1"/>
        <v>0</v>
      </c>
    </row>
    <row r="168" spans="1:6" s="635" customFormat="1">
      <c r="A168" s="688" t="s">
        <v>1640</v>
      </c>
      <c r="B168" s="681" t="s">
        <v>1641</v>
      </c>
      <c r="C168" s="305" t="s">
        <v>1433</v>
      </c>
      <c r="D168" s="362">
        <v>905</v>
      </c>
      <c r="E168" s="113"/>
      <c r="F168" s="639">
        <f t="shared" si="1"/>
        <v>0</v>
      </c>
    </row>
    <row r="169" spans="1:6" s="635" customFormat="1">
      <c r="A169" s="688" t="s">
        <v>1642</v>
      </c>
      <c r="B169" s="681" t="s">
        <v>1643</v>
      </c>
      <c r="C169" s="305" t="s">
        <v>1433</v>
      </c>
      <c r="D169" s="362">
        <v>360</v>
      </c>
      <c r="E169" s="113"/>
      <c r="F169" s="639">
        <f t="shared" si="1"/>
        <v>0</v>
      </c>
    </row>
    <row r="170" spans="1:6" s="635" customFormat="1">
      <c r="A170" s="688" t="s">
        <v>1644</v>
      </c>
      <c r="B170" s="681" t="s">
        <v>1645</v>
      </c>
      <c r="C170" s="305" t="s">
        <v>1433</v>
      </c>
      <c r="D170" s="362">
        <v>2920</v>
      </c>
      <c r="E170" s="113"/>
      <c r="F170" s="639">
        <f t="shared" si="1"/>
        <v>0</v>
      </c>
    </row>
    <row r="171" spans="1:6" s="635" customFormat="1">
      <c r="A171" s="688" t="s">
        <v>1646</v>
      </c>
      <c r="B171" s="681" t="s">
        <v>1647</v>
      </c>
      <c r="C171" s="305" t="s">
        <v>1433</v>
      </c>
      <c r="D171" s="362">
        <f>6560+2445</f>
        <v>9005</v>
      </c>
      <c r="E171" s="113"/>
      <c r="F171" s="639">
        <f t="shared" si="1"/>
        <v>0</v>
      </c>
    </row>
    <row r="172" spans="1:6" s="635" customFormat="1">
      <c r="A172" s="688" t="s">
        <v>1648</v>
      </c>
      <c r="B172" s="681" t="s">
        <v>1649</v>
      </c>
      <c r="C172" s="305" t="s">
        <v>1433</v>
      </c>
      <c r="D172" s="362">
        <v>350</v>
      </c>
      <c r="E172" s="113"/>
      <c r="F172" s="639">
        <f t="shared" si="1"/>
        <v>0</v>
      </c>
    </row>
    <row r="173" spans="1:6" s="635" customFormat="1">
      <c r="A173" s="688" t="s">
        <v>1650</v>
      </c>
      <c r="B173" s="681" t="s">
        <v>1651</v>
      </c>
      <c r="C173" s="305" t="s">
        <v>1433</v>
      </c>
      <c r="D173" s="362">
        <v>25</v>
      </c>
      <c r="E173" s="113"/>
      <c r="F173" s="639">
        <f t="shared" si="1"/>
        <v>0</v>
      </c>
    </row>
    <row r="174" spans="1:6" s="635" customFormat="1">
      <c r="A174" s="688" t="s">
        <v>1652</v>
      </c>
      <c r="B174" s="681" t="s">
        <v>1653</v>
      </c>
      <c r="C174" s="305" t="s">
        <v>1433</v>
      </c>
      <c r="D174" s="362">
        <v>35</v>
      </c>
      <c r="E174" s="113"/>
      <c r="F174" s="639">
        <f t="shared" si="1"/>
        <v>0</v>
      </c>
    </row>
    <row r="175" spans="1:6" s="635" customFormat="1">
      <c r="A175" s="688" t="s">
        <v>1654</v>
      </c>
      <c r="B175" s="681" t="s">
        <v>1655</v>
      </c>
      <c r="C175" s="305" t="s">
        <v>1433</v>
      </c>
      <c r="D175" s="362">
        <v>80</v>
      </c>
      <c r="E175" s="113"/>
      <c r="F175" s="639">
        <f t="shared" si="1"/>
        <v>0</v>
      </c>
    </row>
    <row r="176" spans="1:6" s="635" customFormat="1">
      <c r="A176" s="688" t="s">
        <v>1656</v>
      </c>
      <c r="B176" s="681" t="s">
        <v>1657</v>
      </c>
      <c r="C176" s="305" t="s">
        <v>1433</v>
      </c>
      <c r="D176" s="362">
        <v>500</v>
      </c>
      <c r="E176" s="113"/>
      <c r="F176" s="639">
        <f t="shared" si="1"/>
        <v>0</v>
      </c>
    </row>
    <row r="177" spans="1:6" s="635" customFormat="1">
      <c r="A177" s="688" t="s">
        <v>1658</v>
      </c>
      <c r="B177" s="681" t="s">
        <v>1659</v>
      </c>
      <c r="C177" s="305" t="s">
        <v>1433</v>
      </c>
      <c r="D177" s="362">
        <v>800</v>
      </c>
      <c r="E177" s="113"/>
      <c r="F177" s="639">
        <f t="shared" si="1"/>
        <v>0</v>
      </c>
    </row>
    <row r="178" spans="1:6" s="635" customFormat="1">
      <c r="A178" s="688" t="s">
        <v>1660</v>
      </c>
      <c r="B178" s="681" t="s">
        <v>1661</v>
      </c>
      <c r="C178" s="305" t="s">
        <v>1433</v>
      </c>
      <c r="D178" s="362">
        <v>70</v>
      </c>
      <c r="E178" s="113"/>
      <c r="F178" s="639">
        <f t="shared" si="1"/>
        <v>0</v>
      </c>
    </row>
    <row r="179" spans="1:6" s="635" customFormat="1">
      <c r="A179" s="688" t="s">
        <v>1662</v>
      </c>
      <c r="B179" s="681" t="s">
        <v>1663</v>
      </c>
      <c r="C179" s="305" t="s">
        <v>1433</v>
      </c>
      <c r="D179" s="362">
        <v>30</v>
      </c>
      <c r="E179" s="113"/>
      <c r="F179" s="639">
        <f t="shared" si="1"/>
        <v>0</v>
      </c>
    </row>
    <row r="180" spans="1:6" s="635" customFormat="1">
      <c r="A180" s="688" t="s">
        <v>1664</v>
      </c>
      <c r="B180" s="681" t="s">
        <v>1665</v>
      </c>
      <c r="C180" s="305" t="s">
        <v>1433</v>
      </c>
      <c r="D180" s="362">
        <v>125</v>
      </c>
      <c r="E180" s="113"/>
      <c r="F180" s="639">
        <f t="shared" si="1"/>
        <v>0</v>
      </c>
    </row>
    <row r="181" spans="1:6" s="635" customFormat="1">
      <c r="A181" s="688" t="s">
        <v>1666</v>
      </c>
      <c r="B181" s="681" t="s">
        <v>1667</v>
      </c>
      <c r="C181" s="305" t="s">
        <v>1433</v>
      </c>
      <c r="D181" s="362">
        <v>100</v>
      </c>
      <c r="E181" s="113"/>
      <c r="F181" s="639">
        <f t="shared" si="1"/>
        <v>0</v>
      </c>
    </row>
    <row r="182" spans="1:6" s="635" customFormat="1">
      <c r="A182" s="688" t="s">
        <v>1668</v>
      </c>
      <c r="B182" s="681" t="s">
        <v>1669</v>
      </c>
      <c r="C182" s="305" t="s">
        <v>1433</v>
      </c>
      <c r="D182" s="362">
        <v>40</v>
      </c>
      <c r="E182" s="113"/>
      <c r="F182" s="639">
        <f t="shared" si="1"/>
        <v>0</v>
      </c>
    </row>
    <row r="183" spans="1:6" s="635" customFormat="1">
      <c r="A183" s="688" t="s">
        <v>1670</v>
      </c>
      <c r="B183" s="681" t="s">
        <v>1671</v>
      </c>
      <c r="C183" s="305" t="s">
        <v>1433</v>
      </c>
      <c r="D183" s="362">
        <v>1135</v>
      </c>
      <c r="E183" s="113"/>
      <c r="F183" s="639">
        <f t="shared" si="1"/>
        <v>0</v>
      </c>
    </row>
    <row r="184" spans="1:6" s="635" customFormat="1">
      <c r="A184" s="688" t="s">
        <v>1672</v>
      </c>
      <c r="B184" s="681" t="s">
        <v>1673</v>
      </c>
      <c r="C184" s="305" t="s">
        <v>1433</v>
      </c>
      <c r="D184" s="362">
        <v>4700</v>
      </c>
      <c r="E184" s="113"/>
      <c r="F184" s="639">
        <f t="shared" si="1"/>
        <v>0</v>
      </c>
    </row>
    <row r="185" spans="1:6" s="635" customFormat="1">
      <c r="A185" s="688" t="s">
        <v>1674</v>
      </c>
      <c r="B185" s="681" t="s">
        <v>1675</v>
      </c>
      <c r="C185" s="305" t="s">
        <v>1433</v>
      </c>
      <c r="D185" s="362">
        <v>350</v>
      </c>
      <c r="E185" s="113"/>
      <c r="F185" s="639">
        <f t="shared" si="1"/>
        <v>0</v>
      </c>
    </row>
    <row r="186" spans="1:6" s="635" customFormat="1">
      <c r="A186" s="688" t="s">
        <v>1676</v>
      </c>
      <c r="B186" s="681" t="s">
        <v>1677</v>
      </c>
      <c r="C186" s="305" t="s">
        <v>1433</v>
      </c>
      <c r="D186" s="362">
        <v>220</v>
      </c>
      <c r="E186" s="113"/>
      <c r="F186" s="639">
        <f t="shared" si="1"/>
        <v>0</v>
      </c>
    </row>
    <row r="187" spans="1:6" s="635" customFormat="1">
      <c r="A187" s="688"/>
      <c r="B187" s="681"/>
      <c r="C187" s="305"/>
      <c r="D187" s="357"/>
      <c r="E187" s="8"/>
      <c r="F187" s="638"/>
    </row>
    <row r="188" spans="1:6" s="635" customFormat="1" ht="25.5">
      <c r="A188" s="688" t="s">
        <v>1678</v>
      </c>
      <c r="B188" s="681" t="s">
        <v>1679</v>
      </c>
      <c r="C188" s="305"/>
      <c r="D188" s="357"/>
      <c r="E188" s="9"/>
      <c r="F188" s="572"/>
    </row>
    <row r="189" spans="1:6" s="635" customFormat="1">
      <c r="A189" s="688" t="s">
        <v>1680</v>
      </c>
      <c r="B189" s="681" t="s">
        <v>1681</v>
      </c>
      <c r="C189" s="305" t="s">
        <v>1433</v>
      </c>
      <c r="D189" s="362">
        <v>400</v>
      </c>
      <c r="E189" s="113"/>
      <c r="F189" s="639">
        <f>ROUND(D189*E189,2)</f>
        <v>0</v>
      </c>
    </row>
    <row r="190" spans="1:6" s="635" customFormat="1">
      <c r="A190" s="688" t="s">
        <v>1682</v>
      </c>
      <c r="B190" s="681" t="s">
        <v>1683</v>
      </c>
      <c r="C190" s="305" t="s">
        <v>1433</v>
      </c>
      <c r="D190" s="362">
        <v>250</v>
      </c>
      <c r="E190" s="113"/>
      <c r="F190" s="639">
        <f>ROUND(D190*E190,2)</f>
        <v>0</v>
      </c>
    </row>
    <row r="191" spans="1:6" s="635" customFormat="1">
      <c r="A191" s="688" t="s">
        <v>1684</v>
      </c>
      <c r="B191" s="681" t="s">
        <v>1685</v>
      </c>
      <c r="C191" s="305" t="s">
        <v>1433</v>
      </c>
      <c r="D191" s="362">
        <v>700</v>
      </c>
      <c r="E191" s="113"/>
      <c r="F191" s="639">
        <f>ROUND(D191*E191,2)</f>
        <v>0</v>
      </c>
    </row>
    <row r="192" spans="1:6" s="635" customFormat="1">
      <c r="A192" s="688" t="s">
        <v>1686</v>
      </c>
      <c r="B192" s="681" t="s">
        <v>1687</v>
      </c>
      <c r="C192" s="305" t="s">
        <v>1433</v>
      </c>
      <c r="D192" s="362">
        <v>30</v>
      </c>
      <c r="E192" s="113"/>
      <c r="F192" s="639">
        <f>ROUND(D192*E192,2)</f>
        <v>0</v>
      </c>
    </row>
    <row r="193" spans="1:6" s="635" customFormat="1">
      <c r="A193" s="688" t="s">
        <v>1688</v>
      </c>
      <c r="B193" s="681" t="s">
        <v>1689</v>
      </c>
      <c r="C193" s="305" t="s">
        <v>1433</v>
      </c>
      <c r="D193" s="362">
        <v>100</v>
      </c>
      <c r="E193" s="113"/>
      <c r="F193" s="639">
        <f>ROUND(D193*E193,2)</f>
        <v>0</v>
      </c>
    </row>
    <row r="194" spans="1:6" s="635" customFormat="1" ht="229.5">
      <c r="A194" s="688" t="s">
        <v>1690</v>
      </c>
      <c r="B194" s="681" t="s">
        <v>1691</v>
      </c>
      <c r="C194" s="305"/>
      <c r="D194" s="357"/>
      <c r="E194" s="8"/>
      <c r="F194" s="638"/>
    </row>
    <row r="195" spans="1:6" s="635" customFormat="1" ht="25.5">
      <c r="A195" s="688" t="s">
        <v>1692</v>
      </c>
      <c r="B195" s="681" t="s">
        <v>1693</v>
      </c>
      <c r="C195" s="305" t="s">
        <v>1433</v>
      </c>
      <c r="D195" s="362">
        <v>25</v>
      </c>
      <c r="E195" s="113"/>
      <c r="F195" s="639">
        <f t="shared" ref="F195:F203" si="2">ROUND(D195*E195,2)</f>
        <v>0</v>
      </c>
    </row>
    <row r="196" spans="1:6" s="635" customFormat="1" ht="25.5">
      <c r="A196" s="688" t="s">
        <v>1694</v>
      </c>
      <c r="B196" s="681" t="s">
        <v>1695</v>
      </c>
      <c r="C196" s="305" t="s">
        <v>1433</v>
      </c>
      <c r="D196" s="362">
        <v>25</v>
      </c>
      <c r="E196" s="113"/>
      <c r="F196" s="639">
        <f t="shared" si="2"/>
        <v>0</v>
      </c>
    </row>
    <row r="197" spans="1:6" s="635" customFormat="1" ht="51">
      <c r="A197" s="688" t="s">
        <v>1696</v>
      </c>
      <c r="B197" s="681" t="s">
        <v>1697</v>
      </c>
      <c r="C197" s="305" t="s">
        <v>1433</v>
      </c>
      <c r="D197" s="362">
        <v>5</v>
      </c>
      <c r="E197" s="113"/>
      <c r="F197" s="639">
        <f t="shared" si="2"/>
        <v>0</v>
      </c>
    </row>
    <row r="198" spans="1:6" s="635" customFormat="1" ht="51">
      <c r="A198" s="688" t="s">
        <v>1698</v>
      </c>
      <c r="B198" s="681" t="s">
        <v>1699</v>
      </c>
      <c r="C198" s="305" t="s">
        <v>1433</v>
      </c>
      <c r="D198" s="362">
        <v>330</v>
      </c>
      <c r="E198" s="113"/>
      <c r="F198" s="639">
        <f t="shared" si="2"/>
        <v>0</v>
      </c>
    </row>
    <row r="199" spans="1:6" s="635" customFormat="1" ht="51">
      <c r="A199" s="688" t="s">
        <v>1700</v>
      </c>
      <c r="B199" s="681" t="s">
        <v>1701</v>
      </c>
      <c r="C199" s="305" t="s">
        <v>1433</v>
      </c>
      <c r="D199" s="362">
        <v>40</v>
      </c>
      <c r="E199" s="113"/>
      <c r="F199" s="639">
        <f t="shared" si="2"/>
        <v>0</v>
      </c>
    </row>
    <row r="200" spans="1:6" s="635" customFormat="1" ht="25.5">
      <c r="A200" s="688" t="s">
        <v>1702</v>
      </c>
      <c r="B200" s="681" t="s">
        <v>1703</v>
      </c>
      <c r="C200" s="305" t="s">
        <v>164</v>
      </c>
      <c r="D200" s="362">
        <v>1</v>
      </c>
      <c r="E200" s="113"/>
      <c r="F200" s="639">
        <f t="shared" si="2"/>
        <v>0</v>
      </c>
    </row>
    <row r="201" spans="1:6" s="635" customFormat="1" ht="89.25">
      <c r="A201" s="688" t="s">
        <v>1704</v>
      </c>
      <c r="B201" s="681" t="s">
        <v>1705</v>
      </c>
      <c r="C201" s="305" t="s">
        <v>164</v>
      </c>
      <c r="D201" s="362">
        <v>2</v>
      </c>
      <c r="E201" s="113"/>
      <c r="F201" s="639">
        <f t="shared" si="2"/>
        <v>0</v>
      </c>
    </row>
    <row r="202" spans="1:6" s="635" customFormat="1" ht="89.25">
      <c r="A202" s="688" t="s">
        <v>1706</v>
      </c>
      <c r="B202" s="681" t="s">
        <v>1707</v>
      </c>
      <c r="C202" s="305" t="s">
        <v>164</v>
      </c>
      <c r="D202" s="362">
        <v>6</v>
      </c>
      <c r="E202" s="113"/>
      <c r="F202" s="639">
        <f t="shared" si="2"/>
        <v>0</v>
      </c>
    </row>
    <row r="203" spans="1:6" s="635" customFormat="1" ht="89.25">
      <c r="A203" s="688" t="s">
        <v>1708</v>
      </c>
      <c r="B203" s="681" t="s">
        <v>1709</v>
      </c>
      <c r="C203" s="305" t="s">
        <v>164</v>
      </c>
      <c r="D203" s="362">
        <v>2</v>
      </c>
      <c r="E203" s="113"/>
      <c r="F203" s="639">
        <f t="shared" si="2"/>
        <v>0</v>
      </c>
    </row>
    <row r="204" spans="1:6" s="635" customFormat="1" ht="178.5">
      <c r="A204" s="688" t="s">
        <v>1710</v>
      </c>
      <c r="B204" s="194" t="s">
        <v>1711</v>
      </c>
      <c r="C204" s="305"/>
      <c r="D204" s="362"/>
      <c r="E204" s="113"/>
      <c r="F204" s="639"/>
    </row>
    <row r="205" spans="1:6" s="635" customFormat="1" ht="14.25">
      <c r="A205" s="688" t="s">
        <v>1712</v>
      </c>
      <c r="B205" s="194" t="s">
        <v>1713</v>
      </c>
      <c r="C205" s="305" t="s">
        <v>164</v>
      </c>
      <c r="D205" s="362">
        <v>20</v>
      </c>
      <c r="E205" s="113"/>
      <c r="F205" s="639">
        <f>ROUND(D205*E205,2)</f>
        <v>0</v>
      </c>
    </row>
    <row r="206" spans="1:6" s="635" customFormat="1" ht="267.75">
      <c r="A206" s="688" t="s">
        <v>1714</v>
      </c>
      <c r="B206" s="681" t="s">
        <v>1715</v>
      </c>
      <c r="C206" s="305" t="s">
        <v>102</v>
      </c>
      <c r="D206" s="357">
        <v>1</v>
      </c>
      <c r="E206" s="9"/>
      <c r="F206" s="572">
        <f>ROUND(D206*E206,2)</f>
        <v>0</v>
      </c>
    </row>
    <row r="207" spans="1:6" s="635" customFormat="1" ht="204">
      <c r="A207" s="688" t="s">
        <v>1716</v>
      </c>
      <c r="B207" s="681" t="s">
        <v>1717</v>
      </c>
      <c r="C207" s="305" t="s">
        <v>164</v>
      </c>
      <c r="D207" s="357">
        <v>4</v>
      </c>
      <c r="E207" s="9"/>
      <c r="F207" s="572">
        <f>ROUND(D207*E207,2)</f>
        <v>0</v>
      </c>
    </row>
    <row r="208" spans="1:6" s="635" customFormat="1" ht="14.25">
      <c r="A208" s="688" t="s">
        <v>1718</v>
      </c>
      <c r="B208" s="194" t="s">
        <v>1713</v>
      </c>
      <c r="C208" s="305"/>
      <c r="D208" s="357"/>
      <c r="E208" s="8"/>
      <c r="F208" s="638"/>
    </row>
    <row r="209" spans="1:6" s="635" customFormat="1" ht="51">
      <c r="A209" s="688" t="s">
        <v>1719</v>
      </c>
      <c r="B209" s="681" t="s">
        <v>1720</v>
      </c>
      <c r="C209" s="305" t="s">
        <v>102</v>
      </c>
      <c r="D209" s="357">
        <v>1</v>
      </c>
      <c r="E209" s="9"/>
      <c r="F209" s="572">
        <f>ROUND(D209*E209,2)</f>
        <v>0</v>
      </c>
    </row>
    <row r="210" spans="1:6" s="635" customFormat="1">
      <c r="A210" s="679"/>
      <c r="B210" s="672"/>
      <c r="C210" s="10"/>
      <c r="D210" s="339"/>
      <c r="E210" s="8"/>
      <c r="F210" s="357"/>
    </row>
    <row r="211" spans="1:6" s="635" customFormat="1" ht="25.5">
      <c r="A211" s="669" t="s">
        <v>1601</v>
      </c>
      <c r="B211" s="670" t="s">
        <v>1721</v>
      </c>
      <c r="C211" s="396"/>
      <c r="D211" s="397"/>
      <c r="E211" s="31"/>
      <c r="F211" s="641">
        <f>SUM(F145:F210)</f>
        <v>0</v>
      </c>
    </row>
    <row r="212" spans="1:6" s="635" customFormat="1">
      <c r="A212" s="679"/>
      <c r="B212" s="672"/>
      <c r="C212" s="10"/>
      <c r="D212" s="339"/>
      <c r="E212" s="8"/>
      <c r="F212" s="357"/>
    </row>
    <row r="213" spans="1:6" s="635" customFormat="1" ht="15.75">
      <c r="A213" s="690" t="s">
        <v>1722</v>
      </c>
      <c r="B213" s="691" t="s">
        <v>1723</v>
      </c>
      <c r="C213" s="371"/>
      <c r="D213" s="372"/>
      <c r="E213" s="28"/>
      <c r="F213" s="642" t="str">
        <f>IF(C213&lt;&gt;"",ROUND(D213*ROUND(E213,2),2),"")</f>
        <v/>
      </c>
    </row>
    <row r="214" spans="1:6" s="635" customFormat="1" ht="15.75">
      <c r="A214" s="3"/>
      <c r="B214" s="312"/>
      <c r="C214" s="305"/>
      <c r="D214" s="357"/>
      <c r="E214" s="9"/>
      <c r="F214" s="643" t="str">
        <f>IF(C214&lt;&gt;"",ROUND(D214*ROUND(E214,2),2),"")</f>
        <v/>
      </c>
    </row>
    <row r="215" spans="1:6" s="635" customFormat="1" ht="102">
      <c r="A215" s="692" t="s">
        <v>1724</v>
      </c>
      <c r="B215" s="349" t="s">
        <v>1725</v>
      </c>
      <c r="C215" s="305" t="s">
        <v>164</v>
      </c>
      <c r="D215" s="357">
        <v>1</v>
      </c>
      <c r="E215" s="9"/>
      <c r="F215" s="638">
        <f t="shared" ref="F215:F223" si="3">ROUND(D215*E215,2)</f>
        <v>0</v>
      </c>
    </row>
    <row r="216" spans="1:6" s="635" customFormat="1" ht="63.75">
      <c r="A216" s="692" t="s">
        <v>1726</v>
      </c>
      <c r="B216" s="349" t="s">
        <v>1727</v>
      </c>
      <c r="C216" s="305" t="s">
        <v>164</v>
      </c>
      <c r="D216" s="357">
        <v>1</v>
      </c>
      <c r="E216" s="9"/>
      <c r="F216" s="638">
        <f t="shared" si="3"/>
        <v>0</v>
      </c>
    </row>
    <row r="217" spans="1:6" s="635" customFormat="1" ht="38.25">
      <c r="A217" s="692" t="s">
        <v>1728</v>
      </c>
      <c r="B217" s="349" t="s">
        <v>1729</v>
      </c>
      <c r="C217" s="305" t="s">
        <v>164</v>
      </c>
      <c r="D217" s="357">
        <v>1</v>
      </c>
      <c r="E217" s="9"/>
      <c r="F217" s="638">
        <f t="shared" si="3"/>
        <v>0</v>
      </c>
    </row>
    <row r="218" spans="1:6" s="635" customFormat="1">
      <c r="A218" s="692" t="s">
        <v>1730</v>
      </c>
      <c r="B218" s="349" t="s">
        <v>1731</v>
      </c>
      <c r="C218" s="305"/>
      <c r="D218" s="357"/>
      <c r="E218" s="9"/>
      <c r="F218" s="638">
        <f t="shared" si="3"/>
        <v>0</v>
      </c>
    </row>
    <row r="219" spans="1:6" s="635" customFormat="1">
      <c r="A219" s="692" t="s">
        <v>1732</v>
      </c>
      <c r="B219" s="349" t="s">
        <v>1733</v>
      </c>
      <c r="C219" s="305" t="s">
        <v>1433</v>
      </c>
      <c r="D219" s="362">
        <v>50</v>
      </c>
      <c r="E219" s="113"/>
      <c r="F219" s="640">
        <f t="shared" si="3"/>
        <v>0</v>
      </c>
    </row>
    <row r="220" spans="1:6" s="635" customFormat="1">
      <c r="A220" s="692" t="s">
        <v>1734</v>
      </c>
      <c r="B220" s="349" t="s">
        <v>1735</v>
      </c>
      <c r="C220" s="305" t="s">
        <v>1433</v>
      </c>
      <c r="D220" s="362">
        <v>5</v>
      </c>
      <c r="E220" s="113"/>
      <c r="F220" s="640">
        <f t="shared" si="3"/>
        <v>0</v>
      </c>
    </row>
    <row r="221" spans="1:6" s="635" customFormat="1">
      <c r="A221" s="692" t="s">
        <v>1736</v>
      </c>
      <c r="B221" s="349" t="s">
        <v>1737</v>
      </c>
      <c r="C221" s="305" t="s">
        <v>1433</v>
      </c>
      <c r="D221" s="362">
        <v>50</v>
      </c>
      <c r="E221" s="113"/>
      <c r="F221" s="640">
        <f t="shared" si="3"/>
        <v>0</v>
      </c>
    </row>
    <row r="222" spans="1:6" s="635" customFormat="1">
      <c r="A222" s="692" t="s">
        <v>1738</v>
      </c>
      <c r="B222" s="349" t="s">
        <v>1739</v>
      </c>
      <c r="C222" s="305" t="s">
        <v>102</v>
      </c>
      <c r="D222" s="357">
        <v>1</v>
      </c>
      <c r="E222" s="9"/>
      <c r="F222" s="638">
        <f t="shared" si="3"/>
        <v>0</v>
      </c>
    </row>
    <row r="223" spans="1:6" s="635" customFormat="1" ht="25.5">
      <c r="A223" s="692" t="s">
        <v>1740</v>
      </c>
      <c r="B223" s="693" t="s">
        <v>1741</v>
      </c>
      <c r="C223" s="305" t="s">
        <v>102</v>
      </c>
      <c r="D223" s="357">
        <v>1</v>
      </c>
      <c r="E223" s="9"/>
      <c r="F223" s="638">
        <f t="shared" si="3"/>
        <v>0</v>
      </c>
    </row>
    <row r="224" spans="1:6" s="635" customFormat="1" ht="15.75">
      <c r="A224" s="3"/>
      <c r="B224" s="312"/>
      <c r="C224" s="305"/>
      <c r="D224" s="357"/>
      <c r="E224" s="9"/>
      <c r="F224" s="643"/>
    </row>
    <row r="225" spans="1:6" s="635" customFormat="1">
      <c r="A225" s="690" t="s">
        <v>1722</v>
      </c>
      <c r="B225" s="694" t="s">
        <v>1742</v>
      </c>
      <c r="C225" s="371"/>
      <c r="D225" s="372"/>
      <c r="E225" s="29"/>
      <c r="F225" s="644">
        <f>SUM(F213:F224)</f>
        <v>0</v>
      </c>
    </row>
    <row r="226" spans="1:6" s="635" customFormat="1">
      <c r="A226" s="679"/>
      <c r="B226" s="672"/>
      <c r="C226" s="10"/>
      <c r="D226" s="339"/>
      <c r="E226" s="8"/>
      <c r="F226" s="357"/>
    </row>
    <row r="227" spans="1:6" s="635" customFormat="1" ht="15.75">
      <c r="A227" s="690" t="s">
        <v>1743</v>
      </c>
      <c r="B227" s="464" t="s">
        <v>1744</v>
      </c>
      <c r="C227" s="371"/>
      <c r="D227" s="372"/>
      <c r="E227" s="28"/>
      <c r="F227" s="642" t="str">
        <f>IF(C227&lt;&gt;"",ROUND(D227*ROUND(E227,2),2),"")</f>
        <v/>
      </c>
    </row>
    <row r="228" spans="1:6" s="635" customFormat="1" ht="15.75">
      <c r="A228" s="12"/>
      <c r="B228" s="203"/>
      <c r="C228" s="305"/>
      <c r="D228" s="357"/>
      <c r="E228" s="9"/>
      <c r="F228" s="643"/>
    </row>
    <row r="229" spans="1:6" s="635" customFormat="1" ht="15.75">
      <c r="A229" s="692" t="s">
        <v>1745</v>
      </c>
      <c r="B229" s="194" t="s">
        <v>1746</v>
      </c>
      <c r="C229" s="305"/>
      <c r="D229" s="357"/>
      <c r="E229" s="9"/>
      <c r="F229" s="643" t="str">
        <f>IF(C229&lt;&gt;"",ROUND(D229*ROUND(E229,2),2),"")</f>
        <v/>
      </c>
    </row>
    <row r="230" spans="1:6" s="635" customFormat="1" ht="76.5">
      <c r="A230" s="692" t="s">
        <v>1747</v>
      </c>
      <c r="B230" s="194" t="s">
        <v>3739</v>
      </c>
      <c r="C230" s="305" t="s">
        <v>164</v>
      </c>
      <c r="D230" s="357">
        <v>4</v>
      </c>
      <c r="E230" s="9"/>
      <c r="F230" s="638">
        <f>ROUND(D230*E230,2)</f>
        <v>0</v>
      </c>
    </row>
    <row r="231" spans="1:6" s="635" customFormat="1" ht="25.5">
      <c r="A231" s="692" t="s">
        <v>1748</v>
      </c>
      <c r="B231" s="194" t="s">
        <v>3740</v>
      </c>
      <c r="C231" s="305" t="s">
        <v>164</v>
      </c>
      <c r="D231" s="357">
        <v>4</v>
      </c>
      <c r="E231" s="9"/>
      <c r="F231" s="638">
        <f>ROUND(D231*E231,2)</f>
        <v>0</v>
      </c>
    </row>
    <row r="232" spans="1:6" s="635" customFormat="1" ht="15.75">
      <c r="A232" s="692" t="s">
        <v>1749</v>
      </c>
      <c r="B232" s="194" t="s">
        <v>1751</v>
      </c>
      <c r="C232" s="305"/>
      <c r="D232" s="357"/>
      <c r="E232" s="9"/>
      <c r="F232" s="643"/>
    </row>
    <row r="233" spans="1:6" s="635" customFormat="1" ht="165.75">
      <c r="A233" s="692" t="s">
        <v>1750</v>
      </c>
      <c r="B233" s="194" t="s">
        <v>3909</v>
      </c>
      <c r="C233" s="305" t="s">
        <v>164</v>
      </c>
      <c r="D233" s="357">
        <v>1</v>
      </c>
      <c r="E233" s="9"/>
      <c r="F233" s="638">
        <f t="shared" ref="F233:F238" si="4">ROUND(D233*E233,2)</f>
        <v>0</v>
      </c>
    </row>
    <row r="234" spans="1:6" s="635" customFormat="1" ht="25.5">
      <c r="A234" s="692" t="s">
        <v>1752</v>
      </c>
      <c r="B234" s="194" t="s">
        <v>3741</v>
      </c>
      <c r="C234" s="305" t="s">
        <v>164</v>
      </c>
      <c r="D234" s="357">
        <v>1</v>
      </c>
      <c r="E234" s="9"/>
      <c r="F234" s="638">
        <f t="shared" si="4"/>
        <v>0</v>
      </c>
    </row>
    <row r="235" spans="1:6" s="635" customFormat="1" ht="102">
      <c r="A235" s="692" t="s">
        <v>1753</v>
      </c>
      <c r="B235" s="194" t="s">
        <v>3742</v>
      </c>
      <c r="C235" s="305" t="s">
        <v>164</v>
      </c>
      <c r="D235" s="357">
        <v>4</v>
      </c>
      <c r="E235" s="9"/>
      <c r="F235" s="638">
        <f t="shared" si="4"/>
        <v>0</v>
      </c>
    </row>
    <row r="236" spans="1:6" s="635" customFormat="1" ht="51">
      <c r="A236" s="692" t="s">
        <v>1754</v>
      </c>
      <c r="B236" s="194" t="s">
        <v>3743</v>
      </c>
      <c r="C236" s="305" t="s">
        <v>164</v>
      </c>
      <c r="D236" s="357">
        <v>1</v>
      </c>
      <c r="E236" s="9"/>
      <c r="F236" s="638">
        <f t="shared" si="4"/>
        <v>0</v>
      </c>
    </row>
    <row r="237" spans="1:6" s="635" customFormat="1" ht="25.5">
      <c r="A237" s="692" t="s">
        <v>1755</v>
      </c>
      <c r="B237" s="695" t="s">
        <v>3744</v>
      </c>
      <c r="C237" s="305" t="s">
        <v>164</v>
      </c>
      <c r="D237" s="357">
        <v>1</v>
      </c>
      <c r="E237" s="9"/>
      <c r="F237" s="638">
        <f t="shared" si="4"/>
        <v>0</v>
      </c>
    </row>
    <row r="238" spans="1:6" s="635" customFormat="1" ht="25.5">
      <c r="A238" s="692" t="s">
        <v>1756</v>
      </c>
      <c r="B238" s="194" t="s">
        <v>3745</v>
      </c>
      <c r="C238" s="305" t="s">
        <v>164</v>
      </c>
      <c r="D238" s="357">
        <v>1</v>
      </c>
      <c r="E238" s="9"/>
      <c r="F238" s="638">
        <f t="shared" si="4"/>
        <v>0</v>
      </c>
    </row>
    <row r="239" spans="1:6" s="635" customFormat="1" ht="15.75">
      <c r="A239" s="692" t="s">
        <v>1757</v>
      </c>
      <c r="B239" s="194" t="s">
        <v>1758</v>
      </c>
      <c r="C239" s="305"/>
      <c r="D239" s="357"/>
      <c r="E239" s="9"/>
      <c r="F239" s="643"/>
    </row>
    <row r="240" spans="1:6" s="635" customFormat="1" ht="25.5">
      <c r="A240" s="692" t="s">
        <v>1759</v>
      </c>
      <c r="B240" s="5" t="s">
        <v>1760</v>
      </c>
      <c r="C240" s="305" t="s">
        <v>102</v>
      </c>
      <c r="D240" s="357">
        <v>1</v>
      </c>
      <c r="E240" s="9"/>
      <c r="F240" s="638">
        <f t="shared" ref="F240:F245" si="5">ROUND(D240*E240,2)</f>
        <v>0</v>
      </c>
    </row>
    <row r="241" spans="1:6" s="635" customFormat="1">
      <c r="A241" s="692" t="s">
        <v>1761</v>
      </c>
      <c r="B241" s="448" t="s">
        <v>3746</v>
      </c>
      <c r="C241" s="305" t="s">
        <v>102</v>
      </c>
      <c r="D241" s="357">
        <v>4</v>
      </c>
      <c r="E241" s="9"/>
      <c r="F241" s="638">
        <f t="shared" si="5"/>
        <v>0</v>
      </c>
    </row>
    <row r="242" spans="1:6" s="635" customFormat="1">
      <c r="A242" s="692" t="s">
        <v>1762</v>
      </c>
      <c r="B242" s="448" t="s">
        <v>1763</v>
      </c>
      <c r="C242" s="305" t="s">
        <v>102</v>
      </c>
      <c r="D242" s="357">
        <v>4</v>
      </c>
      <c r="E242" s="9"/>
      <c r="F242" s="638">
        <f t="shared" si="5"/>
        <v>0</v>
      </c>
    </row>
    <row r="243" spans="1:6" s="635" customFormat="1">
      <c r="A243" s="692" t="s">
        <v>1764</v>
      </c>
      <c r="B243" s="448" t="s">
        <v>1765</v>
      </c>
      <c r="C243" s="305" t="s">
        <v>102</v>
      </c>
      <c r="D243" s="357">
        <v>1</v>
      </c>
      <c r="E243" s="9"/>
      <c r="F243" s="638">
        <f t="shared" si="5"/>
        <v>0</v>
      </c>
    </row>
    <row r="244" spans="1:6" s="635" customFormat="1" ht="25.5">
      <c r="A244" s="692" t="s">
        <v>1766</v>
      </c>
      <c r="B244" s="5" t="s">
        <v>1767</v>
      </c>
      <c r="C244" s="305" t="s">
        <v>102</v>
      </c>
      <c r="D244" s="357">
        <v>1</v>
      </c>
      <c r="E244" s="9"/>
      <c r="F244" s="638">
        <f t="shared" si="5"/>
        <v>0</v>
      </c>
    </row>
    <row r="245" spans="1:6" s="635" customFormat="1">
      <c r="A245" s="692" t="s">
        <v>1768</v>
      </c>
      <c r="B245" s="5" t="s">
        <v>1769</v>
      </c>
      <c r="C245" s="305" t="s">
        <v>102</v>
      </c>
      <c r="D245" s="357">
        <v>1</v>
      </c>
      <c r="E245" s="9"/>
      <c r="F245" s="638">
        <f t="shared" si="5"/>
        <v>0</v>
      </c>
    </row>
    <row r="246" spans="1:6" s="635" customFormat="1" ht="15.75">
      <c r="A246" s="3"/>
      <c r="B246" s="448"/>
      <c r="C246" s="305"/>
      <c r="D246" s="357"/>
      <c r="E246" s="9"/>
      <c r="F246" s="643"/>
    </row>
    <row r="247" spans="1:6" s="635" customFormat="1">
      <c r="A247" s="690" t="s">
        <v>1743</v>
      </c>
      <c r="B247" s="694" t="s">
        <v>1770</v>
      </c>
      <c r="C247" s="371"/>
      <c r="D247" s="372"/>
      <c r="E247" s="29"/>
      <c r="F247" s="645">
        <f>SUM(F228:F246)</f>
        <v>0</v>
      </c>
    </row>
    <row r="248" spans="1:6" s="635" customFormat="1">
      <c r="A248" s="679"/>
      <c r="B248" s="672"/>
      <c r="C248" s="10"/>
      <c r="D248" s="339"/>
      <c r="E248" s="8"/>
      <c r="F248" s="357"/>
    </row>
    <row r="249" spans="1:6" s="635" customFormat="1" ht="15.75">
      <c r="A249" s="690" t="s">
        <v>1771</v>
      </c>
      <c r="B249" s="464" t="s">
        <v>1772</v>
      </c>
      <c r="C249" s="371"/>
      <c r="D249" s="372"/>
      <c r="E249" s="28"/>
      <c r="F249" s="642" t="str">
        <f>IF(C249&lt;&gt;"",ROUND(D249*ROUND(E249,2),2),"")</f>
        <v/>
      </c>
    </row>
    <row r="250" spans="1:6" s="635" customFormat="1" ht="15.75">
      <c r="A250" s="12"/>
      <c r="B250" s="203"/>
      <c r="C250" s="305"/>
      <c r="D250" s="357"/>
      <c r="E250" s="9"/>
      <c r="F250" s="643"/>
    </row>
    <row r="251" spans="1:6" s="635" customFormat="1" ht="15.75">
      <c r="A251" s="688" t="s">
        <v>1773</v>
      </c>
      <c r="B251" s="194" t="s">
        <v>1774</v>
      </c>
      <c r="C251" s="305"/>
      <c r="D251" s="357"/>
      <c r="E251" s="9"/>
      <c r="F251" s="643"/>
    </row>
    <row r="252" spans="1:6" s="635" customFormat="1" ht="191.25">
      <c r="A252" s="688" t="s">
        <v>1775</v>
      </c>
      <c r="B252" s="194" t="s">
        <v>1776</v>
      </c>
      <c r="C252" s="305" t="s">
        <v>164</v>
      </c>
      <c r="D252" s="357">
        <v>1</v>
      </c>
      <c r="E252" s="9"/>
      <c r="F252" s="638">
        <f t="shared" ref="F252:F268" si="6">ROUND(D252*E252,2)</f>
        <v>0</v>
      </c>
    </row>
    <row r="253" spans="1:6" s="635" customFormat="1" ht="51">
      <c r="A253" s="688" t="s">
        <v>1777</v>
      </c>
      <c r="B253" s="696" t="s">
        <v>1778</v>
      </c>
      <c r="C253" s="305" t="s">
        <v>164</v>
      </c>
      <c r="D253" s="357">
        <v>1</v>
      </c>
      <c r="E253" s="9"/>
      <c r="F253" s="638">
        <f t="shared" si="6"/>
        <v>0</v>
      </c>
    </row>
    <row r="254" spans="1:6" s="635" customFormat="1" ht="25.5">
      <c r="A254" s="688" t="s">
        <v>1779</v>
      </c>
      <c r="B254" s="696" t="s">
        <v>1780</v>
      </c>
      <c r="C254" s="305" t="s">
        <v>164</v>
      </c>
      <c r="D254" s="357">
        <v>1</v>
      </c>
      <c r="E254" s="9"/>
      <c r="F254" s="638">
        <f t="shared" si="6"/>
        <v>0</v>
      </c>
    </row>
    <row r="255" spans="1:6" s="635" customFormat="1" ht="51">
      <c r="A255" s="688" t="s">
        <v>1781</v>
      </c>
      <c r="B255" s="696" t="s">
        <v>1782</v>
      </c>
      <c r="C255" s="305" t="s">
        <v>164</v>
      </c>
      <c r="D255" s="357">
        <v>1</v>
      </c>
      <c r="E255" s="9"/>
      <c r="F255" s="638">
        <f t="shared" si="6"/>
        <v>0</v>
      </c>
    </row>
    <row r="256" spans="1:6" s="635" customFormat="1" ht="38.25">
      <c r="A256" s="688" t="s">
        <v>1783</v>
      </c>
      <c r="B256" s="696" t="s">
        <v>1784</v>
      </c>
      <c r="C256" s="305" t="s">
        <v>164</v>
      </c>
      <c r="D256" s="357">
        <v>1</v>
      </c>
      <c r="E256" s="9"/>
      <c r="F256" s="638">
        <f t="shared" si="6"/>
        <v>0</v>
      </c>
    </row>
    <row r="257" spans="1:6" s="635" customFormat="1" ht="38.25">
      <c r="A257" s="688" t="s">
        <v>1785</v>
      </c>
      <c r="B257" s="696" t="s">
        <v>1786</v>
      </c>
      <c r="C257" s="305" t="s">
        <v>164</v>
      </c>
      <c r="D257" s="357">
        <v>1</v>
      </c>
      <c r="E257" s="9"/>
      <c r="F257" s="638">
        <f t="shared" si="6"/>
        <v>0</v>
      </c>
    </row>
    <row r="258" spans="1:6" s="635" customFormat="1" ht="51">
      <c r="A258" s="688" t="s">
        <v>1787</v>
      </c>
      <c r="B258" s="696" t="s">
        <v>1788</v>
      </c>
      <c r="C258" s="305" t="s">
        <v>164</v>
      </c>
      <c r="D258" s="357">
        <v>1</v>
      </c>
      <c r="E258" s="9"/>
      <c r="F258" s="638">
        <f t="shared" si="6"/>
        <v>0</v>
      </c>
    </row>
    <row r="259" spans="1:6" s="635" customFormat="1" ht="25.5">
      <c r="A259" s="688" t="s">
        <v>1789</v>
      </c>
      <c r="B259" s="696" t="s">
        <v>1790</v>
      </c>
      <c r="C259" s="305" t="s">
        <v>164</v>
      </c>
      <c r="D259" s="357">
        <v>3</v>
      </c>
      <c r="E259" s="9"/>
      <c r="F259" s="638">
        <f t="shared" si="6"/>
        <v>0</v>
      </c>
    </row>
    <row r="260" spans="1:6" s="635" customFormat="1" ht="51">
      <c r="A260" s="688" t="s">
        <v>1791</v>
      </c>
      <c r="B260" s="696" t="s">
        <v>1792</v>
      </c>
      <c r="C260" s="305" t="s">
        <v>164</v>
      </c>
      <c r="D260" s="357">
        <v>3</v>
      </c>
      <c r="E260" s="9"/>
      <c r="F260" s="638">
        <f t="shared" si="6"/>
        <v>0</v>
      </c>
    </row>
    <row r="261" spans="1:6" s="635" customFormat="1" ht="38.25">
      <c r="A261" s="688" t="s">
        <v>1793</v>
      </c>
      <c r="B261" s="696" t="s">
        <v>1794</v>
      </c>
      <c r="C261" s="305" t="s">
        <v>164</v>
      </c>
      <c r="D261" s="357">
        <v>48</v>
      </c>
      <c r="E261" s="9"/>
      <c r="F261" s="638">
        <f t="shared" si="6"/>
        <v>0</v>
      </c>
    </row>
    <row r="262" spans="1:6" s="635" customFormat="1" ht="38.25">
      <c r="A262" s="688" t="s">
        <v>1795</v>
      </c>
      <c r="B262" s="696" t="s">
        <v>1796</v>
      </c>
      <c r="C262" s="305" t="s">
        <v>164</v>
      </c>
      <c r="D262" s="357">
        <v>48</v>
      </c>
      <c r="E262" s="9"/>
      <c r="F262" s="638">
        <f t="shared" si="6"/>
        <v>0</v>
      </c>
    </row>
    <row r="263" spans="1:6" s="635" customFormat="1" ht="25.5">
      <c r="A263" s="688" t="s">
        <v>1797</v>
      </c>
      <c r="B263" s="696" t="s">
        <v>1798</v>
      </c>
      <c r="C263" s="305" t="s">
        <v>164</v>
      </c>
      <c r="D263" s="357">
        <v>1</v>
      </c>
      <c r="E263" s="9"/>
      <c r="F263" s="638">
        <f t="shared" si="6"/>
        <v>0</v>
      </c>
    </row>
    <row r="264" spans="1:6" s="635" customFormat="1" ht="25.5">
      <c r="A264" s="688" t="s">
        <v>1799</v>
      </c>
      <c r="B264" s="696" t="s">
        <v>1800</v>
      </c>
      <c r="C264" s="305" t="s">
        <v>164</v>
      </c>
      <c r="D264" s="357">
        <v>1</v>
      </c>
      <c r="E264" s="9"/>
      <c r="F264" s="638">
        <f t="shared" si="6"/>
        <v>0</v>
      </c>
    </row>
    <row r="265" spans="1:6" s="635" customFormat="1" ht="25.5">
      <c r="A265" s="688" t="s">
        <v>1801</v>
      </c>
      <c r="B265" s="696" t="s">
        <v>1802</v>
      </c>
      <c r="C265" s="305" t="s">
        <v>164</v>
      </c>
      <c r="D265" s="357">
        <v>1</v>
      </c>
      <c r="E265" s="9"/>
      <c r="F265" s="638">
        <f t="shared" si="6"/>
        <v>0</v>
      </c>
    </row>
    <row r="266" spans="1:6" s="635" customFormat="1">
      <c r="A266" s="688" t="s">
        <v>1803</v>
      </c>
      <c r="B266" s="696" t="s">
        <v>1804</v>
      </c>
      <c r="C266" s="305" t="s">
        <v>164</v>
      </c>
      <c r="D266" s="357">
        <v>4</v>
      </c>
      <c r="E266" s="9"/>
      <c r="F266" s="638">
        <f t="shared" si="6"/>
        <v>0</v>
      </c>
    </row>
    <row r="267" spans="1:6" s="635" customFormat="1" ht="127.5">
      <c r="A267" s="688" t="s">
        <v>1805</v>
      </c>
      <c r="B267" s="696" t="s">
        <v>1806</v>
      </c>
      <c r="C267" s="305" t="s">
        <v>164</v>
      </c>
      <c r="D267" s="357">
        <v>48</v>
      </c>
      <c r="E267" s="9"/>
      <c r="F267" s="638">
        <f t="shared" si="6"/>
        <v>0</v>
      </c>
    </row>
    <row r="268" spans="1:6" s="635" customFormat="1" ht="127.5">
      <c r="A268" s="688" t="s">
        <v>1807</v>
      </c>
      <c r="B268" s="696" t="s">
        <v>3911</v>
      </c>
      <c r="C268" s="305" t="s">
        <v>164</v>
      </c>
      <c r="D268" s="357">
        <v>1</v>
      </c>
      <c r="E268" s="9"/>
      <c r="F268" s="638">
        <f t="shared" si="6"/>
        <v>0</v>
      </c>
    </row>
    <row r="269" spans="1:6" s="635" customFormat="1">
      <c r="A269" s="679"/>
      <c r="B269" s="672"/>
      <c r="C269" s="10"/>
      <c r="D269" s="339"/>
      <c r="E269" s="8"/>
      <c r="F269" s="357"/>
    </row>
    <row r="270" spans="1:6" s="635" customFormat="1" ht="15.75">
      <c r="A270" s="688" t="s">
        <v>1808</v>
      </c>
      <c r="B270" s="194" t="s">
        <v>1809</v>
      </c>
      <c r="C270" s="3"/>
      <c r="D270" s="357"/>
      <c r="E270" s="9"/>
      <c r="F270" s="643"/>
    </row>
    <row r="271" spans="1:6" s="635" customFormat="1" ht="191.25">
      <c r="A271" s="688" t="s">
        <v>1810</v>
      </c>
      <c r="B271" s="194" t="s">
        <v>1811</v>
      </c>
      <c r="C271" s="305" t="s">
        <v>164</v>
      </c>
      <c r="D271" s="357">
        <v>1</v>
      </c>
      <c r="E271" s="9"/>
      <c r="F271" s="638">
        <f t="shared" ref="F271:F281" si="7">ROUND(D271*E271,2)</f>
        <v>0</v>
      </c>
    </row>
    <row r="272" spans="1:6" s="635" customFormat="1" ht="25.5">
      <c r="A272" s="688" t="s">
        <v>1812</v>
      </c>
      <c r="B272" s="696" t="s">
        <v>1780</v>
      </c>
      <c r="C272" s="305" t="s">
        <v>164</v>
      </c>
      <c r="D272" s="357">
        <v>1</v>
      </c>
      <c r="E272" s="9"/>
      <c r="F272" s="638">
        <f t="shared" si="7"/>
        <v>0</v>
      </c>
    </row>
    <row r="273" spans="1:6" s="635" customFormat="1" ht="51">
      <c r="A273" s="688" t="s">
        <v>1813</v>
      </c>
      <c r="B273" s="696" t="s">
        <v>1782</v>
      </c>
      <c r="C273" s="305" t="s">
        <v>164</v>
      </c>
      <c r="D273" s="357">
        <v>1</v>
      </c>
      <c r="E273" s="9"/>
      <c r="F273" s="638">
        <f t="shared" si="7"/>
        <v>0</v>
      </c>
    </row>
    <row r="274" spans="1:6" s="635" customFormat="1" ht="38.25">
      <c r="A274" s="688" t="s">
        <v>1814</v>
      </c>
      <c r="B274" s="696" t="s">
        <v>1784</v>
      </c>
      <c r="C274" s="305" t="s">
        <v>164</v>
      </c>
      <c r="D274" s="357">
        <v>1</v>
      </c>
      <c r="E274" s="9"/>
      <c r="F274" s="638">
        <f t="shared" si="7"/>
        <v>0</v>
      </c>
    </row>
    <row r="275" spans="1:6" s="635" customFormat="1" ht="38.25">
      <c r="A275" s="688" t="s">
        <v>1815</v>
      </c>
      <c r="B275" s="696" t="s">
        <v>1816</v>
      </c>
      <c r="C275" s="305" t="s">
        <v>164</v>
      </c>
      <c r="D275" s="357">
        <v>1</v>
      </c>
      <c r="E275" s="9"/>
      <c r="F275" s="638">
        <f t="shared" si="7"/>
        <v>0</v>
      </c>
    </row>
    <row r="276" spans="1:6" s="635" customFormat="1" ht="51">
      <c r="A276" s="688" t="s">
        <v>1817</v>
      </c>
      <c r="B276" s="696" t="s">
        <v>1818</v>
      </c>
      <c r="C276" s="305" t="s">
        <v>164</v>
      </c>
      <c r="D276" s="357">
        <v>1</v>
      </c>
      <c r="E276" s="9"/>
      <c r="F276" s="638">
        <f t="shared" si="7"/>
        <v>0</v>
      </c>
    </row>
    <row r="277" spans="1:6" s="635" customFormat="1" ht="25.5">
      <c r="A277" s="688" t="s">
        <v>1819</v>
      </c>
      <c r="B277" s="696" t="s">
        <v>1790</v>
      </c>
      <c r="C277" s="305" t="s">
        <v>164</v>
      </c>
      <c r="D277" s="357">
        <v>1</v>
      </c>
      <c r="E277" s="9"/>
      <c r="F277" s="638">
        <f t="shared" si="7"/>
        <v>0</v>
      </c>
    </row>
    <row r="278" spans="1:6" s="635" customFormat="1" ht="63.75">
      <c r="A278" s="688" t="s">
        <v>1820</v>
      </c>
      <c r="B278" s="696" t="s">
        <v>1821</v>
      </c>
      <c r="C278" s="305" t="s">
        <v>164</v>
      </c>
      <c r="D278" s="357">
        <v>1</v>
      </c>
      <c r="E278" s="9"/>
      <c r="F278" s="638">
        <f t="shared" si="7"/>
        <v>0</v>
      </c>
    </row>
    <row r="279" spans="1:6" s="635" customFormat="1" ht="38.25">
      <c r="A279" s="688" t="s">
        <v>1822</v>
      </c>
      <c r="B279" s="696" t="s">
        <v>1794</v>
      </c>
      <c r="C279" s="305" t="s">
        <v>164</v>
      </c>
      <c r="D279" s="357">
        <v>10</v>
      </c>
      <c r="E279" s="9"/>
      <c r="F279" s="638">
        <f t="shared" si="7"/>
        <v>0</v>
      </c>
    </row>
    <row r="280" spans="1:6" s="635" customFormat="1" ht="38.25">
      <c r="A280" s="688" t="s">
        <v>1823</v>
      </c>
      <c r="B280" s="696" t="s">
        <v>1796</v>
      </c>
      <c r="C280" s="305" t="s">
        <v>164</v>
      </c>
      <c r="D280" s="357">
        <v>10</v>
      </c>
      <c r="E280" s="9"/>
      <c r="F280" s="638">
        <f t="shared" si="7"/>
        <v>0</v>
      </c>
    </row>
    <row r="281" spans="1:6" s="635" customFormat="1" ht="127.5">
      <c r="A281" s="688" t="s">
        <v>1824</v>
      </c>
      <c r="B281" s="696" t="s">
        <v>1806</v>
      </c>
      <c r="C281" s="305" t="s">
        <v>164</v>
      </c>
      <c r="D281" s="357">
        <v>10</v>
      </c>
      <c r="E281" s="9"/>
      <c r="F281" s="638">
        <f t="shared" si="7"/>
        <v>0</v>
      </c>
    </row>
    <row r="282" spans="1:6" s="635" customFormat="1">
      <c r="A282" s="679"/>
      <c r="B282" s="672"/>
      <c r="C282" s="10"/>
      <c r="D282" s="339"/>
      <c r="E282" s="8"/>
      <c r="F282" s="357"/>
    </row>
    <row r="283" spans="1:6" s="635" customFormat="1" ht="15.75">
      <c r="A283" s="688" t="s">
        <v>1825</v>
      </c>
      <c r="B283" s="696" t="s">
        <v>1826</v>
      </c>
      <c r="C283" s="305"/>
      <c r="D283" s="357"/>
      <c r="E283" s="9"/>
      <c r="F283" s="643"/>
    </row>
    <row r="284" spans="1:6" s="635" customFormat="1" ht="51">
      <c r="A284" s="688" t="s">
        <v>1827</v>
      </c>
      <c r="B284" s="194" t="s">
        <v>1828</v>
      </c>
      <c r="C284" s="305" t="s">
        <v>164</v>
      </c>
      <c r="D284" s="357">
        <v>10</v>
      </c>
      <c r="E284" s="9"/>
      <c r="F284" s="572">
        <f>ROUND(D284*E284,2)</f>
        <v>0</v>
      </c>
    </row>
    <row r="285" spans="1:6" s="635" customFormat="1" ht="63.75">
      <c r="A285" s="688" t="s">
        <v>1829</v>
      </c>
      <c r="B285" s="194" t="s">
        <v>1830</v>
      </c>
      <c r="C285" s="305" t="s">
        <v>164</v>
      </c>
      <c r="D285" s="362">
        <v>29</v>
      </c>
      <c r="E285" s="113"/>
      <c r="F285" s="640">
        <f>ROUND(D285*E285,2)</f>
        <v>0</v>
      </c>
    </row>
    <row r="286" spans="1:6" s="635" customFormat="1" ht="51">
      <c r="A286" s="688" t="s">
        <v>1831</v>
      </c>
      <c r="B286" s="697" t="s">
        <v>1832</v>
      </c>
      <c r="C286" s="305"/>
      <c r="D286" s="357"/>
      <c r="E286" s="9"/>
      <c r="F286" s="643"/>
    </row>
    <row r="287" spans="1:6" s="635" customFormat="1" ht="191.25">
      <c r="A287" s="688" t="s">
        <v>1833</v>
      </c>
      <c r="B287" s="194" t="s">
        <v>1834</v>
      </c>
      <c r="C287" s="305" t="s">
        <v>1433</v>
      </c>
      <c r="D287" s="362">
        <v>3050</v>
      </c>
      <c r="E287" s="113"/>
      <c r="F287" s="639">
        <f>ROUND(D287*E287,2)</f>
        <v>0</v>
      </c>
    </row>
    <row r="288" spans="1:6" s="635" customFormat="1" ht="38.25">
      <c r="A288" s="688" t="s">
        <v>1835</v>
      </c>
      <c r="B288" s="698" t="s">
        <v>1836</v>
      </c>
      <c r="C288" s="305" t="s">
        <v>1433</v>
      </c>
      <c r="D288" s="362">
        <v>50</v>
      </c>
      <c r="E288" s="113"/>
      <c r="F288" s="640">
        <f>ROUND(D288*E288,2)</f>
        <v>0</v>
      </c>
    </row>
    <row r="289" spans="1:6" s="635" customFormat="1">
      <c r="A289" s="688" t="s">
        <v>1837</v>
      </c>
      <c r="B289" s="698" t="s">
        <v>1838</v>
      </c>
      <c r="C289" s="305" t="s">
        <v>164</v>
      </c>
      <c r="D289" s="357">
        <v>2</v>
      </c>
      <c r="E289" s="9"/>
      <c r="F289" s="572">
        <f>ROUND(D289*E289,2)</f>
        <v>0</v>
      </c>
    </row>
    <row r="290" spans="1:6" s="635" customFormat="1" ht="63.75">
      <c r="A290" s="688" t="s">
        <v>1839</v>
      </c>
      <c r="B290" s="329" t="s">
        <v>1840</v>
      </c>
      <c r="C290" s="305"/>
      <c r="D290" s="357"/>
      <c r="E290" s="9"/>
      <c r="F290" s="643"/>
    </row>
    <row r="291" spans="1:6" s="635" customFormat="1">
      <c r="A291" s="688" t="s">
        <v>1841</v>
      </c>
      <c r="B291" s="697" t="s">
        <v>1842</v>
      </c>
      <c r="C291" s="305" t="s">
        <v>1433</v>
      </c>
      <c r="D291" s="362">
        <v>1000</v>
      </c>
      <c r="E291" s="113"/>
      <c r="F291" s="640">
        <f t="shared" ref="F291:F297" si="8">ROUND(D291*E291,2)</f>
        <v>0</v>
      </c>
    </row>
    <row r="292" spans="1:6" s="635" customFormat="1">
      <c r="A292" s="688" t="s">
        <v>1843</v>
      </c>
      <c r="B292" s="697" t="s">
        <v>1844</v>
      </c>
      <c r="C292" s="305" t="s">
        <v>1433</v>
      </c>
      <c r="D292" s="362">
        <v>200</v>
      </c>
      <c r="E292" s="113"/>
      <c r="F292" s="640">
        <f t="shared" si="8"/>
        <v>0</v>
      </c>
    </row>
    <row r="293" spans="1:6" s="635" customFormat="1">
      <c r="A293" s="688" t="s">
        <v>1845</v>
      </c>
      <c r="B293" s="697" t="s">
        <v>1846</v>
      </c>
      <c r="C293" s="305" t="s">
        <v>1433</v>
      </c>
      <c r="D293" s="362">
        <v>50</v>
      </c>
      <c r="E293" s="113"/>
      <c r="F293" s="640">
        <f t="shared" si="8"/>
        <v>0</v>
      </c>
    </row>
    <row r="294" spans="1:6" s="635" customFormat="1" ht="63.75">
      <c r="A294" s="688" t="s">
        <v>1847</v>
      </c>
      <c r="B294" s="5" t="s">
        <v>1848</v>
      </c>
      <c r="C294" s="305" t="s">
        <v>102</v>
      </c>
      <c r="D294" s="357">
        <v>1</v>
      </c>
      <c r="E294" s="9"/>
      <c r="F294" s="572">
        <f t="shared" si="8"/>
        <v>0</v>
      </c>
    </row>
    <row r="295" spans="1:6" s="635" customFormat="1" ht="38.25">
      <c r="A295" s="688" t="s">
        <v>1849</v>
      </c>
      <c r="B295" s="695" t="s">
        <v>1850</v>
      </c>
      <c r="C295" s="305" t="s">
        <v>164</v>
      </c>
      <c r="D295" s="357">
        <v>2</v>
      </c>
      <c r="E295" s="9"/>
      <c r="F295" s="572">
        <f t="shared" si="8"/>
        <v>0</v>
      </c>
    </row>
    <row r="296" spans="1:6" s="635" customFormat="1" ht="25.5">
      <c r="A296" s="688" t="s">
        <v>1851</v>
      </c>
      <c r="B296" s="699" t="s">
        <v>1852</v>
      </c>
      <c r="C296" s="305" t="s">
        <v>102</v>
      </c>
      <c r="D296" s="357">
        <v>1</v>
      </c>
      <c r="E296" s="9"/>
      <c r="F296" s="572">
        <f t="shared" si="8"/>
        <v>0</v>
      </c>
    </row>
    <row r="297" spans="1:6" s="635" customFormat="1" ht="25.5">
      <c r="A297" s="688" t="s">
        <v>1853</v>
      </c>
      <c r="B297" s="699" t="s">
        <v>1854</v>
      </c>
      <c r="C297" s="305" t="s">
        <v>102</v>
      </c>
      <c r="D297" s="357">
        <v>1</v>
      </c>
      <c r="E297" s="9"/>
      <c r="F297" s="572">
        <f t="shared" si="8"/>
        <v>0</v>
      </c>
    </row>
    <row r="298" spans="1:6" s="635" customFormat="1">
      <c r="A298" s="679"/>
      <c r="B298" s="672"/>
      <c r="C298" s="10"/>
      <c r="D298" s="339"/>
      <c r="E298" s="8"/>
      <c r="F298" s="357"/>
    </row>
    <row r="299" spans="1:6" s="635" customFormat="1">
      <c r="A299" s="690" t="s">
        <v>1771</v>
      </c>
      <c r="B299" s="694" t="s">
        <v>1855</v>
      </c>
      <c r="C299" s="371"/>
      <c r="D299" s="372"/>
      <c r="E299" s="29"/>
      <c r="F299" s="645">
        <f>SUM(F250:F298)</f>
        <v>0</v>
      </c>
    </row>
    <row r="300" spans="1:6" s="635" customFormat="1">
      <c r="A300" s="679"/>
      <c r="B300" s="672"/>
      <c r="C300" s="10"/>
      <c r="D300" s="339"/>
      <c r="E300" s="8"/>
      <c r="F300" s="357"/>
    </row>
    <row r="301" spans="1:6" s="635" customFormat="1" ht="38.25">
      <c r="A301" s="690" t="s">
        <v>1856</v>
      </c>
      <c r="B301" s="700" t="s">
        <v>1857</v>
      </c>
      <c r="C301" s="701"/>
      <c r="D301" s="372"/>
      <c r="E301" s="28"/>
      <c r="F301" s="642" t="str">
        <f>IF(C301&lt;&gt;"",ROUND(D301*ROUND(E301,2),2),"")</f>
        <v/>
      </c>
    </row>
    <row r="302" spans="1:6" s="635" customFormat="1" ht="15.75">
      <c r="A302" s="12"/>
      <c r="B302" s="203"/>
      <c r="C302" s="3"/>
      <c r="D302" s="357"/>
      <c r="E302" s="9"/>
      <c r="F302" s="643"/>
    </row>
    <row r="303" spans="1:6" s="635" customFormat="1" ht="15.75">
      <c r="A303" s="688" t="s">
        <v>1858</v>
      </c>
      <c r="B303" s="4" t="s">
        <v>1859</v>
      </c>
      <c r="C303" s="297"/>
      <c r="D303" s="357"/>
      <c r="E303" s="9"/>
      <c r="F303" s="643"/>
    </row>
    <row r="304" spans="1:6" s="635" customFormat="1" ht="25.5">
      <c r="A304" s="688" t="s">
        <v>1860</v>
      </c>
      <c r="B304" s="295" t="s">
        <v>1861</v>
      </c>
      <c r="C304" s="326" t="s">
        <v>1433</v>
      </c>
      <c r="D304" s="362">
        <v>290</v>
      </c>
      <c r="E304" s="113"/>
      <c r="F304" s="639">
        <f t="shared" ref="F304:F309" si="9">ROUND(D304*E304,2)</f>
        <v>0</v>
      </c>
    </row>
    <row r="305" spans="1:6" s="635" customFormat="1" ht="38.25">
      <c r="A305" s="688" t="s">
        <v>1862</v>
      </c>
      <c r="B305" s="295" t="s">
        <v>1863</v>
      </c>
      <c r="C305" s="326" t="s">
        <v>164</v>
      </c>
      <c r="D305" s="362">
        <v>20</v>
      </c>
      <c r="E305" s="113"/>
      <c r="F305" s="639">
        <f t="shared" si="9"/>
        <v>0</v>
      </c>
    </row>
    <row r="306" spans="1:6" s="635" customFormat="1" ht="38.25">
      <c r="A306" s="688" t="s">
        <v>1864</v>
      </c>
      <c r="B306" s="295" t="s">
        <v>1865</v>
      </c>
      <c r="C306" s="326" t="s">
        <v>164</v>
      </c>
      <c r="D306" s="362">
        <v>232</v>
      </c>
      <c r="E306" s="113"/>
      <c r="F306" s="639">
        <f t="shared" si="9"/>
        <v>0</v>
      </c>
    </row>
    <row r="307" spans="1:6" s="635" customFormat="1" ht="25.5">
      <c r="A307" s="688" t="s">
        <v>1866</v>
      </c>
      <c r="B307" s="295" t="s">
        <v>1867</v>
      </c>
      <c r="C307" s="326" t="s">
        <v>1433</v>
      </c>
      <c r="D307" s="362">
        <v>120</v>
      </c>
      <c r="E307" s="113"/>
      <c r="F307" s="639">
        <f t="shared" si="9"/>
        <v>0</v>
      </c>
    </row>
    <row r="308" spans="1:6" s="635" customFormat="1" ht="76.5">
      <c r="A308" s="688" t="s">
        <v>1868</v>
      </c>
      <c r="B308" s="295" t="s">
        <v>1869</v>
      </c>
      <c r="C308" s="326" t="s">
        <v>164</v>
      </c>
      <c r="D308" s="362">
        <v>6</v>
      </c>
      <c r="E308" s="113"/>
      <c r="F308" s="639">
        <f t="shared" si="9"/>
        <v>0</v>
      </c>
    </row>
    <row r="309" spans="1:6" s="635" customFormat="1" ht="51">
      <c r="A309" s="688" t="s">
        <v>1870</v>
      </c>
      <c r="B309" s="295" t="s">
        <v>1871</v>
      </c>
      <c r="C309" s="326" t="s">
        <v>164</v>
      </c>
      <c r="D309" s="357">
        <v>6</v>
      </c>
      <c r="E309" s="9"/>
      <c r="F309" s="572">
        <f t="shared" si="9"/>
        <v>0</v>
      </c>
    </row>
    <row r="310" spans="1:6" s="635" customFormat="1" ht="15.75">
      <c r="A310" s="3"/>
      <c r="B310" s="295"/>
      <c r="C310" s="676"/>
      <c r="D310" s="357"/>
      <c r="E310" s="9"/>
      <c r="F310" s="643" t="str">
        <f>IF(C310&lt;&gt;"",ROUND(D310*ROUND(E310,2),2),"")</f>
        <v/>
      </c>
    </row>
    <row r="311" spans="1:6" s="635" customFormat="1" ht="15.75">
      <c r="A311" s="688" t="s">
        <v>1872</v>
      </c>
      <c r="B311" s="4" t="s">
        <v>1873</v>
      </c>
      <c r="C311" s="676"/>
      <c r="D311" s="357"/>
      <c r="E311" s="9"/>
      <c r="F311" s="643" t="str">
        <f>IF(C311&lt;&gt;"",ROUND(D311*ROUND(E311,2),2),"")</f>
        <v/>
      </c>
    </row>
    <row r="312" spans="1:6" s="635" customFormat="1" ht="25.5">
      <c r="A312" s="688" t="s">
        <v>1874</v>
      </c>
      <c r="B312" s="295" t="s">
        <v>1875</v>
      </c>
      <c r="C312" s="326" t="s">
        <v>1433</v>
      </c>
      <c r="D312" s="362">
        <v>130</v>
      </c>
      <c r="E312" s="113"/>
      <c r="F312" s="639">
        <f>ROUND(D312*E312,2)</f>
        <v>0</v>
      </c>
    </row>
    <row r="313" spans="1:6" s="635" customFormat="1" ht="38.25">
      <c r="A313" s="688" t="s">
        <v>1876</v>
      </c>
      <c r="B313" s="295" t="s">
        <v>1877</v>
      </c>
      <c r="C313" s="326" t="s">
        <v>164</v>
      </c>
      <c r="D313" s="362">
        <v>25</v>
      </c>
      <c r="E313" s="113"/>
      <c r="F313" s="639">
        <f>ROUND(D313*E313,2)</f>
        <v>0</v>
      </c>
    </row>
    <row r="314" spans="1:6" s="635" customFormat="1" ht="15.75">
      <c r="A314" s="3"/>
      <c r="B314" s="295"/>
      <c r="C314" s="381"/>
      <c r="D314" s="357"/>
      <c r="E314" s="9"/>
      <c r="F314" s="643"/>
    </row>
    <row r="315" spans="1:6" s="635" customFormat="1" ht="15.75">
      <c r="A315" s="688" t="s">
        <v>1878</v>
      </c>
      <c r="B315" s="4" t="s">
        <v>1879</v>
      </c>
      <c r="C315" s="381"/>
      <c r="D315" s="357"/>
      <c r="E315" s="9"/>
      <c r="F315" s="643"/>
    </row>
    <row r="316" spans="1:6" s="635" customFormat="1" ht="51">
      <c r="A316" s="688" t="s">
        <v>1880</v>
      </c>
      <c r="B316" s="194" t="s">
        <v>1881</v>
      </c>
      <c r="C316" s="326" t="s">
        <v>164</v>
      </c>
      <c r="D316" s="362">
        <v>10</v>
      </c>
      <c r="E316" s="113"/>
      <c r="F316" s="639">
        <f>ROUND(D316*E316,2)</f>
        <v>0</v>
      </c>
    </row>
    <row r="317" spans="1:6" s="635" customFormat="1" ht="89.25">
      <c r="A317" s="688" t="s">
        <v>1882</v>
      </c>
      <c r="B317" s="194" t="s">
        <v>1883</v>
      </c>
      <c r="C317" s="326" t="s">
        <v>102</v>
      </c>
      <c r="D317" s="357">
        <v>1</v>
      </c>
      <c r="E317" s="9"/>
      <c r="F317" s="572">
        <f>ROUND(D317*E317,2)</f>
        <v>0</v>
      </c>
    </row>
    <row r="318" spans="1:6" s="635" customFormat="1" ht="25.5">
      <c r="A318" s="688" t="s">
        <v>1884</v>
      </c>
      <c r="B318" s="194" t="s">
        <v>1885</v>
      </c>
      <c r="C318" s="326" t="s">
        <v>1433</v>
      </c>
      <c r="D318" s="362">
        <v>20</v>
      </c>
      <c r="E318" s="113"/>
      <c r="F318" s="639">
        <f>ROUND(D318*E318,2)</f>
        <v>0</v>
      </c>
    </row>
    <row r="319" spans="1:6" s="635" customFormat="1">
      <c r="A319" s="688" t="s">
        <v>1886</v>
      </c>
      <c r="B319" s="681" t="s">
        <v>1653</v>
      </c>
      <c r="C319" s="326" t="s">
        <v>1433</v>
      </c>
      <c r="D319" s="362">
        <v>35</v>
      </c>
      <c r="E319" s="113"/>
      <c r="F319" s="639">
        <f>ROUND(D319*E319,2)</f>
        <v>0</v>
      </c>
    </row>
    <row r="320" spans="1:6" s="635" customFormat="1">
      <c r="A320" s="688" t="s">
        <v>1887</v>
      </c>
      <c r="B320" s="681" t="s">
        <v>1655</v>
      </c>
      <c r="C320" s="326" t="s">
        <v>1433</v>
      </c>
      <c r="D320" s="362">
        <v>80</v>
      </c>
      <c r="E320" s="113"/>
      <c r="F320" s="639">
        <f>ROUND(D320*E320,2)</f>
        <v>0</v>
      </c>
    </row>
    <row r="321" spans="1:6" s="635" customFormat="1" ht="15.75">
      <c r="A321" s="3"/>
      <c r="B321" s="194"/>
      <c r="C321" s="381"/>
      <c r="D321" s="357"/>
      <c r="E321" s="9"/>
      <c r="F321" s="643"/>
    </row>
    <row r="322" spans="1:6" s="635" customFormat="1" ht="15.75">
      <c r="A322" s="688" t="s">
        <v>1888</v>
      </c>
      <c r="B322" s="203" t="s">
        <v>1889</v>
      </c>
      <c r="C322" s="381"/>
      <c r="D322" s="357"/>
      <c r="E322" s="9"/>
      <c r="F322" s="643"/>
    </row>
    <row r="323" spans="1:6" s="635" customFormat="1" ht="25.5">
      <c r="A323" s="688" t="s">
        <v>1890</v>
      </c>
      <c r="B323" s="194" t="s">
        <v>1891</v>
      </c>
      <c r="C323" s="326" t="s">
        <v>102</v>
      </c>
      <c r="D323" s="357">
        <v>1</v>
      </c>
      <c r="E323" s="9"/>
      <c r="F323" s="572">
        <f>ROUND(D323*E323,2)</f>
        <v>0</v>
      </c>
    </row>
    <row r="324" spans="1:6" s="635" customFormat="1">
      <c r="A324" s="688"/>
      <c r="B324" s="194"/>
      <c r="C324" s="326"/>
      <c r="D324" s="357"/>
      <c r="E324" s="9"/>
      <c r="F324" s="572"/>
    </row>
    <row r="325" spans="1:6" s="635" customFormat="1" ht="51">
      <c r="A325" s="688" t="s">
        <v>1892</v>
      </c>
      <c r="B325" s="676" t="s">
        <v>1426</v>
      </c>
      <c r="C325" s="305" t="s">
        <v>199</v>
      </c>
      <c r="D325" s="675">
        <v>32</v>
      </c>
      <c r="E325" s="189"/>
      <c r="F325" s="639">
        <f>ROUND(D325*E325,2)</f>
        <v>0</v>
      </c>
    </row>
    <row r="326" spans="1:6" s="635" customFormat="1" ht="15.75">
      <c r="A326" s="3"/>
      <c r="B326" s="194"/>
      <c r="C326" s="326"/>
      <c r="D326" s="357"/>
      <c r="E326" s="9"/>
      <c r="F326" s="643"/>
    </row>
    <row r="327" spans="1:6" s="635" customFormat="1" ht="38.25">
      <c r="A327" s="690" t="s">
        <v>1856</v>
      </c>
      <c r="B327" s="702" t="s">
        <v>1893</v>
      </c>
      <c r="C327" s="371"/>
      <c r="D327" s="372"/>
      <c r="E327" s="29"/>
      <c r="F327" s="644">
        <f>SUM(F301:F326)</f>
        <v>0</v>
      </c>
    </row>
    <row r="328" spans="1:6" s="635" customFormat="1">
      <c r="A328" s="679"/>
      <c r="B328" s="672"/>
      <c r="C328" s="10"/>
      <c r="D328" s="339"/>
      <c r="E328" s="8"/>
      <c r="F328" s="357"/>
    </row>
    <row r="329" spans="1:6" s="635" customFormat="1" ht="15.75">
      <c r="A329" s="690" t="s">
        <v>1894</v>
      </c>
      <c r="B329" s="700" t="s">
        <v>1895</v>
      </c>
      <c r="C329" s="371"/>
      <c r="D329" s="372"/>
      <c r="E329" s="28"/>
      <c r="F329" s="642" t="str">
        <f>IF(C329&lt;&gt;"",ROUND(D329*ROUND(E329,2),2),"")</f>
        <v/>
      </c>
    </row>
    <row r="330" spans="1:6" s="635" customFormat="1">
      <c r="A330" s="679"/>
      <c r="B330" s="672"/>
      <c r="C330" s="10"/>
      <c r="D330" s="339"/>
      <c r="E330" s="8"/>
      <c r="F330" s="357"/>
    </row>
    <row r="331" spans="1:6" s="635" customFormat="1">
      <c r="A331" s="688" t="s">
        <v>1896</v>
      </c>
      <c r="B331" s="192" t="s">
        <v>1897</v>
      </c>
      <c r="C331" s="10"/>
      <c r="D331" s="339"/>
      <c r="E331" s="8"/>
      <c r="F331" s="357"/>
    </row>
    <row r="332" spans="1:6" s="635" customFormat="1" ht="229.5">
      <c r="A332" s="688" t="s">
        <v>1898</v>
      </c>
      <c r="B332" s="233" t="s">
        <v>1899</v>
      </c>
      <c r="C332" s="20" t="s">
        <v>164</v>
      </c>
      <c r="D332" s="703">
        <v>1</v>
      </c>
      <c r="E332" s="8"/>
      <c r="F332" s="572">
        <f t="shared" ref="F332:F355" si="10">ROUND(D332*E332,2)</f>
        <v>0</v>
      </c>
    </row>
    <row r="333" spans="1:6" s="635" customFormat="1" ht="76.5">
      <c r="A333" s="688" t="s">
        <v>1900</v>
      </c>
      <c r="B333" s="5" t="s">
        <v>1901</v>
      </c>
      <c r="C333" s="704" t="s">
        <v>164</v>
      </c>
      <c r="D333" s="703">
        <v>1</v>
      </c>
      <c r="E333" s="8"/>
      <c r="F333" s="572">
        <f t="shared" si="10"/>
        <v>0</v>
      </c>
    </row>
    <row r="334" spans="1:6" s="635" customFormat="1" ht="89.25">
      <c r="A334" s="688" t="s">
        <v>1902</v>
      </c>
      <c r="B334" s="5" t="s">
        <v>1903</v>
      </c>
      <c r="C334" s="704" t="s">
        <v>164</v>
      </c>
      <c r="D334" s="703">
        <v>4</v>
      </c>
      <c r="E334" s="8"/>
      <c r="F334" s="572">
        <f t="shared" si="10"/>
        <v>0</v>
      </c>
    </row>
    <row r="335" spans="1:6" s="635" customFormat="1" ht="63.75">
      <c r="A335" s="688" t="s">
        <v>1904</v>
      </c>
      <c r="B335" s="5" t="s">
        <v>1905</v>
      </c>
      <c r="C335" s="704" t="s">
        <v>164</v>
      </c>
      <c r="D335" s="703">
        <v>1</v>
      </c>
      <c r="E335" s="8"/>
      <c r="F335" s="572">
        <f t="shared" si="10"/>
        <v>0</v>
      </c>
    </row>
    <row r="336" spans="1:6" s="635" customFormat="1" ht="25.5">
      <c r="A336" s="688" t="s">
        <v>1906</v>
      </c>
      <c r="B336" s="234" t="s">
        <v>1907</v>
      </c>
      <c r="C336" s="20" t="s">
        <v>164</v>
      </c>
      <c r="D336" s="703">
        <v>2</v>
      </c>
      <c r="E336" s="8"/>
      <c r="F336" s="572">
        <f t="shared" si="10"/>
        <v>0</v>
      </c>
    </row>
    <row r="337" spans="1:6" s="635" customFormat="1">
      <c r="A337" s="688" t="s">
        <v>1908</v>
      </c>
      <c r="B337" s="234" t="s">
        <v>1909</v>
      </c>
      <c r="C337" s="20" t="s">
        <v>164</v>
      </c>
      <c r="D337" s="703">
        <v>2</v>
      </c>
      <c r="E337" s="8"/>
      <c r="F337" s="572">
        <f t="shared" si="10"/>
        <v>0</v>
      </c>
    </row>
    <row r="338" spans="1:6" s="635" customFormat="1" ht="38.25">
      <c r="A338" s="688" t="s">
        <v>1910</v>
      </c>
      <c r="B338" s="1" t="s">
        <v>1911</v>
      </c>
      <c r="C338" s="20" t="s">
        <v>164</v>
      </c>
      <c r="D338" s="703">
        <v>1</v>
      </c>
      <c r="E338" s="8"/>
      <c r="F338" s="572">
        <f t="shared" si="10"/>
        <v>0</v>
      </c>
    </row>
    <row r="339" spans="1:6" s="635" customFormat="1" ht="178.5">
      <c r="A339" s="688" t="s">
        <v>1912</v>
      </c>
      <c r="B339" s="1" t="s">
        <v>3908</v>
      </c>
      <c r="C339" s="20" t="s">
        <v>164</v>
      </c>
      <c r="D339" s="703">
        <v>1</v>
      </c>
      <c r="E339" s="8"/>
      <c r="F339" s="572">
        <f t="shared" si="10"/>
        <v>0</v>
      </c>
    </row>
    <row r="340" spans="1:6" s="635" customFormat="1" ht="25.5">
      <c r="A340" s="688" t="s">
        <v>1913</v>
      </c>
      <c r="B340" s="5" t="s">
        <v>1914</v>
      </c>
      <c r="C340" s="20" t="s">
        <v>164</v>
      </c>
      <c r="D340" s="703">
        <f>SUM(D342:D343)</f>
        <v>154</v>
      </c>
      <c r="E340" s="8"/>
      <c r="F340" s="572">
        <f t="shared" si="10"/>
        <v>0</v>
      </c>
    </row>
    <row r="341" spans="1:6" s="635" customFormat="1" ht="25.5">
      <c r="A341" s="688" t="s">
        <v>1915</v>
      </c>
      <c r="B341" s="5" t="s">
        <v>1916</v>
      </c>
      <c r="C341" s="20" t="s">
        <v>164</v>
      </c>
      <c r="D341" s="703">
        <v>52</v>
      </c>
      <c r="E341" s="8"/>
      <c r="F341" s="572">
        <f t="shared" si="10"/>
        <v>0</v>
      </c>
    </row>
    <row r="342" spans="1:6" s="635" customFormat="1" ht="140.25">
      <c r="A342" s="688" t="s">
        <v>1917</v>
      </c>
      <c r="B342" s="5" t="s">
        <v>1918</v>
      </c>
      <c r="C342" s="20" t="s">
        <v>164</v>
      </c>
      <c r="D342" s="703">
        <v>149</v>
      </c>
      <c r="E342" s="8"/>
      <c r="F342" s="572">
        <f t="shared" si="10"/>
        <v>0</v>
      </c>
    </row>
    <row r="343" spans="1:6" s="635" customFormat="1" ht="191.25">
      <c r="A343" s="688" t="s">
        <v>1919</v>
      </c>
      <c r="B343" s="5" t="s">
        <v>1920</v>
      </c>
      <c r="C343" s="20" t="s">
        <v>164</v>
      </c>
      <c r="D343" s="703">
        <v>5</v>
      </c>
      <c r="E343" s="8"/>
      <c r="F343" s="572">
        <f t="shared" si="10"/>
        <v>0</v>
      </c>
    </row>
    <row r="344" spans="1:6" s="635" customFormat="1" ht="114.75">
      <c r="A344" s="688" t="s">
        <v>1921</v>
      </c>
      <c r="B344" s="5" t="s">
        <v>1922</v>
      </c>
      <c r="C344" s="20" t="s">
        <v>164</v>
      </c>
      <c r="D344" s="703">
        <v>30</v>
      </c>
      <c r="E344" s="8"/>
      <c r="F344" s="572">
        <f t="shared" si="10"/>
        <v>0</v>
      </c>
    </row>
    <row r="345" spans="1:6" s="635" customFormat="1" ht="102">
      <c r="A345" s="688" t="s">
        <v>1923</v>
      </c>
      <c r="B345" s="235" t="s">
        <v>1924</v>
      </c>
      <c r="C345" s="20" t="s">
        <v>164</v>
      </c>
      <c r="D345" s="703">
        <v>30</v>
      </c>
      <c r="E345" s="8"/>
      <c r="F345" s="572">
        <f t="shared" si="10"/>
        <v>0</v>
      </c>
    </row>
    <row r="346" spans="1:6" s="635" customFormat="1" ht="127.5">
      <c r="A346" s="688" t="s">
        <v>1925</v>
      </c>
      <c r="B346" s="705" t="s">
        <v>1926</v>
      </c>
      <c r="C346" s="706" t="s">
        <v>164</v>
      </c>
      <c r="D346" s="707">
        <v>8</v>
      </c>
      <c r="E346" s="8"/>
      <c r="F346" s="572">
        <f t="shared" si="10"/>
        <v>0</v>
      </c>
    </row>
    <row r="347" spans="1:6" s="635" customFormat="1" ht="114.75">
      <c r="A347" s="688" t="s">
        <v>1927</v>
      </c>
      <c r="B347" s="705" t="s">
        <v>1928</v>
      </c>
      <c r="C347" s="706" t="s">
        <v>164</v>
      </c>
      <c r="D347" s="708">
        <v>22</v>
      </c>
      <c r="E347" s="8"/>
      <c r="F347" s="572">
        <f t="shared" si="10"/>
        <v>0</v>
      </c>
    </row>
    <row r="348" spans="1:6" s="635" customFormat="1" ht="140.25">
      <c r="A348" s="688" t="s">
        <v>1929</v>
      </c>
      <c r="B348" s="705" t="s">
        <v>1930</v>
      </c>
      <c r="C348" s="706" t="s">
        <v>164</v>
      </c>
      <c r="D348" s="708">
        <v>5</v>
      </c>
      <c r="E348" s="8"/>
      <c r="F348" s="572">
        <f t="shared" si="10"/>
        <v>0</v>
      </c>
    </row>
    <row r="349" spans="1:6" s="635" customFormat="1" ht="127.5">
      <c r="A349" s="688" t="s">
        <v>1931</v>
      </c>
      <c r="B349" s="705" t="s">
        <v>1932</v>
      </c>
      <c r="C349" s="706" t="s">
        <v>164</v>
      </c>
      <c r="D349" s="708">
        <v>5</v>
      </c>
      <c r="E349" s="8"/>
      <c r="F349" s="572">
        <f t="shared" si="10"/>
        <v>0</v>
      </c>
    </row>
    <row r="350" spans="1:6" s="635" customFormat="1" ht="25.5">
      <c r="A350" s="688" t="s">
        <v>1933</v>
      </c>
      <c r="B350" s="709" t="s">
        <v>1934</v>
      </c>
      <c r="C350" s="706" t="s">
        <v>164</v>
      </c>
      <c r="D350" s="708">
        <f>SUM(D346:D347)</f>
        <v>30</v>
      </c>
      <c r="E350" s="8"/>
      <c r="F350" s="572">
        <f t="shared" si="10"/>
        <v>0</v>
      </c>
    </row>
    <row r="351" spans="1:6" s="635" customFormat="1" ht="25.5">
      <c r="A351" s="688" t="s">
        <v>1935</v>
      </c>
      <c r="B351" s="709" t="s">
        <v>1936</v>
      </c>
      <c r="C351" s="706" t="s">
        <v>164</v>
      </c>
      <c r="D351" s="708">
        <f>D348</f>
        <v>5</v>
      </c>
      <c r="E351" s="8"/>
      <c r="F351" s="572">
        <f t="shared" si="10"/>
        <v>0</v>
      </c>
    </row>
    <row r="352" spans="1:6" s="635" customFormat="1" ht="255">
      <c r="A352" s="688" t="s">
        <v>1937</v>
      </c>
      <c r="B352" s="709" t="s">
        <v>1938</v>
      </c>
      <c r="C352" s="706" t="s">
        <v>164</v>
      </c>
      <c r="D352" s="708">
        <v>2</v>
      </c>
      <c r="E352" s="8"/>
      <c r="F352" s="572">
        <f t="shared" si="10"/>
        <v>0</v>
      </c>
    </row>
    <row r="353" spans="1:6" s="635" customFormat="1" ht="89.25">
      <c r="A353" s="688" t="s">
        <v>1939</v>
      </c>
      <c r="B353" s="709" t="s">
        <v>1940</v>
      </c>
      <c r="C353" s="706" t="s">
        <v>164</v>
      </c>
      <c r="D353" s="708">
        <v>2</v>
      </c>
      <c r="E353" s="8"/>
      <c r="F353" s="572">
        <f t="shared" si="10"/>
        <v>0</v>
      </c>
    </row>
    <row r="354" spans="1:6" s="635" customFormat="1" ht="140.25">
      <c r="A354" s="688" t="s">
        <v>1941</v>
      </c>
      <c r="B354" s="709" t="s">
        <v>1942</v>
      </c>
      <c r="C354" s="706" t="s">
        <v>164</v>
      </c>
      <c r="D354" s="708">
        <v>4</v>
      </c>
      <c r="E354" s="8"/>
      <c r="F354" s="572">
        <f t="shared" si="10"/>
        <v>0</v>
      </c>
    </row>
    <row r="355" spans="1:6" s="635" customFormat="1" ht="178.5">
      <c r="A355" s="688" t="s">
        <v>1943</v>
      </c>
      <c r="B355" s="709" t="s">
        <v>1944</v>
      </c>
      <c r="C355" s="706" t="s">
        <v>164</v>
      </c>
      <c r="D355" s="708">
        <v>3</v>
      </c>
      <c r="E355" s="8"/>
      <c r="F355" s="572">
        <f t="shared" si="10"/>
        <v>0</v>
      </c>
    </row>
    <row r="356" spans="1:6" s="635" customFormat="1">
      <c r="A356" s="688" t="s">
        <v>1945</v>
      </c>
      <c r="B356" s="236" t="s">
        <v>1946</v>
      </c>
      <c r="C356" s="10"/>
      <c r="D356" s="339"/>
      <c r="E356" s="8"/>
      <c r="F356" s="357"/>
    </row>
    <row r="357" spans="1:6" s="635" customFormat="1">
      <c r="A357" s="688"/>
      <c r="B357" s="236"/>
      <c r="C357" s="10"/>
      <c r="D357" s="339"/>
      <c r="E357" s="8"/>
      <c r="F357" s="357"/>
    </row>
    <row r="358" spans="1:6" s="635" customFormat="1">
      <c r="A358" s="688" t="s">
        <v>1947</v>
      </c>
      <c r="B358" s="30" t="s">
        <v>1949</v>
      </c>
      <c r="C358" s="10"/>
      <c r="D358" s="339"/>
      <c r="E358" s="8"/>
      <c r="F358" s="357"/>
    </row>
    <row r="359" spans="1:6" s="635" customFormat="1" ht="38.25">
      <c r="A359" s="688" t="s">
        <v>1948</v>
      </c>
      <c r="B359" s="705" t="s">
        <v>1951</v>
      </c>
      <c r="C359" s="706" t="s">
        <v>1433</v>
      </c>
      <c r="D359" s="710">
        <v>2125</v>
      </c>
      <c r="E359" s="182"/>
      <c r="F359" s="639">
        <f>ROUND(D359*E359,2)</f>
        <v>0</v>
      </c>
    </row>
    <row r="360" spans="1:6" s="635" customFormat="1" ht="38.25">
      <c r="A360" s="688" t="s">
        <v>1950</v>
      </c>
      <c r="B360" s="705" t="s">
        <v>1953</v>
      </c>
      <c r="C360" s="706" t="s">
        <v>1433</v>
      </c>
      <c r="D360" s="710">
        <v>350</v>
      </c>
      <c r="E360" s="182"/>
      <c r="F360" s="639">
        <f>ROUND(D360*E360,2)</f>
        <v>0</v>
      </c>
    </row>
    <row r="361" spans="1:6" s="635" customFormat="1" ht="38.25">
      <c r="A361" s="688" t="s">
        <v>1952</v>
      </c>
      <c r="B361" s="705" t="s">
        <v>1955</v>
      </c>
      <c r="C361" s="706" t="s">
        <v>1433</v>
      </c>
      <c r="D361" s="710">
        <v>150</v>
      </c>
      <c r="E361" s="182"/>
      <c r="F361" s="639">
        <f>ROUND(D361*E361,2)</f>
        <v>0</v>
      </c>
    </row>
    <row r="362" spans="1:6" s="635" customFormat="1" ht="51">
      <c r="A362" s="688" t="s">
        <v>1954</v>
      </c>
      <c r="B362" s="194" t="s">
        <v>1957</v>
      </c>
      <c r="C362" s="20" t="s">
        <v>1433</v>
      </c>
      <c r="D362" s="711">
        <f>SUM(D359:D361)</f>
        <v>2625</v>
      </c>
      <c r="E362" s="182"/>
      <c r="F362" s="639">
        <f>ROUND(D362*E362,2)</f>
        <v>0</v>
      </c>
    </row>
    <row r="363" spans="1:6" s="635" customFormat="1" ht="178.5">
      <c r="A363" s="688" t="s">
        <v>1956</v>
      </c>
      <c r="B363" s="194" t="s">
        <v>1711</v>
      </c>
      <c r="C363" s="20"/>
      <c r="D363" s="703"/>
      <c r="E363" s="8"/>
      <c r="F363" s="357"/>
    </row>
    <row r="364" spans="1:6" s="635" customFormat="1" ht="14.25">
      <c r="A364" s="688" t="s">
        <v>1958</v>
      </c>
      <c r="B364" s="194" t="s">
        <v>1713</v>
      </c>
      <c r="C364" s="20" t="s">
        <v>164</v>
      </c>
      <c r="D364" s="711">
        <v>15</v>
      </c>
      <c r="E364" s="182"/>
      <c r="F364" s="639">
        <f t="shared" ref="F364:F371" si="11">ROUND(D364*E364,2)</f>
        <v>0</v>
      </c>
    </row>
    <row r="365" spans="1:6" s="635" customFormat="1" ht="25.5">
      <c r="A365" s="688" t="s">
        <v>1959</v>
      </c>
      <c r="B365" s="712" t="s">
        <v>1961</v>
      </c>
      <c r="C365" s="713" t="s">
        <v>164</v>
      </c>
      <c r="D365" s="714">
        <v>30</v>
      </c>
      <c r="E365" s="8"/>
      <c r="F365" s="572">
        <f t="shared" si="11"/>
        <v>0</v>
      </c>
    </row>
    <row r="366" spans="1:6" s="635" customFormat="1" ht="25.5">
      <c r="A366" s="688" t="s">
        <v>1960</v>
      </c>
      <c r="B366" s="712" t="s">
        <v>1963</v>
      </c>
      <c r="C366" s="713" t="s">
        <v>164</v>
      </c>
      <c r="D366" s="714">
        <v>10</v>
      </c>
      <c r="E366" s="8"/>
      <c r="F366" s="572">
        <f t="shared" si="11"/>
        <v>0</v>
      </c>
    </row>
    <row r="367" spans="1:6" s="635" customFormat="1" ht="25.5">
      <c r="A367" s="688" t="s">
        <v>1962</v>
      </c>
      <c r="B367" s="712" t="s">
        <v>1965</v>
      </c>
      <c r="C367" s="713" t="s">
        <v>164</v>
      </c>
      <c r="D367" s="714">
        <v>30</v>
      </c>
      <c r="E367" s="8"/>
      <c r="F367" s="572">
        <f t="shared" si="11"/>
        <v>0</v>
      </c>
    </row>
    <row r="368" spans="1:6" s="635" customFormat="1" ht="25.5">
      <c r="A368" s="688" t="s">
        <v>1964</v>
      </c>
      <c r="B368" s="712" t="s">
        <v>1967</v>
      </c>
      <c r="C368" s="713" t="s">
        <v>164</v>
      </c>
      <c r="D368" s="714">
        <v>20</v>
      </c>
      <c r="E368" s="8"/>
      <c r="F368" s="572">
        <f t="shared" si="11"/>
        <v>0</v>
      </c>
    </row>
    <row r="369" spans="1:6" s="635" customFormat="1" ht="25.5">
      <c r="A369" s="688" t="s">
        <v>1966</v>
      </c>
      <c r="B369" s="712" t="s">
        <v>1969</v>
      </c>
      <c r="C369" s="713" t="s">
        <v>164</v>
      </c>
      <c r="D369" s="714">
        <v>3</v>
      </c>
      <c r="E369" s="8"/>
      <c r="F369" s="572">
        <f t="shared" si="11"/>
        <v>0</v>
      </c>
    </row>
    <row r="370" spans="1:6" s="635" customFormat="1" ht="51">
      <c r="A370" s="688" t="s">
        <v>1968</v>
      </c>
      <c r="B370" s="712" t="s">
        <v>1971</v>
      </c>
      <c r="C370" s="713" t="s">
        <v>164</v>
      </c>
      <c r="D370" s="714">
        <v>30</v>
      </c>
      <c r="E370" s="8"/>
      <c r="F370" s="572">
        <f t="shared" si="11"/>
        <v>0</v>
      </c>
    </row>
    <row r="371" spans="1:6" s="635" customFormat="1">
      <c r="A371" s="688" t="s">
        <v>1970</v>
      </c>
      <c r="B371" s="30" t="s">
        <v>1973</v>
      </c>
      <c r="C371" s="715"/>
      <c r="D371" s="716"/>
      <c r="E371" s="8"/>
      <c r="F371" s="572">
        <f t="shared" si="11"/>
        <v>0</v>
      </c>
    </row>
    <row r="372" spans="1:6" s="635" customFormat="1">
      <c r="A372" s="688"/>
      <c r="B372" s="30"/>
      <c r="C372" s="715"/>
      <c r="D372" s="716"/>
      <c r="E372" s="8"/>
      <c r="F372" s="572"/>
    </row>
    <row r="373" spans="1:6" s="635" customFormat="1">
      <c r="A373" s="688" t="s">
        <v>1972</v>
      </c>
      <c r="B373" s="192" t="s">
        <v>1975</v>
      </c>
      <c r="C373" s="706"/>
      <c r="D373" s="707"/>
      <c r="E373" s="8"/>
      <c r="F373" s="572">
        <f t="shared" ref="F373:F388" si="12">ROUND(D373*E373,2)</f>
        <v>0</v>
      </c>
    </row>
    <row r="374" spans="1:6" s="635" customFormat="1" ht="38.25">
      <c r="A374" s="688" t="s">
        <v>1974</v>
      </c>
      <c r="B374" s="1" t="s">
        <v>1977</v>
      </c>
      <c r="C374" s="20" t="s">
        <v>164</v>
      </c>
      <c r="D374" s="717">
        <v>1</v>
      </c>
      <c r="E374" s="8"/>
      <c r="F374" s="572">
        <f t="shared" si="12"/>
        <v>0</v>
      </c>
    </row>
    <row r="375" spans="1:6" s="635" customFormat="1" ht="25.5">
      <c r="A375" s="688" t="s">
        <v>1976</v>
      </c>
      <c r="B375" s="1" t="s">
        <v>1979</v>
      </c>
      <c r="C375" s="20" t="s">
        <v>164</v>
      </c>
      <c r="D375" s="717">
        <v>154</v>
      </c>
      <c r="E375" s="8"/>
      <c r="F375" s="572">
        <f t="shared" si="12"/>
        <v>0</v>
      </c>
    </row>
    <row r="376" spans="1:6" s="635" customFormat="1">
      <c r="A376" s="688" t="s">
        <v>1978</v>
      </c>
      <c r="B376" s="1" t="s">
        <v>1981</v>
      </c>
      <c r="C376" s="20" t="s">
        <v>164</v>
      </c>
      <c r="D376" s="717">
        <v>154</v>
      </c>
      <c r="E376" s="8"/>
      <c r="F376" s="572">
        <f t="shared" si="12"/>
        <v>0</v>
      </c>
    </row>
    <row r="377" spans="1:6" s="635" customFormat="1" ht="25.5">
      <c r="A377" s="688" t="s">
        <v>1980</v>
      </c>
      <c r="B377" s="1" t="s">
        <v>1983</v>
      </c>
      <c r="C377" s="20" t="s">
        <v>164</v>
      </c>
      <c r="D377" s="717">
        <f>D344</f>
        <v>30</v>
      </c>
      <c r="E377" s="8"/>
      <c r="F377" s="572">
        <f t="shared" si="12"/>
        <v>0</v>
      </c>
    </row>
    <row r="378" spans="1:6" s="635" customFormat="1" ht="25.5">
      <c r="A378" s="688" t="s">
        <v>1982</v>
      </c>
      <c r="B378" s="1" t="s">
        <v>1985</v>
      </c>
      <c r="C378" s="20" t="s">
        <v>164</v>
      </c>
      <c r="D378" s="717">
        <f>D345</f>
        <v>30</v>
      </c>
      <c r="E378" s="8"/>
      <c r="F378" s="572">
        <f t="shared" si="12"/>
        <v>0</v>
      </c>
    </row>
    <row r="379" spans="1:6" s="635" customFormat="1">
      <c r="A379" s="688" t="s">
        <v>1984</v>
      </c>
      <c r="B379" s="1" t="s">
        <v>1987</v>
      </c>
      <c r="C379" s="20" t="s">
        <v>164</v>
      </c>
      <c r="D379" s="717">
        <v>40</v>
      </c>
      <c r="E379" s="8"/>
      <c r="F379" s="572">
        <f t="shared" si="12"/>
        <v>0</v>
      </c>
    </row>
    <row r="380" spans="1:6" s="635" customFormat="1">
      <c r="A380" s="688" t="s">
        <v>1986</v>
      </c>
      <c r="B380" s="1" t="s">
        <v>1989</v>
      </c>
      <c r="C380" s="20" t="s">
        <v>164</v>
      </c>
      <c r="D380" s="717">
        <f>D355</f>
        <v>3</v>
      </c>
      <c r="E380" s="8"/>
      <c r="F380" s="572">
        <f t="shared" si="12"/>
        <v>0</v>
      </c>
    </row>
    <row r="381" spans="1:6" s="635" customFormat="1" ht="51">
      <c r="A381" s="688" t="s">
        <v>1988</v>
      </c>
      <c r="B381" s="1" t="s">
        <v>1991</v>
      </c>
      <c r="C381" s="20" t="s">
        <v>164</v>
      </c>
      <c r="D381" s="717">
        <v>2</v>
      </c>
      <c r="E381" s="8"/>
      <c r="F381" s="572">
        <f t="shared" si="12"/>
        <v>0</v>
      </c>
    </row>
    <row r="382" spans="1:6" s="635" customFormat="1">
      <c r="A382" s="688" t="s">
        <v>1990</v>
      </c>
      <c r="B382" s="1" t="s">
        <v>1993</v>
      </c>
      <c r="C382" s="20" t="s">
        <v>164</v>
      </c>
      <c r="D382" s="717">
        <v>4</v>
      </c>
      <c r="E382" s="8"/>
      <c r="F382" s="572">
        <f t="shared" si="12"/>
        <v>0</v>
      </c>
    </row>
    <row r="383" spans="1:6" s="635" customFormat="1" ht="38.25">
      <c r="A383" s="688" t="s">
        <v>1992</v>
      </c>
      <c r="B383" s="1" t="s">
        <v>1995</v>
      </c>
      <c r="C383" s="20" t="s">
        <v>102</v>
      </c>
      <c r="D383" s="717">
        <v>1</v>
      </c>
      <c r="E383" s="8"/>
      <c r="F383" s="572">
        <f t="shared" si="12"/>
        <v>0</v>
      </c>
    </row>
    <row r="384" spans="1:6" s="635" customFormat="1" ht="51">
      <c r="A384" s="688" t="s">
        <v>1994</v>
      </c>
      <c r="B384" s="1" t="s">
        <v>1997</v>
      </c>
      <c r="C384" s="20" t="s">
        <v>102</v>
      </c>
      <c r="D384" s="717">
        <v>1</v>
      </c>
      <c r="E384" s="8"/>
      <c r="F384" s="572">
        <f t="shared" si="12"/>
        <v>0</v>
      </c>
    </row>
    <row r="385" spans="1:6" s="635" customFormat="1" ht="51">
      <c r="A385" s="688" t="s">
        <v>1996</v>
      </c>
      <c r="B385" s="1" t="s">
        <v>1999</v>
      </c>
      <c r="C385" s="20" t="s">
        <v>164</v>
      </c>
      <c r="D385" s="717">
        <v>1</v>
      </c>
      <c r="E385" s="8"/>
      <c r="F385" s="572">
        <f t="shared" si="12"/>
        <v>0</v>
      </c>
    </row>
    <row r="386" spans="1:6" s="635" customFormat="1" ht="38.25">
      <c r="A386" s="688" t="s">
        <v>1998</v>
      </c>
      <c r="B386" s="1" t="s">
        <v>2001</v>
      </c>
      <c r="C386" s="20" t="s">
        <v>164</v>
      </c>
      <c r="D386" s="717">
        <v>1</v>
      </c>
      <c r="E386" s="8"/>
      <c r="F386" s="572">
        <f t="shared" si="12"/>
        <v>0</v>
      </c>
    </row>
    <row r="387" spans="1:6" s="635" customFormat="1" ht="38.25">
      <c r="A387" s="688" t="s">
        <v>2000</v>
      </c>
      <c r="B387" s="1" t="s">
        <v>2003</v>
      </c>
      <c r="C387" s="20" t="s">
        <v>164</v>
      </c>
      <c r="D387" s="717">
        <v>1</v>
      </c>
      <c r="E387" s="8"/>
      <c r="F387" s="572">
        <f t="shared" si="12"/>
        <v>0</v>
      </c>
    </row>
    <row r="388" spans="1:6" s="635" customFormat="1" ht="51">
      <c r="A388" s="688" t="s">
        <v>2002</v>
      </c>
      <c r="B388" s="1" t="s">
        <v>1720</v>
      </c>
      <c r="C388" s="20" t="s">
        <v>164</v>
      </c>
      <c r="D388" s="717">
        <v>1</v>
      </c>
      <c r="E388" s="8"/>
      <c r="F388" s="572">
        <f t="shared" si="12"/>
        <v>0</v>
      </c>
    </row>
    <row r="389" spans="1:6" s="635" customFormat="1">
      <c r="A389" s="679"/>
      <c r="B389" s="672"/>
      <c r="C389" s="10"/>
      <c r="D389" s="339"/>
      <c r="E389" s="8"/>
      <c r="F389" s="357"/>
    </row>
    <row r="390" spans="1:6" s="635" customFormat="1">
      <c r="A390" s="718"/>
      <c r="B390" s="694" t="s">
        <v>2004</v>
      </c>
      <c r="C390" s="701"/>
      <c r="D390" s="372"/>
      <c r="E390" s="29"/>
      <c r="F390" s="646">
        <f>SUM(F331:F389)</f>
        <v>0</v>
      </c>
    </row>
    <row r="391" spans="1:6" s="635" customFormat="1">
      <c r="A391" s="679"/>
      <c r="B391" s="672"/>
      <c r="C391" s="10"/>
      <c r="D391" s="339"/>
      <c r="E391" s="8"/>
      <c r="F391" s="357"/>
    </row>
    <row r="392" spans="1:6" s="635" customFormat="1" ht="15.75">
      <c r="A392" s="690" t="s">
        <v>2005</v>
      </c>
      <c r="B392" s="700" t="s">
        <v>2006</v>
      </c>
      <c r="C392" s="371"/>
      <c r="D392" s="372"/>
      <c r="E392" s="28"/>
      <c r="F392" s="642" t="str">
        <f>IF(C392&lt;&gt;"",ROUND(D392*ROUND(E392,2),2),"")</f>
        <v/>
      </c>
    </row>
    <row r="393" spans="1:6" s="635" customFormat="1">
      <c r="A393" s="719"/>
      <c r="B393" s="672"/>
      <c r="C393" s="10"/>
      <c r="D393" s="339"/>
      <c r="E393" s="8"/>
      <c r="F393" s="357"/>
    </row>
    <row r="394" spans="1:6" s="635" customFormat="1">
      <c r="A394" s="688" t="s">
        <v>2007</v>
      </c>
      <c r="B394" s="720" t="s">
        <v>2008</v>
      </c>
      <c r="C394" s="305"/>
      <c r="D394" s="339"/>
      <c r="E394" s="8"/>
      <c r="F394" s="357"/>
    </row>
    <row r="395" spans="1:6" s="635" customFormat="1" ht="102">
      <c r="A395" s="688" t="s">
        <v>2009</v>
      </c>
      <c r="B395" s="720" t="s">
        <v>2010</v>
      </c>
      <c r="C395" s="368" t="s">
        <v>164</v>
      </c>
      <c r="D395" s="429">
        <v>10</v>
      </c>
      <c r="E395" s="181"/>
      <c r="F395" s="647">
        <f t="shared" ref="F395:F413" si="13">ROUND(D395*E395,2)</f>
        <v>0</v>
      </c>
    </row>
    <row r="396" spans="1:6" s="635" customFormat="1">
      <c r="A396" s="688" t="s">
        <v>2011</v>
      </c>
      <c r="B396" s="721" t="s">
        <v>2012</v>
      </c>
      <c r="C396" s="368" t="s">
        <v>164</v>
      </c>
      <c r="D396" s="429">
        <v>10</v>
      </c>
      <c r="E396" s="181"/>
      <c r="F396" s="647">
        <f t="shared" si="13"/>
        <v>0</v>
      </c>
    </row>
    <row r="397" spans="1:6" s="635" customFormat="1" ht="102">
      <c r="A397" s="688" t="s">
        <v>2013</v>
      </c>
      <c r="B397" s="720" t="s">
        <v>2014</v>
      </c>
      <c r="C397" s="368" t="s">
        <v>164</v>
      </c>
      <c r="D397" s="429">
        <v>6</v>
      </c>
      <c r="E397" s="181"/>
      <c r="F397" s="647">
        <f t="shared" si="13"/>
        <v>0</v>
      </c>
    </row>
    <row r="398" spans="1:6" s="635" customFormat="1">
      <c r="A398" s="688" t="s">
        <v>2015</v>
      </c>
      <c r="B398" s="721" t="s">
        <v>2016</v>
      </c>
      <c r="C398" s="368" t="s">
        <v>164</v>
      </c>
      <c r="D398" s="429">
        <v>6</v>
      </c>
      <c r="E398" s="181"/>
      <c r="F398" s="647">
        <f t="shared" si="13"/>
        <v>0</v>
      </c>
    </row>
    <row r="399" spans="1:6" s="635" customFormat="1" ht="102">
      <c r="A399" s="688" t="s">
        <v>2017</v>
      </c>
      <c r="B399" s="720" t="s">
        <v>2018</v>
      </c>
      <c r="C399" s="368" t="s">
        <v>164</v>
      </c>
      <c r="D399" s="429">
        <v>9</v>
      </c>
      <c r="E399" s="181"/>
      <c r="F399" s="647">
        <f t="shared" si="13"/>
        <v>0</v>
      </c>
    </row>
    <row r="400" spans="1:6" s="635" customFormat="1">
      <c r="A400" s="688" t="s">
        <v>2019</v>
      </c>
      <c r="B400" s="721" t="s">
        <v>2020</v>
      </c>
      <c r="C400" s="368" t="s">
        <v>164</v>
      </c>
      <c r="D400" s="429">
        <v>9</v>
      </c>
      <c r="E400" s="181"/>
      <c r="F400" s="647">
        <f t="shared" si="13"/>
        <v>0</v>
      </c>
    </row>
    <row r="401" spans="1:6" s="635" customFormat="1" ht="89.25">
      <c r="A401" s="688" t="s">
        <v>2021</v>
      </c>
      <c r="B401" s="720" t="s">
        <v>2022</v>
      </c>
      <c r="C401" s="368" t="s">
        <v>164</v>
      </c>
      <c r="D401" s="429">
        <v>3</v>
      </c>
      <c r="E401" s="181"/>
      <c r="F401" s="647">
        <f t="shared" si="13"/>
        <v>0</v>
      </c>
    </row>
    <row r="402" spans="1:6" s="635" customFormat="1" ht="63.75">
      <c r="A402" s="688" t="s">
        <v>2023</v>
      </c>
      <c r="B402" s="720" t="s">
        <v>2024</v>
      </c>
      <c r="C402" s="20" t="s">
        <v>164</v>
      </c>
      <c r="D402" s="429">
        <v>3</v>
      </c>
      <c r="E402" s="181"/>
      <c r="F402" s="647">
        <f t="shared" si="13"/>
        <v>0</v>
      </c>
    </row>
    <row r="403" spans="1:6" s="635" customFormat="1" ht="76.5">
      <c r="A403" s="688" t="s">
        <v>2025</v>
      </c>
      <c r="B403" s="721" t="s">
        <v>2026</v>
      </c>
      <c r="C403" s="20" t="s">
        <v>164</v>
      </c>
      <c r="D403" s="429">
        <v>22</v>
      </c>
      <c r="E403" s="181"/>
      <c r="F403" s="647">
        <f t="shared" si="13"/>
        <v>0</v>
      </c>
    </row>
    <row r="404" spans="1:6" s="635" customFormat="1" ht="76.5">
      <c r="A404" s="688" t="s">
        <v>2027</v>
      </c>
      <c r="B404" s="721" t="s">
        <v>2028</v>
      </c>
      <c r="C404" s="20" t="s">
        <v>164</v>
      </c>
      <c r="D404" s="429">
        <v>2</v>
      </c>
      <c r="E404" s="181"/>
      <c r="F404" s="647">
        <f t="shared" si="13"/>
        <v>0</v>
      </c>
    </row>
    <row r="405" spans="1:6" s="635" customFormat="1" ht="102">
      <c r="A405" s="688" t="s">
        <v>2029</v>
      </c>
      <c r="B405" s="721" t="s">
        <v>2030</v>
      </c>
      <c r="C405" s="20" t="s">
        <v>164</v>
      </c>
      <c r="D405" s="429">
        <v>23</v>
      </c>
      <c r="E405" s="181"/>
      <c r="F405" s="647">
        <f t="shared" si="13"/>
        <v>0</v>
      </c>
    </row>
    <row r="406" spans="1:6" s="635" customFormat="1" ht="102">
      <c r="A406" s="688" t="s">
        <v>2031</v>
      </c>
      <c r="B406" s="721" t="s">
        <v>2032</v>
      </c>
      <c r="C406" s="20" t="s">
        <v>164</v>
      </c>
      <c r="D406" s="429">
        <v>3</v>
      </c>
      <c r="E406" s="181"/>
      <c r="F406" s="647">
        <f t="shared" si="13"/>
        <v>0</v>
      </c>
    </row>
    <row r="407" spans="1:6" s="635" customFormat="1" ht="63.75">
      <c r="A407" s="688" t="s">
        <v>2033</v>
      </c>
      <c r="B407" s="721" t="s">
        <v>2034</v>
      </c>
      <c r="C407" s="368" t="s">
        <v>164</v>
      </c>
      <c r="D407" s="429">
        <v>10</v>
      </c>
      <c r="E407" s="181"/>
      <c r="F407" s="647">
        <f t="shared" si="13"/>
        <v>0</v>
      </c>
    </row>
    <row r="408" spans="1:6" s="635" customFormat="1" ht="76.5">
      <c r="A408" s="688" t="s">
        <v>2035</v>
      </c>
      <c r="B408" s="721" t="s">
        <v>2036</v>
      </c>
      <c r="C408" s="20" t="s">
        <v>164</v>
      </c>
      <c r="D408" s="429">
        <v>8</v>
      </c>
      <c r="E408" s="181"/>
      <c r="F408" s="647">
        <f t="shared" si="13"/>
        <v>0</v>
      </c>
    </row>
    <row r="409" spans="1:6" s="635" customFormat="1" ht="76.5">
      <c r="A409" s="688" t="s">
        <v>2037</v>
      </c>
      <c r="B409" s="721" t="s">
        <v>2038</v>
      </c>
      <c r="C409" s="20" t="s">
        <v>164</v>
      </c>
      <c r="D409" s="429">
        <v>36</v>
      </c>
      <c r="E409" s="181"/>
      <c r="F409" s="647">
        <f t="shared" si="13"/>
        <v>0</v>
      </c>
    </row>
    <row r="410" spans="1:6" s="635" customFormat="1" ht="102">
      <c r="A410" s="688" t="s">
        <v>2039</v>
      </c>
      <c r="B410" s="721" t="s">
        <v>3747</v>
      </c>
      <c r="C410" s="368" t="s">
        <v>164</v>
      </c>
      <c r="D410" s="429">
        <v>3</v>
      </c>
      <c r="E410" s="181"/>
      <c r="F410" s="647">
        <f t="shared" si="13"/>
        <v>0</v>
      </c>
    </row>
    <row r="411" spans="1:6" s="635" customFormat="1" ht="102">
      <c r="A411" s="688" t="s">
        <v>2041</v>
      </c>
      <c r="B411" s="721" t="s">
        <v>2040</v>
      </c>
      <c r="C411" s="368" t="s">
        <v>164</v>
      </c>
      <c r="D411" s="429">
        <v>2</v>
      </c>
      <c r="E411" s="181"/>
      <c r="F411" s="647">
        <f t="shared" si="13"/>
        <v>0</v>
      </c>
    </row>
    <row r="412" spans="1:6" s="635" customFormat="1" ht="191.25">
      <c r="A412" s="688" t="s">
        <v>2043</v>
      </c>
      <c r="B412" s="721" t="s">
        <v>2042</v>
      </c>
      <c r="C412" s="368" t="s">
        <v>164</v>
      </c>
      <c r="D412" s="429">
        <v>1</v>
      </c>
      <c r="E412" s="181"/>
      <c r="F412" s="647">
        <f t="shared" si="13"/>
        <v>0</v>
      </c>
    </row>
    <row r="413" spans="1:6" s="635" customFormat="1" ht="25.5">
      <c r="A413" s="688" t="s">
        <v>2045</v>
      </c>
      <c r="B413" s="721" t="s">
        <v>2044</v>
      </c>
      <c r="C413" s="368" t="s">
        <v>164</v>
      </c>
      <c r="D413" s="429">
        <v>1</v>
      </c>
      <c r="E413" s="181"/>
      <c r="F413" s="647">
        <f t="shared" si="13"/>
        <v>0</v>
      </c>
    </row>
    <row r="414" spans="1:6" s="635" customFormat="1">
      <c r="A414" s="688"/>
      <c r="B414" s="672"/>
      <c r="C414" s="10"/>
      <c r="D414" s="339"/>
      <c r="E414" s="8"/>
      <c r="F414" s="572"/>
    </row>
    <row r="415" spans="1:6" s="635" customFormat="1">
      <c r="A415" s="688" t="s">
        <v>2047</v>
      </c>
      <c r="B415" s="720" t="s">
        <v>2046</v>
      </c>
      <c r="C415" s="10"/>
      <c r="D415" s="339"/>
      <c r="E415" s="8"/>
      <c r="F415" s="572"/>
    </row>
    <row r="416" spans="1:6" s="635" customFormat="1" ht="204">
      <c r="A416" s="688" t="s">
        <v>2048</v>
      </c>
      <c r="B416" s="721" t="s">
        <v>3748</v>
      </c>
      <c r="C416" s="20" t="s">
        <v>164</v>
      </c>
      <c r="D416" s="429">
        <v>31</v>
      </c>
      <c r="E416" s="181"/>
      <c r="F416" s="647">
        <f t="shared" ref="F416:F435" si="14">ROUND(D416*E416,2)</f>
        <v>0</v>
      </c>
    </row>
    <row r="417" spans="1:6" s="635" customFormat="1" ht="178.5">
      <c r="A417" s="688" t="s">
        <v>2050</v>
      </c>
      <c r="B417" s="721" t="s">
        <v>2049</v>
      </c>
      <c r="C417" s="20" t="s">
        <v>164</v>
      </c>
      <c r="D417" s="429">
        <v>9</v>
      </c>
      <c r="E417" s="181"/>
      <c r="F417" s="647">
        <f t="shared" si="14"/>
        <v>0</v>
      </c>
    </row>
    <row r="418" spans="1:6" s="635" customFormat="1" ht="178.5">
      <c r="A418" s="688" t="s">
        <v>2051</v>
      </c>
      <c r="B418" s="721" t="s">
        <v>3749</v>
      </c>
      <c r="C418" s="20" t="s">
        <v>164</v>
      </c>
      <c r="D418" s="429">
        <v>27</v>
      </c>
      <c r="E418" s="181"/>
      <c r="F418" s="647">
        <f t="shared" si="14"/>
        <v>0</v>
      </c>
    </row>
    <row r="419" spans="1:6" s="635" customFormat="1" ht="216.75">
      <c r="A419" s="688" t="s">
        <v>2052</v>
      </c>
      <c r="B419" s="721" t="s">
        <v>3750</v>
      </c>
      <c r="C419" s="10" t="s">
        <v>164</v>
      </c>
      <c r="D419" s="429">
        <v>12</v>
      </c>
      <c r="E419" s="181"/>
      <c r="F419" s="647">
        <f t="shared" si="14"/>
        <v>0</v>
      </c>
    </row>
    <row r="420" spans="1:6" s="635" customFormat="1" ht="216.75">
      <c r="A420" s="688" t="s">
        <v>2053</v>
      </c>
      <c r="B420" s="721" t="s">
        <v>3751</v>
      </c>
      <c r="C420" s="10" t="s">
        <v>164</v>
      </c>
      <c r="D420" s="429">
        <v>2</v>
      </c>
      <c r="E420" s="181"/>
      <c r="F420" s="647">
        <f t="shared" si="14"/>
        <v>0</v>
      </c>
    </row>
    <row r="421" spans="1:6" s="635" customFormat="1" ht="204">
      <c r="A421" s="688" t="s">
        <v>2054</v>
      </c>
      <c r="B421" s="721" t="s">
        <v>3752</v>
      </c>
      <c r="C421" s="10" t="s">
        <v>164</v>
      </c>
      <c r="D421" s="429">
        <v>14</v>
      </c>
      <c r="E421" s="181"/>
      <c r="F421" s="647">
        <f t="shared" si="14"/>
        <v>0</v>
      </c>
    </row>
    <row r="422" spans="1:6" s="635" customFormat="1" ht="216.75">
      <c r="A422" s="688" t="s">
        <v>2055</v>
      </c>
      <c r="B422" s="721" t="s">
        <v>3753</v>
      </c>
      <c r="C422" s="10" t="s">
        <v>164</v>
      </c>
      <c r="D422" s="429">
        <v>4</v>
      </c>
      <c r="E422" s="181"/>
      <c r="F422" s="647">
        <f t="shared" si="14"/>
        <v>0</v>
      </c>
    </row>
    <row r="423" spans="1:6" s="635" customFormat="1" ht="165.75">
      <c r="A423" s="688" t="s">
        <v>2056</v>
      </c>
      <c r="B423" s="721" t="s">
        <v>2084</v>
      </c>
      <c r="C423" s="10" t="s">
        <v>164</v>
      </c>
      <c r="D423" s="430">
        <v>15</v>
      </c>
      <c r="E423" s="181"/>
      <c r="F423" s="647">
        <f t="shared" si="14"/>
        <v>0</v>
      </c>
    </row>
    <row r="424" spans="1:6" s="635" customFormat="1" ht="76.5">
      <c r="A424" s="688" t="s">
        <v>2057</v>
      </c>
      <c r="B424" s="721" t="s">
        <v>2086</v>
      </c>
      <c r="C424" s="305" t="s">
        <v>164</v>
      </c>
      <c r="D424" s="430">
        <v>23</v>
      </c>
      <c r="E424" s="181"/>
      <c r="F424" s="647">
        <f t="shared" si="14"/>
        <v>0</v>
      </c>
    </row>
    <row r="425" spans="1:6" s="635" customFormat="1" ht="204">
      <c r="A425" s="688" t="s">
        <v>2058</v>
      </c>
      <c r="B425" s="721" t="s">
        <v>2088</v>
      </c>
      <c r="C425" s="20" t="s">
        <v>164</v>
      </c>
      <c r="D425" s="429">
        <v>12</v>
      </c>
      <c r="E425" s="181"/>
      <c r="F425" s="647">
        <f t="shared" si="14"/>
        <v>0</v>
      </c>
    </row>
    <row r="426" spans="1:6" s="635" customFormat="1" ht="127.5">
      <c r="A426" s="688" t="s">
        <v>2059</v>
      </c>
      <c r="B426" s="721" t="s">
        <v>2090</v>
      </c>
      <c r="C426" s="20" t="s">
        <v>164</v>
      </c>
      <c r="D426" s="429">
        <v>2</v>
      </c>
      <c r="E426" s="181"/>
      <c r="F426" s="647">
        <f t="shared" si="14"/>
        <v>0</v>
      </c>
    </row>
    <row r="427" spans="1:6" s="635" customFormat="1" ht="165.75">
      <c r="A427" s="688" t="s">
        <v>2060</v>
      </c>
      <c r="B427" s="721" t="s">
        <v>3754</v>
      </c>
      <c r="C427" s="10" t="s">
        <v>164</v>
      </c>
      <c r="D427" s="429">
        <v>12</v>
      </c>
      <c r="E427" s="181"/>
      <c r="F427" s="647">
        <f t="shared" si="14"/>
        <v>0</v>
      </c>
    </row>
    <row r="428" spans="1:6" s="635" customFormat="1" ht="191.25">
      <c r="A428" s="688" t="s">
        <v>2061</v>
      </c>
      <c r="B428" s="721" t="s">
        <v>3755</v>
      </c>
      <c r="C428" s="10" t="s">
        <v>164</v>
      </c>
      <c r="D428" s="429">
        <v>6</v>
      </c>
      <c r="E428" s="181"/>
      <c r="F428" s="647">
        <f t="shared" si="14"/>
        <v>0</v>
      </c>
    </row>
    <row r="429" spans="1:6" s="635" customFormat="1" ht="178.5">
      <c r="A429" s="688" t="s">
        <v>2062</v>
      </c>
      <c r="B429" s="721" t="s">
        <v>2093</v>
      </c>
      <c r="C429" s="10" t="s">
        <v>164</v>
      </c>
      <c r="D429" s="429">
        <v>4</v>
      </c>
      <c r="E429" s="181"/>
      <c r="F429" s="647">
        <f t="shared" si="14"/>
        <v>0</v>
      </c>
    </row>
    <row r="430" spans="1:6" s="635" customFormat="1">
      <c r="A430" s="688" t="s">
        <v>2063</v>
      </c>
      <c r="B430" s="721" t="s">
        <v>2098</v>
      </c>
      <c r="C430" s="305" t="s">
        <v>164</v>
      </c>
      <c r="D430" s="430">
        <v>4</v>
      </c>
      <c r="E430" s="181"/>
      <c r="F430" s="647">
        <f t="shared" si="14"/>
        <v>0</v>
      </c>
    </row>
    <row r="431" spans="1:6" s="635" customFormat="1" ht="204">
      <c r="A431" s="688" t="s">
        <v>2064</v>
      </c>
      <c r="B431" s="721" t="s">
        <v>2099</v>
      </c>
      <c r="C431" s="10" t="s">
        <v>164</v>
      </c>
      <c r="D431" s="429">
        <v>6</v>
      </c>
      <c r="E431" s="181"/>
      <c r="F431" s="647">
        <f t="shared" si="14"/>
        <v>0</v>
      </c>
    </row>
    <row r="432" spans="1:6" s="635" customFormat="1" ht="204">
      <c r="A432" s="688" t="s">
        <v>2065</v>
      </c>
      <c r="B432" s="720" t="s">
        <v>2100</v>
      </c>
      <c r="C432" s="10" t="s">
        <v>164</v>
      </c>
      <c r="D432" s="429">
        <v>8</v>
      </c>
      <c r="E432" s="181"/>
      <c r="F432" s="647">
        <f t="shared" si="14"/>
        <v>0</v>
      </c>
    </row>
    <row r="433" spans="1:6" s="635" customFormat="1" ht="165.75">
      <c r="A433" s="688" t="s">
        <v>2066</v>
      </c>
      <c r="B433" s="721" t="s">
        <v>2101</v>
      </c>
      <c r="C433" s="305" t="s">
        <v>164</v>
      </c>
      <c r="D433" s="430">
        <v>113</v>
      </c>
      <c r="E433" s="181"/>
      <c r="F433" s="647">
        <f t="shared" si="14"/>
        <v>0</v>
      </c>
    </row>
    <row r="434" spans="1:6" s="635" customFormat="1" ht="165.75">
      <c r="A434" s="688" t="s">
        <v>2067</v>
      </c>
      <c r="B434" s="721" t="s">
        <v>2102</v>
      </c>
      <c r="C434" s="305" t="s">
        <v>164</v>
      </c>
      <c r="D434" s="430">
        <v>113</v>
      </c>
      <c r="E434" s="181"/>
      <c r="F434" s="647">
        <f t="shared" si="14"/>
        <v>0</v>
      </c>
    </row>
    <row r="435" spans="1:6" s="635" customFormat="1" ht="216.75">
      <c r="A435" s="688" t="s">
        <v>2068</v>
      </c>
      <c r="B435" s="721" t="s">
        <v>2103</v>
      </c>
      <c r="C435" s="10" t="s">
        <v>164</v>
      </c>
      <c r="D435" s="429">
        <v>4</v>
      </c>
      <c r="E435" s="181"/>
      <c r="F435" s="647">
        <f t="shared" si="14"/>
        <v>0</v>
      </c>
    </row>
    <row r="436" spans="1:6" s="635" customFormat="1">
      <c r="A436" s="688"/>
      <c r="B436" s="672"/>
      <c r="C436" s="10"/>
      <c r="D436" s="339"/>
      <c r="E436" s="8"/>
      <c r="F436" s="572"/>
    </row>
    <row r="437" spans="1:6" s="635" customFormat="1">
      <c r="A437" s="688" t="s">
        <v>2069</v>
      </c>
      <c r="B437" s="720" t="s">
        <v>2104</v>
      </c>
      <c r="C437" s="10"/>
      <c r="D437" s="339"/>
      <c r="E437" s="8"/>
      <c r="F437" s="572"/>
    </row>
    <row r="438" spans="1:6" s="635" customFormat="1" ht="63.75">
      <c r="A438" s="688" t="s">
        <v>2070</v>
      </c>
      <c r="B438" s="672" t="s">
        <v>2105</v>
      </c>
      <c r="C438" s="10" t="s">
        <v>164</v>
      </c>
      <c r="D438" s="429">
        <v>14</v>
      </c>
      <c r="E438" s="181"/>
      <c r="F438" s="647">
        <f>ROUND(D438*E438,2)</f>
        <v>0</v>
      </c>
    </row>
    <row r="439" spans="1:6" s="635" customFormat="1" ht="63.75">
      <c r="A439" s="688" t="s">
        <v>2071</v>
      </c>
      <c r="B439" s="672" t="s">
        <v>2106</v>
      </c>
      <c r="C439" s="10" t="s">
        <v>164</v>
      </c>
      <c r="D439" s="429">
        <v>2</v>
      </c>
      <c r="E439" s="181"/>
      <c r="F439" s="647">
        <f>ROUND(D439*E439,2)</f>
        <v>0</v>
      </c>
    </row>
    <row r="440" spans="1:6" s="635" customFormat="1" ht="63.75">
      <c r="A440" s="688" t="s">
        <v>2072</v>
      </c>
      <c r="B440" s="672" t="s">
        <v>2107</v>
      </c>
      <c r="C440" s="10" t="s">
        <v>164</v>
      </c>
      <c r="D440" s="429">
        <v>1</v>
      </c>
      <c r="E440" s="181"/>
      <c r="F440" s="647">
        <f>ROUND(D440*E440,2)</f>
        <v>0</v>
      </c>
    </row>
    <row r="441" spans="1:6" s="635" customFormat="1" ht="63.75">
      <c r="A441" s="688" t="s">
        <v>2073</v>
      </c>
      <c r="B441" s="672" t="s">
        <v>2108</v>
      </c>
      <c r="C441" s="10" t="s">
        <v>164</v>
      </c>
      <c r="D441" s="429">
        <v>1</v>
      </c>
      <c r="E441" s="181"/>
      <c r="F441" s="647">
        <f>ROUND(D441*E441,2)</f>
        <v>0</v>
      </c>
    </row>
    <row r="442" spans="1:6" s="635" customFormat="1" ht="63.75">
      <c r="A442" s="688" t="s">
        <v>2074</v>
      </c>
      <c r="B442" s="672" t="s">
        <v>2109</v>
      </c>
      <c r="C442" s="10" t="s">
        <v>164</v>
      </c>
      <c r="D442" s="429">
        <v>1</v>
      </c>
      <c r="E442" s="181"/>
      <c r="F442" s="647">
        <f>ROUND(D442*E442,2)</f>
        <v>0</v>
      </c>
    </row>
    <row r="443" spans="1:6" s="635" customFormat="1">
      <c r="A443" s="688"/>
      <c r="B443" s="672"/>
      <c r="C443" s="10"/>
      <c r="D443" s="339"/>
      <c r="E443" s="8"/>
      <c r="F443" s="572"/>
    </row>
    <row r="444" spans="1:6" s="635" customFormat="1">
      <c r="A444" s="688" t="s">
        <v>2075</v>
      </c>
      <c r="B444" s="720" t="s">
        <v>2110</v>
      </c>
      <c r="C444" s="10"/>
      <c r="D444" s="339"/>
      <c r="E444" s="8"/>
      <c r="F444" s="572"/>
    </row>
    <row r="445" spans="1:6" s="635" customFormat="1" ht="89.25">
      <c r="A445" s="688" t="s">
        <v>2076</v>
      </c>
      <c r="B445" s="721" t="s">
        <v>2111</v>
      </c>
      <c r="C445" s="305" t="s">
        <v>164</v>
      </c>
      <c r="D445" s="429">
        <v>30</v>
      </c>
      <c r="E445" s="181"/>
      <c r="F445" s="647">
        <f t="shared" ref="F445:F461" si="15">ROUND(D445*E445,2)</f>
        <v>0</v>
      </c>
    </row>
    <row r="446" spans="1:6" s="635" customFormat="1" ht="102">
      <c r="A446" s="688" t="s">
        <v>2077</v>
      </c>
      <c r="B446" s="721" t="s">
        <v>3756</v>
      </c>
      <c r="C446" s="305" t="s">
        <v>164</v>
      </c>
      <c r="D446" s="429">
        <v>12</v>
      </c>
      <c r="E446" s="181"/>
      <c r="F446" s="647">
        <f t="shared" si="15"/>
        <v>0</v>
      </c>
    </row>
    <row r="447" spans="1:6" s="635" customFormat="1" ht="114.75">
      <c r="A447" s="688" t="s">
        <v>2078</v>
      </c>
      <c r="B447" s="721" t="s">
        <v>3912</v>
      </c>
      <c r="C447" s="10" t="s">
        <v>164</v>
      </c>
      <c r="D447" s="429">
        <v>10</v>
      </c>
      <c r="E447" s="181"/>
      <c r="F447" s="647">
        <f t="shared" si="15"/>
        <v>0</v>
      </c>
    </row>
    <row r="448" spans="1:6" s="635" customFormat="1" ht="114.75">
      <c r="A448" s="688" t="s">
        <v>2079</v>
      </c>
      <c r="B448" s="721" t="s">
        <v>3913</v>
      </c>
      <c r="C448" s="10" t="s">
        <v>164</v>
      </c>
      <c r="D448" s="429">
        <v>12</v>
      </c>
      <c r="E448" s="181"/>
      <c r="F448" s="647">
        <f t="shared" si="15"/>
        <v>0</v>
      </c>
    </row>
    <row r="449" spans="1:6" s="635" customFormat="1" ht="76.5">
      <c r="A449" s="688" t="s">
        <v>2080</v>
      </c>
      <c r="B449" s="672" t="s">
        <v>2112</v>
      </c>
      <c r="C449" s="10" t="s">
        <v>164</v>
      </c>
      <c r="D449" s="429">
        <v>38</v>
      </c>
      <c r="E449" s="181"/>
      <c r="F449" s="647">
        <f t="shared" si="15"/>
        <v>0</v>
      </c>
    </row>
    <row r="450" spans="1:6" s="635" customFormat="1" ht="25.5">
      <c r="A450" s="688" t="s">
        <v>2081</v>
      </c>
      <c r="B450" s="672" t="s">
        <v>2113</v>
      </c>
      <c r="C450" s="10" t="s">
        <v>164</v>
      </c>
      <c r="D450" s="429">
        <v>6</v>
      </c>
      <c r="E450" s="181"/>
      <c r="F450" s="647">
        <f t="shared" si="15"/>
        <v>0</v>
      </c>
    </row>
    <row r="451" spans="1:6" s="635" customFormat="1" ht="25.5">
      <c r="A451" s="688" t="s">
        <v>2082</v>
      </c>
      <c r="B451" s="672" t="s">
        <v>2114</v>
      </c>
      <c r="C451" s="10" t="s">
        <v>164</v>
      </c>
      <c r="D451" s="429">
        <v>13</v>
      </c>
      <c r="E451" s="181"/>
      <c r="F451" s="647">
        <f t="shared" si="15"/>
        <v>0</v>
      </c>
    </row>
    <row r="452" spans="1:6" s="635" customFormat="1" ht="25.5">
      <c r="A452" s="688" t="s">
        <v>2083</v>
      </c>
      <c r="B452" s="672" t="s">
        <v>2115</v>
      </c>
      <c r="C452" s="10" t="s">
        <v>164</v>
      </c>
      <c r="D452" s="429">
        <v>17</v>
      </c>
      <c r="E452" s="181"/>
      <c r="F452" s="647">
        <f t="shared" si="15"/>
        <v>0</v>
      </c>
    </row>
    <row r="453" spans="1:6" s="635" customFormat="1" ht="76.5">
      <c r="A453" s="688" t="s">
        <v>2085</v>
      </c>
      <c r="B453" s="672" t="s">
        <v>2116</v>
      </c>
      <c r="C453" s="10" t="s">
        <v>164</v>
      </c>
      <c r="D453" s="429">
        <v>6</v>
      </c>
      <c r="E453" s="181"/>
      <c r="F453" s="647">
        <f t="shared" si="15"/>
        <v>0</v>
      </c>
    </row>
    <row r="454" spans="1:6" s="635" customFormat="1" ht="38.25">
      <c r="A454" s="688" t="s">
        <v>2087</v>
      </c>
      <c r="B454" s="672" t="s">
        <v>2117</v>
      </c>
      <c r="C454" s="10" t="s">
        <v>164</v>
      </c>
      <c r="D454" s="429">
        <v>1</v>
      </c>
      <c r="E454" s="181"/>
      <c r="F454" s="647">
        <f t="shared" si="15"/>
        <v>0</v>
      </c>
    </row>
    <row r="455" spans="1:6" s="635" customFormat="1" ht="38.25">
      <c r="A455" s="688" t="s">
        <v>2089</v>
      </c>
      <c r="B455" s="672" t="s">
        <v>2118</v>
      </c>
      <c r="C455" s="10" t="s">
        <v>164</v>
      </c>
      <c r="D455" s="429">
        <v>1</v>
      </c>
      <c r="E455" s="181"/>
      <c r="F455" s="647">
        <f t="shared" si="15"/>
        <v>0</v>
      </c>
    </row>
    <row r="456" spans="1:6" s="635" customFormat="1" ht="114.75">
      <c r="A456" s="688" t="s">
        <v>2091</v>
      </c>
      <c r="B456" s="672" t="s">
        <v>2119</v>
      </c>
      <c r="C456" s="10" t="s">
        <v>164</v>
      </c>
      <c r="D456" s="429">
        <v>1</v>
      </c>
      <c r="E456" s="181"/>
      <c r="F456" s="647">
        <f t="shared" si="15"/>
        <v>0</v>
      </c>
    </row>
    <row r="457" spans="1:6" s="635" customFormat="1" ht="51">
      <c r="A457" s="688" t="s">
        <v>2092</v>
      </c>
      <c r="B457" s="672" t="s">
        <v>2120</v>
      </c>
      <c r="C457" s="10" t="s">
        <v>164</v>
      </c>
      <c r="D457" s="430">
        <v>2</v>
      </c>
      <c r="E457" s="181"/>
      <c r="F457" s="647">
        <f t="shared" si="15"/>
        <v>0</v>
      </c>
    </row>
    <row r="458" spans="1:6" s="635" customFormat="1" ht="25.5">
      <c r="A458" s="688" t="s">
        <v>2094</v>
      </c>
      <c r="B458" s="672" t="s">
        <v>2121</v>
      </c>
      <c r="C458" s="10" t="s">
        <v>164</v>
      </c>
      <c r="D458" s="429">
        <v>1</v>
      </c>
      <c r="E458" s="181"/>
      <c r="F458" s="647">
        <f t="shared" si="15"/>
        <v>0</v>
      </c>
    </row>
    <row r="459" spans="1:6" s="635" customFormat="1" ht="25.5">
      <c r="A459" s="688" t="s">
        <v>2095</v>
      </c>
      <c r="B459" s="672" t="s">
        <v>2122</v>
      </c>
      <c r="C459" s="10" t="s">
        <v>164</v>
      </c>
      <c r="D459" s="429">
        <v>1</v>
      </c>
      <c r="E459" s="181"/>
      <c r="F459" s="647">
        <f t="shared" si="15"/>
        <v>0</v>
      </c>
    </row>
    <row r="460" spans="1:6" s="635" customFormat="1" ht="38.25">
      <c r="A460" s="688" t="s">
        <v>2096</v>
      </c>
      <c r="B460" s="672" t="s">
        <v>2123</v>
      </c>
      <c r="C460" s="10" t="s">
        <v>164</v>
      </c>
      <c r="D460" s="429">
        <v>1</v>
      </c>
      <c r="E460" s="181"/>
      <c r="F460" s="647">
        <f t="shared" si="15"/>
        <v>0</v>
      </c>
    </row>
    <row r="461" spans="1:6" s="635" customFormat="1" ht="76.5">
      <c r="A461" s="688" t="s">
        <v>2097</v>
      </c>
      <c r="B461" s="672" t="s">
        <v>2124</v>
      </c>
      <c r="C461" s="10" t="s">
        <v>164</v>
      </c>
      <c r="D461" s="429">
        <v>1</v>
      </c>
      <c r="E461" s="181"/>
      <c r="F461" s="647">
        <f t="shared" si="15"/>
        <v>0</v>
      </c>
    </row>
    <row r="462" spans="1:6" s="635" customFormat="1">
      <c r="A462" s="679"/>
      <c r="B462" s="672"/>
      <c r="C462" s="10"/>
      <c r="D462" s="339"/>
      <c r="E462" s="8"/>
      <c r="F462" s="357"/>
    </row>
    <row r="463" spans="1:6" s="635" customFormat="1">
      <c r="A463" s="690" t="s">
        <v>2005</v>
      </c>
      <c r="B463" s="722" t="s">
        <v>2125</v>
      </c>
      <c r="C463" s="723"/>
      <c r="D463" s="648"/>
      <c r="E463" s="71"/>
      <c r="F463" s="648">
        <f>SUM(F393:F461)</f>
        <v>0</v>
      </c>
    </row>
    <row r="464" spans="1:6" s="635" customFormat="1">
      <c r="A464" s="679"/>
      <c r="B464" s="672"/>
      <c r="C464" s="10"/>
      <c r="D464" s="339"/>
      <c r="E464" s="8"/>
      <c r="F464" s="357"/>
    </row>
    <row r="465" spans="1:6" s="635" customFormat="1">
      <c r="A465" s="237"/>
      <c r="B465" s="238" t="s">
        <v>4238</v>
      </c>
      <c r="C465" s="239"/>
      <c r="D465" s="238"/>
      <c r="E465" s="27"/>
      <c r="F465" s="247"/>
    </row>
    <row r="466" spans="1:6" s="635" customFormat="1">
      <c r="A466" s="724" t="s">
        <v>1156</v>
      </c>
      <c r="B466" s="725" t="s">
        <v>2127</v>
      </c>
      <c r="C466" s="726"/>
      <c r="D466" s="648"/>
      <c r="E466" s="71"/>
      <c r="F466" s="648">
        <f>F35</f>
        <v>0</v>
      </c>
    </row>
    <row r="467" spans="1:6" s="635" customFormat="1">
      <c r="A467" s="724" t="s">
        <v>1158</v>
      </c>
      <c r="B467" s="725" t="s">
        <v>2128</v>
      </c>
      <c r="C467" s="726"/>
      <c r="D467" s="648"/>
      <c r="E467" s="71"/>
      <c r="F467" s="648">
        <f>F141</f>
        <v>0</v>
      </c>
    </row>
    <row r="468" spans="1:6" s="635" customFormat="1" ht="25.5">
      <c r="A468" s="724" t="s">
        <v>1601</v>
      </c>
      <c r="B468" s="725" t="s">
        <v>2129</v>
      </c>
      <c r="C468" s="726"/>
      <c r="D468" s="648"/>
      <c r="E468" s="71"/>
      <c r="F468" s="648">
        <f>F211</f>
        <v>0</v>
      </c>
    </row>
    <row r="469" spans="1:6" s="635" customFormat="1">
      <c r="A469" s="724" t="s">
        <v>1722</v>
      </c>
      <c r="B469" s="725" t="s">
        <v>1742</v>
      </c>
      <c r="C469" s="726"/>
      <c r="D469" s="648"/>
      <c r="E469" s="71"/>
      <c r="F469" s="648">
        <f>F225</f>
        <v>0</v>
      </c>
    </row>
    <row r="470" spans="1:6" s="635" customFormat="1">
      <c r="A470" s="724" t="s">
        <v>1743</v>
      </c>
      <c r="B470" s="725" t="s">
        <v>1770</v>
      </c>
      <c r="C470" s="726"/>
      <c r="D470" s="648"/>
      <c r="E470" s="71"/>
      <c r="F470" s="648">
        <f>F247</f>
        <v>0</v>
      </c>
    </row>
    <row r="471" spans="1:6" s="635" customFormat="1">
      <c r="A471" s="724" t="s">
        <v>1771</v>
      </c>
      <c r="B471" s="725" t="s">
        <v>1855</v>
      </c>
      <c r="C471" s="726"/>
      <c r="D471" s="648"/>
      <c r="E471" s="71"/>
      <c r="F471" s="648">
        <f>F299</f>
        <v>0</v>
      </c>
    </row>
    <row r="472" spans="1:6" s="635" customFormat="1" ht="38.25">
      <c r="A472" s="724" t="s">
        <v>1856</v>
      </c>
      <c r="B472" s="725" t="s">
        <v>1893</v>
      </c>
      <c r="C472" s="726"/>
      <c r="D472" s="648"/>
      <c r="E472" s="71"/>
      <c r="F472" s="648">
        <f>F327</f>
        <v>0</v>
      </c>
    </row>
    <row r="473" spans="1:6" s="635" customFormat="1">
      <c r="A473" s="724" t="s">
        <v>1894</v>
      </c>
      <c r="B473" s="725" t="s">
        <v>2004</v>
      </c>
      <c r="C473" s="726"/>
      <c r="D473" s="648"/>
      <c r="E473" s="71"/>
      <c r="F473" s="648">
        <f>F390</f>
        <v>0</v>
      </c>
    </row>
    <row r="474" spans="1:6" s="635" customFormat="1">
      <c r="A474" s="724" t="s">
        <v>2005</v>
      </c>
      <c r="B474" s="725" t="s">
        <v>2125</v>
      </c>
      <c r="C474" s="726"/>
      <c r="D474" s="648"/>
      <c r="E474" s="71"/>
      <c r="F474" s="648">
        <f>F463</f>
        <v>0</v>
      </c>
    </row>
    <row r="475" spans="1:6" s="635" customFormat="1" ht="13.5" thickBot="1">
      <c r="A475" s="308"/>
      <c r="B475" s="727"/>
      <c r="C475" s="305"/>
      <c r="D475" s="357"/>
      <c r="E475" s="9"/>
      <c r="F475" s="357"/>
    </row>
    <row r="476" spans="1:6" s="635" customFormat="1" ht="13.5" thickBot="1">
      <c r="A476" s="728" t="s">
        <v>1158</v>
      </c>
      <c r="B476" s="729" t="s">
        <v>2130</v>
      </c>
      <c r="C476" s="730"/>
      <c r="D476" s="729"/>
      <c r="E476" s="183"/>
      <c r="F476" s="649">
        <f>SUM(F466:F474)</f>
        <v>0</v>
      </c>
    </row>
    <row r="477" spans="1:6" s="635" customFormat="1">
      <c r="A477" s="731"/>
      <c r="B477" s="431"/>
      <c r="C477" s="715"/>
      <c r="D477" s="431"/>
      <c r="E477" s="176"/>
      <c r="F477" s="638"/>
    </row>
    <row r="478" spans="1:6" s="635" customFormat="1">
      <c r="A478" s="731"/>
      <c r="B478" s="431"/>
      <c r="C478" s="715"/>
      <c r="D478" s="431"/>
      <c r="E478" s="176"/>
      <c r="F478" s="638"/>
    </row>
    <row r="479" spans="1:6" s="635" customFormat="1">
      <c r="A479" s="240"/>
      <c r="B479" s="241" t="s">
        <v>4237</v>
      </c>
      <c r="C479" s="242"/>
      <c r="D479" s="241"/>
      <c r="E479" s="180"/>
      <c r="F479" s="248"/>
    </row>
    <row r="480" spans="1:6" s="635" customFormat="1">
      <c r="A480" s="732" t="s">
        <v>1156</v>
      </c>
      <c r="B480" s="733" t="s">
        <v>2127</v>
      </c>
      <c r="C480" s="734"/>
      <c r="D480" s="650"/>
      <c r="E480" s="184"/>
      <c r="F480" s="650">
        <f>F23+F24+F25+F26+F27+F30+F33</f>
        <v>0</v>
      </c>
    </row>
    <row r="481" spans="1:6" s="635" customFormat="1">
      <c r="A481" s="732" t="s">
        <v>1158</v>
      </c>
      <c r="B481" s="733" t="s">
        <v>2128</v>
      </c>
      <c r="C481" s="734"/>
      <c r="D481" s="650"/>
      <c r="E481" s="184"/>
      <c r="F481" s="650">
        <v>0</v>
      </c>
    </row>
    <row r="482" spans="1:6" s="635" customFormat="1" ht="25.5">
      <c r="A482" s="732" t="s">
        <v>1601</v>
      </c>
      <c r="B482" s="733" t="s">
        <v>2129</v>
      </c>
      <c r="C482" s="734"/>
      <c r="D482" s="650"/>
      <c r="E482" s="184"/>
      <c r="F482" s="650">
        <f>F145+F146+F147+F148+F149+F152+F153+F154+F158+F162+F163+F164+F165+F166+F167+F168+F169+F170+F171+F172+F173+F174+F175+F176+F177+F178+F179+F180+F181+F182+F183+F184+F185+F186+F189+F190+F191+F192+F193+F195+F196+F197+F198+F199+F200+F201+F202+F203+F205</f>
        <v>0</v>
      </c>
    </row>
    <row r="483" spans="1:6" s="635" customFormat="1">
      <c r="A483" s="732" t="s">
        <v>1722</v>
      </c>
      <c r="B483" s="733" t="s">
        <v>1742</v>
      </c>
      <c r="C483" s="734"/>
      <c r="D483" s="650"/>
      <c r="E483" s="184"/>
      <c r="F483" s="650">
        <f>F219+F220+F221</f>
        <v>0</v>
      </c>
    </row>
    <row r="484" spans="1:6" s="635" customFormat="1">
      <c r="A484" s="732" t="s">
        <v>1743</v>
      </c>
      <c r="B484" s="733" t="s">
        <v>1770</v>
      </c>
      <c r="C484" s="734"/>
      <c r="D484" s="650"/>
      <c r="E484" s="184"/>
      <c r="F484" s="650">
        <v>0</v>
      </c>
    </row>
    <row r="485" spans="1:6" s="635" customFormat="1">
      <c r="A485" s="732" t="s">
        <v>1771</v>
      </c>
      <c r="B485" s="733" t="s">
        <v>1855</v>
      </c>
      <c r="C485" s="734"/>
      <c r="D485" s="650"/>
      <c r="E485" s="184"/>
      <c r="F485" s="650">
        <f>F285+F287+F288+F291+F292+F293</f>
        <v>0</v>
      </c>
    </row>
    <row r="486" spans="1:6" s="635" customFormat="1" ht="38.25">
      <c r="A486" s="732" t="s">
        <v>1856</v>
      </c>
      <c r="B486" s="733" t="s">
        <v>1893</v>
      </c>
      <c r="C486" s="734"/>
      <c r="D486" s="650"/>
      <c r="E486" s="184"/>
      <c r="F486" s="650">
        <f>F304+F305+F306+F307+F308+F312+F313+F316+F318+F319+F320+F325</f>
        <v>0</v>
      </c>
    </row>
    <row r="487" spans="1:6" s="635" customFormat="1">
      <c r="A487" s="732" t="s">
        <v>1894</v>
      </c>
      <c r="B487" s="733" t="s">
        <v>2004</v>
      </c>
      <c r="C487" s="734"/>
      <c r="D487" s="650"/>
      <c r="E487" s="184"/>
      <c r="F487" s="650">
        <f>F359+F360+F361+F362+F364</f>
        <v>0</v>
      </c>
    </row>
    <row r="488" spans="1:6" s="635" customFormat="1">
      <c r="A488" s="732" t="s">
        <v>2005</v>
      </c>
      <c r="B488" s="733" t="s">
        <v>2125</v>
      </c>
      <c r="C488" s="734"/>
      <c r="D488" s="650"/>
      <c r="E488" s="184"/>
      <c r="F488" s="650">
        <v>0</v>
      </c>
    </row>
    <row r="489" spans="1:6" s="635" customFormat="1">
      <c r="A489" s="735"/>
      <c r="B489" s="736"/>
      <c r="C489" s="737"/>
      <c r="D489" s="736"/>
      <c r="E489" s="179"/>
      <c r="F489" s="651">
        <f>SUM(F480:F488)</f>
        <v>0</v>
      </c>
    </row>
    <row r="490" spans="1:6" s="635" customFormat="1">
      <c r="A490" s="731"/>
      <c r="B490" s="431"/>
      <c r="C490" s="715"/>
      <c r="D490" s="431"/>
      <c r="E490" s="176"/>
      <c r="F490" s="638"/>
    </row>
    <row r="491" spans="1:6" s="635" customFormat="1">
      <c r="A491" s="243"/>
      <c r="B491" s="244" t="s">
        <v>4236</v>
      </c>
      <c r="C491" s="245"/>
      <c r="D491" s="244"/>
      <c r="E491" s="178"/>
      <c r="F491" s="249"/>
    </row>
    <row r="492" spans="1:6" s="635" customFormat="1">
      <c r="A492" s="738" t="s">
        <v>1156</v>
      </c>
      <c r="B492" s="739" t="s">
        <v>2127</v>
      </c>
      <c r="C492" s="740"/>
      <c r="D492" s="652"/>
      <c r="E492" s="185"/>
      <c r="F492" s="652">
        <v>0</v>
      </c>
    </row>
    <row r="493" spans="1:6" s="635" customFormat="1">
      <c r="A493" s="738" t="s">
        <v>1158</v>
      </c>
      <c r="B493" s="739" t="s">
        <v>2128</v>
      </c>
      <c r="C493" s="740"/>
      <c r="D493" s="652"/>
      <c r="E493" s="185"/>
      <c r="F493" s="652">
        <v>0</v>
      </c>
    </row>
    <row r="494" spans="1:6" s="635" customFormat="1" ht="25.5">
      <c r="A494" s="738" t="s">
        <v>1601</v>
      </c>
      <c r="B494" s="739" t="s">
        <v>2129</v>
      </c>
      <c r="C494" s="740"/>
      <c r="D494" s="652"/>
      <c r="E494" s="185"/>
      <c r="F494" s="652">
        <v>0</v>
      </c>
    </row>
    <row r="495" spans="1:6" s="635" customFormat="1">
      <c r="A495" s="738" t="s">
        <v>1722</v>
      </c>
      <c r="B495" s="739" t="s">
        <v>1742</v>
      </c>
      <c r="C495" s="740"/>
      <c r="D495" s="652"/>
      <c r="E495" s="185"/>
      <c r="F495" s="652">
        <v>0</v>
      </c>
    </row>
    <row r="496" spans="1:6" s="635" customFormat="1">
      <c r="A496" s="738" t="s">
        <v>1743</v>
      </c>
      <c r="B496" s="739" t="s">
        <v>1770</v>
      </c>
      <c r="C496" s="740"/>
      <c r="D496" s="652"/>
      <c r="E496" s="185"/>
      <c r="F496" s="652">
        <v>0</v>
      </c>
    </row>
    <row r="497" spans="1:6" s="635" customFormat="1">
      <c r="A497" s="738" t="s">
        <v>1771</v>
      </c>
      <c r="B497" s="739" t="s">
        <v>1855</v>
      </c>
      <c r="C497" s="740"/>
      <c r="D497" s="652"/>
      <c r="E497" s="185"/>
      <c r="F497" s="652">
        <v>0</v>
      </c>
    </row>
    <row r="498" spans="1:6" s="635" customFormat="1" ht="38.25">
      <c r="A498" s="738" t="s">
        <v>1856</v>
      </c>
      <c r="B498" s="739" t="s">
        <v>1893</v>
      </c>
      <c r="C498" s="740"/>
      <c r="D498" s="652"/>
      <c r="E498" s="185"/>
      <c r="F498" s="652">
        <v>0</v>
      </c>
    </row>
    <row r="499" spans="1:6" s="635" customFormat="1">
      <c r="A499" s="738" t="s">
        <v>1894</v>
      </c>
      <c r="B499" s="739" t="s">
        <v>2004</v>
      </c>
      <c r="C499" s="740"/>
      <c r="D499" s="652"/>
      <c r="E499" s="185"/>
      <c r="F499" s="652">
        <v>0</v>
      </c>
    </row>
    <row r="500" spans="1:6" s="635" customFormat="1">
      <c r="A500" s="738" t="s">
        <v>2005</v>
      </c>
      <c r="B500" s="739" t="s">
        <v>2125</v>
      </c>
      <c r="C500" s="740"/>
      <c r="D500" s="652"/>
      <c r="E500" s="185"/>
      <c r="F500" s="652">
        <f>F395+F396+F397+F398+F399+F400+F401+F402+F403+F404+F405+F406+F407+F408+F409+F410+F411+F412+F413+F416+F417+F418+F419+F420+F421+F422+F423+F424+F425+F426+F427+F428+F429+F430+F431+F432+F433+F434+F435+F438+F439+F440+F441+F442+F445+F446+F447+F448+F449+F450+F451+F452+F453+F454+F455+F456+F457+F458+F459+F460+F461</f>
        <v>0</v>
      </c>
    </row>
    <row r="501" spans="1:6" s="635" customFormat="1">
      <c r="A501" s="741"/>
      <c r="B501" s="742"/>
      <c r="C501" s="743"/>
      <c r="D501" s="742"/>
      <c r="E501" s="177"/>
      <c r="F501" s="653">
        <f>SUM(F492:F500)</f>
        <v>0</v>
      </c>
    </row>
    <row r="502" spans="1:6" s="635" customFormat="1">
      <c r="A502" s="731"/>
      <c r="B502" s="431"/>
      <c r="C502" s="715"/>
      <c r="D502" s="431"/>
      <c r="E502" s="176"/>
      <c r="F502" s="638"/>
    </row>
    <row r="503" spans="1:6" s="635" customFormat="1">
      <c r="A503" s="237"/>
      <c r="B503" s="238" t="s">
        <v>4235</v>
      </c>
      <c r="C503" s="239"/>
      <c r="D503" s="238"/>
      <c r="E503" s="27"/>
      <c r="F503" s="247"/>
    </row>
    <row r="504" spans="1:6" s="635" customFormat="1">
      <c r="A504" s="744" t="s">
        <v>1156</v>
      </c>
      <c r="B504" s="745" t="s">
        <v>2127</v>
      </c>
      <c r="C504" s="746"/>
      <c r="D504" s="654"/>
      <c r="E504" s="186"/>
      <c r="F504" s="654">
        <v>0</v>
      </c>
    </row>
    <row r="505" spans="1:6" s="635" customFormat="1">
      <c r="A505" s="744" t="s">
        <v>1158</v>
      </c>
      <c r="B505" s="745" t="s">
        <v>2128</v>
      </c>
      <c r="C505" s="746"/>
      <c r="D505" s="654"/>
      <c r="E505" s="186"/>
      <c r="F505" s="654">
        <f>F77+F98+F118+F139</f>
        <v>0</v>
      </c>
    </row>
    <row r="506" spans="1:6" s="635" customFormat="1" ht="25.5">
      <c r="A506" s="744" t="s">
        <v>1601</v>
      </c>
      <c r="B506" s="745" t="s">
        <v>2129</v>
      </c>
      <c r="C506" s="746"/>
      <c r="D506" s="654"/>
      <c r="E506" s="186"/>
      <c r="F506" s="654">
        <f>F150+F151+F155+F159+F206+F207+F209</f>
        <v>0</v>
      </c>
    </row>
    <row r="507" spans="1:6" s="635" customFormat="1">
      <c r="A507" s="744" t="s">
        <v>1722</v>
      </c>
      <c r="B507" s="745" t="s">
        <v>1742</v>
      </c>
      <c r="C507" s="746"/>
      <c r="D507" s="654"/>
      <c r="E507" s="186"/>
      <c r="F507" s="654">
        <f>F215+F216+F217+F218+F222+F223</f>
        <v>0</v>
      </c>
    </row>
    <row r="508" spans="1:6" s="635" customFormat="1">
      <c r="A508" s="744" t="s">
        <v>1743</v>
      </c>
      <c r="B508" s="745" t="s">
        <v>1770</v>
      </c>
      <c r="C508" s="746"/>
      <c r="D508" s="654"/>
      <c r="E508" s="186"/>
      <c r="F508" s="654">
        <f>F230+F231+F233+F234+F235+F236+F237+F238+F240+F241+F242+F243+F244+F245</f>
        <v>0</v>
      </c>
    </row>
    <row r="509" spans="1:6" s="635" customFormat="1">
      <c r="A509" s="744" t="s">
        <v>1771</v>
      </c>
      <c r="B509" s="745" t="s">
        <v>1855</v>
      </c>
      <c r="C509" s="746"/>
      <c r="D509" s="654"/>
      <c r="E509" s="186"/>
      <c r="F509" s="654">
        <f>F252+F253+F254+F255+F256+F257+F258+F259+F260+F261+F262+F263+F264+F265+F266+F267+F268+F271+F272+F273+F274+F275+F276+F277+F278+F279+F280+F281+F284+F289+F294+F295+F296+F297</f>
        <v>0</v>
      </c>
    </row>
    <row r="510" spans="1:6" s="635" customFormat="1" ht="38.25">
      <c r="A510" s="744" t="s">
        <v>1856</v>
      </c>
      <c r="B510" s="745" t="s">
        <v>1893</v>
      </c>
      <c r="C510" s="746"/>
      <c r="D510" s="654"/>
      <c r="E510" s="186"/>
      <c r="F510" s="654">
        <f>F309+F317+F323</f>
        <v>0</v>
      </c>
    </row>
    <row r="511" spans="1:6" s="635" customFormat="1">
      <c r="A511" s="744" t="s">
        <v>1894</v>
      </c>
      <c r="B511" s="745" t="s">
        <v>2004</v>
      </c>
      <c r="C511" s="746"/>
      <c r="D511" s="654"/>
      <c r="E511" s="186"/>
      <c r="F511" s="654">
        <f>F332+F333+F334+F335+F336+F337+F339+F340+F341+F342+F343+F344+F345+F346+F347+F348+F349+F350+F351+F352+F353+F354+F355+F365+F366+F367+F368+F369+F370+F374+F375+F376+F377+F378+F379+F380+F381+F382+F383+F384+F385+F386+F387+F388+F338</f>
        <v>0</v>
      </c>
    </row>
    <row r="512" spans="1:6" s="635" customFormat="1">
      <c r="A512" s="744" t="s">
        <v>2005</v>
      </c>
      <c r="B512" s="745" t="s">
        <v>2125</v>
      </c>
      <c r="C512" s="746"/>
      <c r="D512" s="654"/>
      <c r="E512" s="186"/>
      <c r="F512" s="654">
        <v>0</v>
      </c>
    </row>
    <row r="513" spans="1:6" s="593" customFormat="1">
      <c r="A513" s="747"/>
      <c r="B513" s="748"/>
      <c r="C513" s="749"/>
      <c r="D513" s="748"/>
      <c r="E513" s="26"/>
      <c r="F513" s="655">
        <f>SUM(F504:F512)</f>
        <v>0</v>
      </c>
    </row>
    <row r="514" spans="1:6" s="593" customFormat="1">
      <c r="A514" s="731"/>
      <c r="B514" s="431"/>
      <c r="C514" s="715"/>
      <c r="D514" s="431"/>
      <c r="E514" s="176"/>
      <c r="F514" s="656"/>
    </row>
    <row r="515" spans="1:6" s="593" customFormat="1" ht="13.5" thickBot="1">
      <c r="A515" s="246"/>
      <c r="B515" s="104"/>
      <c r="C515" s="597"/>
      <c r="D515" s="598"/>
      <c r="E515" s="42"/>
      <c r="F515" s="592"/>
    </row>
    <row r="516" spans="1:6" s="593" customFormat="1" ht="13.5" thickBot="1">
      <c r="A516" s="246"/>
      <c r="B516" s="104" t="s">
        <v>4003</v>
      </c>
      <c r="C516" s="597"/>
      <c r="D516" s="105"/>
      <c r="E516" s="42"/>
      <c r="F516" s="592">
        <f>F489</f>
        <v>0</v>
      </c>
    </row>
    <row r="517" spans="1:6" s="593" customFormat="1" ht="13.5" thickBot="1">
      <c r="A517" s="246"/>
      <c r="B517" s="104"/>
      <c r="C517" s="597"/>
      <c r="D517" s="598"/>
      <c r="E517" s="42"/>
      <c r="F517" s="592"/>
    </row>
    <row r="518" spans="1:6" s="593" customFormat="1" ht="13.5" thickBot="1">
      <c r="A518" s="246"/>
      <c r="B518" s="104" t="s">
        <v>4004</v>
      </c>
      <c r="C518" s="597"/>
      <c r="D518" s="106"/>
      <c r="E518" s="42"/>
      <c r="F518" s="592">
        <f>F501</f>
        <v>0</v>
      </c>
    </row>
    <row r="519" spans="1:6" s="593" customFormat="1" ht="13.5" thickBot="1">
      <c r="A519" s="246"/>
      <c r="B519" s="104"/>
      <c r="C519" s="597"/>
      <c r="D519" s="598"/>
      <c r="E519" s="42"/>
      <c r="F519" s="592"/>
    </row>
    <row r="520" spans="1:6" s="593" customFormat="1" ht="13.5" thickBot="1">
      <c r="A520" s="246"/>
      <c r="B520" s="104" t="s">
        <v>4005</v>
      </c>
      <c r="C520" s="597"/>
      <c r="D520" s="107"/>
      <c r="E520" s="42"/>
      <c r="F520" s="592">
        <f>F513</f>
        <v>0</v>
      </c>
    </row>
    <row r="521" spans="1:6" s="593" customFormat="1" ht="12" customHeight="1">
      <c r="A521" s="246"/>
      <c r="B521" s="104"/>
      <c r="C521" s="597"/>
      <c r="D521" s="598"/>
      <c r="E521" s="42"/>
      <c r="F521" s="592"/>
    </row>
    <row r="522" spans="1:6" ht="15.75">
      <c r="B522" s="194"/>
      <c r="F522" s="657"/>
    </row>
    <row r="523" spans="1:6">
      <c r="F523" s="572"/>
    </row>
  </sheetData>
  <sheetProtection algorithmName="SHA-512" hashValue="bRnbfypmy3ZuPq2EhHykhPJ7HUBqpx2jMsKQfH/P6ASIdJ6iBbBUin87UrF6/bdMCfInIHzkgcSFnxzX4EGyHA==" saltValue="QFRJqiafZFmjMenyOA2iOw==" spinCount="100000" sheet="1" objects="1" scenarios="1"/>
  <pageMargins left="0.70866141732283472" right="0.70866141732283472" top="0.98425196850393704" bottom="0.74803149606299213" header="0.31496062992125984" footer="0.31496062992125984"/>
  <pageSetup paperSize="9" orientation="portrait" r:id="rId1"/>
  <headerFooter>
    <oddHeader>&amp;L&amp;"Agrandir,Regular"&amp;8&amp;K00-046Projekt obnove za cjelovitu obnovu zgrade / Građevina: Dom HDLU
Investitor: Hrvatsko društvo likovnih umjetnikaUlica:Trg žrtava fašizma 16, Zagreb, OIB:86757663498
Zajednička oznaka projekta:Z-644/13-04/2023</oddHeader>
    <oddFooter>&amp;L&amp;"Agrandir,Regular"&amp;8&amp;K00-046Zagreb, 11/2023&amp;C&amp;"Agrandir,Regular"&amp;8&amp;K00-046&amp;A&amp;R&amp;"Agrandir,Regular"&amp;8&amp;K00-046&amp;P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41D47-71D6-4DF4-B462-A68A43671563}">
  <sheetPr codeName="Sheet24"/>
  <dimension ref="A2:G1537"/>
  <sheetViews>
    <sheetView view="pageBreakPreview" zoomScaleNormal="130" zoomScaleSheetLayoutView="100" workbookViewId="0">
      <selection activeCell="G1" sqref="G1"/>
    </sheetView>
  </sheetViews>
  <sheetFormatPr defaultColWidth="12" defaultRowHeight="12.75"/>
  <cols>
    <col min="1" max="1" width="4.625" style="1054" customWidth="1"/>
    <col min="2" max="2" width="35.625" style="751" customWidth="1"/>
    <col min="3" max="3" width="7.125" style="780" customWidth="1"/>
    <col min="4" max="4" width="9.125" style="780" customWidth="1"/>
    <col min="5" max="5" width="10.625" style="163" customWidth="1"/>
    <col min="6" max="6" width="13.125" style="751" customWidth="1"/>
    <col min="7" max="8" width="12" style="751"/>
    <col min="9" max="9" width="38.125" style="751" customWidth="1"/>
    <col min="10" max="255" width="12" style="751"/>
    <col min="256" max="256" width="6.5" style="751" customWidth="1"/>
    <col min="257" max="257" width="43.25" style="751" customWidth="1"/>
    <col min="258" max="258" width="6.75" style="751" customWidth="1"/>
    <col min="259" max="259" width="8.25" style="751" customWidth="1"/>
    <col min="260" max="260" width="12.875" style="751" customWidth="1"/>
    <col min="261" max="261" width="11.5" style="751" customWidth="1"/>
    <col min="262" max="262" width="48.5" style="751" customWidth="1"/>
    <col min="263" max="264" width="12" style="751"/>
    <col min="265" max="265" width="38.125" style="751" customWidth="1"/>
    <col min="266" max="511" width="12" style="751"/>
    <col min="512" max="512" width="6.5" style="751" customWidth="1"/>
    <col min="513" max="513" width="43.25" style="751" customWidth="1"/>
    <col min="514" max="514" width="6.75" style="751" customWidth="1"/>
    <col min="515" max="515" width="8.25" style="751" customWidth="1"/>
    <col min="516" max="516" width="12.875" style="751" customWidth="1"/>
    <col min="517" max="517" width="11.5" style="751" customWidth="1"/>
    <col min="518" max="518" width="48.5" style="751" customWidth="1"/>
    <col min="519" max="520" width="12" style="751"/>
    <col min="521" max="521" width="38.125" style="751" customWidth="1"/>
    <col min="522" max="767" width="12" style="751"/>
    <col min="768" max="768" width="6.5" style="751" customWidth="1"/>
    <col min="769" max="769" width="43.25" style="751" customWidth="1"/>
    <col min="770" max="770" width="6.75" style="751" customWidth="1"/>
    <col min="771" max="771" width="8.25" style="751" customWidth="1"/>
    <col min="772" max="772" width="12.875" style="751" customWidth="1"/>
    <col min="773" max="773" width="11.5" style="751" customWidth="1"/>
    <col min="774" max="774" width="48.5" style="751" customWidth="1"/>
    <col min="775" max="776" width="12" style="751"/>
    <col min="777" max="777" width="38.125" style="751" customWidth="1"/>
    <col min="778" max="1023" width="12" style="751"/>
    <col min="1024" max="1024" width="6.5" style="751" customWidth="1"/>
    <col min="1025" max="1025" width="43.25" style="751" customWidth="1"/>
    <col min="1026" max="1026" width="6.75" style="751" customWidth="1"/>
    <col min="1027" max="1027" width="8.25" style="751" customWidth="1"/>
    <col min="1028" max="1028" width="12.875" style="751" customWidth="1"/>
    <col min="1029" max="1029" width="11.5" style="751" customWidth="1"/>
    <col min="1030" max="1030" width="48.5" style="751" customWidth="1"/>
    <col min="1031" max="1032" width="12" style="751"/>
    <col min="1033" max="1033" width="38.125" style="751" customWidth="1"/>
    <col min="1034" max="1279" width="12" style="751"/>
    <col min="1280" max="1280" width="6.5" style="751" customWidth="1"/>
    <col min="1281" max="1281" width="43.25" style="751" customWidth="1"/>
    <col min="1282" max="1282" width="6.75" style="751" customWidth="1"/>
    <col min="1283" max="1283" width="8.25" style="751" customWidth="1"/>
    <col min="1284" max="1284" width="12.875" style="751" customWidth="1"/>
    <col min="1285" max="1285" width="11.5" style="751" customWidth="1"/>
    <col min="1286" max="1286" width="48.5" style="751" customWidth="1"/>
    <col min="1287" max="1288" width="12" style="751"/>
    <col min="1289" max="1289" width="38.125" style="751" customWidth="1"/>
    <col min="1290" max="1535" width="12" style="751"/>
    <col min="1536" max="1536" width="6.5" style="751" customWidth="1"/>
    <col min="1537" max="1537" width="43.25" style="751" customWidth="1"/>
    <col min="1538" max="1538" width="6.75" style="751" customWidth="1"/>
    <col min="1539" max="1539" width="8.25" style="751" customWidth="1"/>
    <col min="1540" max="1540" width="12.875" style="751" customWidth="1"/>
    <col min="1541" max="1541" width="11.5" style="751" customWidth="1"/>
    <col min="1542" max="1542" width="48.5" style="751" customWidth="1"/>
    <col min="1543" max="1544" width="12" style="751"/>
    <col min="1545" max="1545" width="38.125" style="751" customWidth="1"/>
    <col min="1546" max="1791" width="12" style="751"/>
    <col min="1792" max="1792" width="6.5" style="751" customWidth="1"/>
    <col min="1793" max="1793" width="43.25" style="751" customWidth="1"/>
    <col min="1794" max="1794" width="6.75" style="751" customWidth="1"/>
    <col min="1795" max="1795" width="8.25" style="751" customWidth="1"/>
    <col min="1796" max="1796" width="12.875" style="751" customWidth="1"/>
    <col min="1797" max="1797" width="11.5" style="751" customWidth="1"/>
    <col min="1798" max="1798" width="48.5" style="751" customWidth="1"/>
    <col min="1799" max="1800" width="12" style="751"/>
    <col min="1801" max="1801" width="38.125" style="751" customWidth="1"/>
    <col min="1802" max="2047" width="12" style="751"/>
    <col min="2048" max="2048" width="6.5" style="751" customWidth="1"/>
    <col min="2049" max="2049" width="43.25" style="751" customWidth="1"/>
    <col min="2050" max="2050" width="6.75" style="751" customWidth="1"/>
    <col min="2051" max="2051" width="8.25" style="751" customWidth="1"/>
    <col min="2052" max="2052" width="12.875" style="751" customWidth="1"/>
    <col min="2053" max="2053" width="11.5" style="751" customWidth="1"/>
    <col min="2054" max="2054" width="48.5" style="751" customWidth="1"/>
    <col min="2055" max="2056" width="12" style="751"/>
    <col min="2057" max="2057" width="38.125" style="751" customWidth="1"/>
    <col min="2058" max="2303" width="12" style="751"/>
    <col min="2304" max="2304" width="6.5" style="751" customWidth="1"/>
    <col min="2305" max="2305" width="43.25" style="751" customWidth="1"/>
    <col min="2306" max="2306" width="6.75" style="751" customWidth="1"/>
    <col min="2307" max="2307" width="8.25" style="751" customWidth="1"/>
    <col min="2308" max="2308" width="12.875" style="751" customWidth="1"/>
    <col min="2309" max="2309" width="11.5" style="751" customWidth="1"/>
    <col min="2310" max="2310" width="48.5" style="751" customWidth="1"/>
    <col min="2311" max="2312" width="12" style="751"/>
    <col min="2313" max="2313" width="38.125" style="751" customWidth="1"/>
    <col min="2314" max="2559" width="12" style="751"/>
    <col min="2560" max="2560" width="6.5" style="751" customWidth="1"/>
    <col min="2561" max="2561" width="43.25" style="751" customWidth="1"/>
    <col min="2562" max="2562" width="6.75" style="751" customWidth="1"/>
    <col min="2563" max="2563" width="8.25" style="751" customWidth="1"/>
    <col min="2564" max="2564" width="12.875" style="751" customWidth="1"/>
    <col min="2565" max="2565" width="11.5" style="751" customWidth="1"/>
    <col min="2566" max="2566" width="48.5" style="751" customWidth="1"/>
    <col min="2567" max="2568" width="12" style="751"/>
    <col min="2569" max="2569" width="38.125" style="751" customWidth="1"/>
    <col min="2570" max="2815" width="12" style="751"/>
    <col min="2816" max="2816" width="6.5" style="751" customWidth="1"/>
    <col min="2817" max="2817" width="43.25" style="751" customWidth="1"/>
    <col min="2818" max="2818" width="6.75" style="751" customWidth="1"/>
    <col min="2819" max="2819" width="8.25" style="751" customWidth="1"/>
    <col min="2820" max="2820" width="12.875" style="751" customWidth="1"/>
    <col min="2821" max="2821" width="11.5" style="751" customWidth="1"/>
    <col min="2822" max="2822" width="48.5" style="751" customWidth="1"/>
    <col min="2823" max="2824" width="12" style="751"/>
    <col min="2825" max="2825" width="38.125" style="751" customWidth="1"/>
    <col min="2826" max="3071" width="12" style="751"/>
    <col min="3072" max="3072" width="6.5" style="751" customWidth="1"/>
    <col min="3073" max="3073" width="43.25" style="751" customWidth="1"/>
    <col min="3074" max="3074" width="6.75" style="751" customWidth="1"/>
    <col min="3075" max="3075" width="8.25" style="751" customWidth="1"/>
    <col min="3076" max="3076" width="12.875" style="751" customWidth="1"/>
    <col min="3077" max="3077" width="11.5" style="751" customWidth="1"/>
    <col min="3078" max="3078" width="48.5" style="751" customWidth="1"/>
    <col min="3079" max="3080" width="12" style="751"/>
    <col min="3081" max="3081" width="38.125" style="751" customWidth="1"/>
    <col min="3082" max="3327" width="12" style="751"/>
    <col min="3328" max="3328" width="6.5" style="751" customWidth="1"/>
    <col min="3329" max="3329" width="43.25" style="751" customWidth="1"/>
    <col min="3330" max="3330" width="6.75" style="751" customWidth="1"/>
    <col min="3331" max="3331" width="8.25" style="751" customWidth="1"/>
    <col min="3332" max="3332" width="12.875" style="751" customWidth="1"/>
    <col min="3333" max="3333" width="11.5" style="751" customWidth="1"/>
    <col min="3334" max="3334" width="48.5" style="751" customWidth="1"/>
    <col min="3335" max="3336" width="12" style="751"/>
    <col min="3337" max="3337" width="38.125" style="751" customWidth="1"/>
    <col min="3338" max="3583" width="12" style="751"/>
    <col min="3584" max="3584" width="6.5" style="751" customWidth="1"/>
    <col min="3585" max="3585" width="43.25" style="751" customWidth="1"/>
    <col min="3586" max="3586" width="6.75" style="751" customWidth="1"/>
    <col min="3587" max="3587" width="8.25" style="751" customWidth="1"/>
    <col min="3588" max="3588" width="12.875" style="751" customWidth="1"/>
    <col min="3589" max="3589" width="11.5" style="751" customWidth="1"/>
    <col min="3590" max="3590" width="48.5" style="751" customWidth="1"/>
    <col min="3591" max="3592" width="12" style="751"/>
    <col min="3593" max="3593" width="38.125" style="751" customWidth="1"/>
    <col min="3594" max="3839" width="12" style="751"/>
    <col min="3840" max="3840" width="6.5" style="751" customWidth="1"/>
    <col min="3841" max="3841" width="43.25" style="751" customWidth="1"/>
    <col min="3842" max="3842" width="6.75" style="751" customWidth="1"/>
    <col min="3843" max="3843" width="8.25" style="751" customWidth="1"/>
    <col min="3844" max="3844" width="12.875" style="751" customWidth="1"/>
    <col min="3845" max="3845" width="11.5" style="751" customWidth="1"/>
    <col min="3846" max="3846" width="48.5" style="751" customWidth="1"/>
    <col min="3847" max="3848" width="12" style="751"/>
    <col min="3849" max="3849" width="38.125" style="751" customWidth="1"/>
    <col min="3850" max="4095" width="12" style="751"/>
    <col min="4096" max="4096" width="6.5" style="751" customWidth="1"/>
    <col min="4097" max="4097" width="43.25" style="751" customWidth="1"/>
    <col min="4098" max="4098" width="6.75" style="751" customWidth="1"/>
    <col min="4099" max="4099" width="8.25" style="751" customWidth="1"/>
    <col min="4100" max="4100" width="12.875" style="751" customWidth="1"/>
    <col min="4101" max="4101" width="11.5" style="751" customWidth="1"/>
    <col min="4102" max="4102" width="48.5" style="751" customWidth="1"/>
    <col min="4103" max="4104" width="12" style="751"/>
    <col min="4105" max="4105" width="38.125" style="751" customWidth="1"/>
    <col min="4106" max="4351" width="12" style="751"/>
    <col min="4352" max="4352" width="6.5" style="751" customWidth="1"/>
    <col min="4353" max="4353" width="43.25" style="751" customWidth="1"/>
    <col min="4354" max="4354" width="6.75" style="751" customWidth="1"/>
    <col min="4355" max="4355" width="8.25" style="751" customWidth="1"/>
    <col min="4356" max="4356" width="12.875" style="751" customWidth="1"/>
    <col min="4357" max="4357" width="11.5" style="751" customWidth="1"/>
    <col min="4358" max="4358" width="48.5" style="751" customWidth="1"/>
    <col min="4359" max="4360" width="12" style="751"/>
    <col min="4361" max="4361" width="38.125" style="751" customWidth="1"/>
    <col min="4362" max="4607" width="12" style="751"/>
    <col min="4608" max="4608" width="6.5" style="751" customWidth="1"/>
    <col min="4609" max="4609" width="43.25" style="751" customWidth="1"/>
    <col min="4610" max="4610" width="6.75" style="751" customWidth="1"/>
    <col min="4611" max="4611" width="8.25" style="751" customWidth="1"/>
    <col min="4612" max="4612" width="12.875" style="751" customWidth="1"/>
    <col min="4613" max="4613" width="11.5" style="751" customWidth="1"/>
    <col min="4614" max="4614" width="48.5" style="751" customWidth="1"/>
    <col min="4615" max="4616" width="12" style="751"/>
    <col min="4617" max="4617" width="38.125" style="751" customWidth="1"/>
    <col min="4618" max="4863" width="12" style="751"/>
    <col min="4864" max="4864" width="6.5" style="751" customWidth="1"/>
    <col min="4865" max="4865" width="43.25" style="751" customWidth="1"/>
    <col min="4866" max="4866" width="6.75" style="751" customWidth="1"/>
    <col min="4867" max="4867" width="8.25" style="751" customWidth="1"/>
    <col min="4868" max="4868" width="12.875" style="751" customWidth="1"/>
    <col min="4869" max="4869" width="11.5" style="751" customWidth="1"/>
    <col min="4870" max="4870" width="48.5" style="751" customWidth="1"/>
    <col min="4871" max="4872" width="12" style="751"/>
    <col min="4873" max="4873" width="38.125" style="751" customWidth="1"/>
    <col min="4874" max="5119" width="12" style="751"/>
    <col min="5120" max="5120" width="6.5" style="751" customWidth="1"/>
    <col min="5121" max="5121" width="43.25" style="751" customWidth="1"/>
    <col min="5122" max="5122" width="6.75" style="751" customWidth="1"/>
    <col min="5123" max="5123" width="8.25" style="751" customWidth="1"/>
    <col min="5124" max="5124" width="12.875" style="751" customWidth="1"/>
    <col min="5125" max="5125" width="11.5" style="751" customWidth="1"/>
    <col min="5126" max="5126" width="48.5" style="751" customWidth="1"/>
    <col min="5127" max="5128" width="12" style="751"/>
    <col min="5129" max="5129" width="38.125" style="751" customWidth="1"/>
    <col min="5130" max="5375" width="12" style="751"/>
    <col min="5376" max="5376" width="6.5" style="751" customWidth="1"/>
    <col min="5377" max="5377" width="43.25" style="751" customWidth="1"/>
    <col min="5378" max="5378" width="6.75" style="751" customWidth="1"/>
    <col min="5379" max="5379" width="8.25" style="751" customWidth="1"/>
    <col min="5380" max="5380" width="12.875" style="751" customWidth="1"/>
    <col min="5381" max="5381" width="11.5" style="751" customWidth="1"/>
    <col min="5382" max="5382" width="48.5" style="751" customWidth="1"/>
    <col min="5383" max="5384" width="12" style="751"/>
    <col min="5385" max="5385" width="38.125" style="751" customWidth="1"/>
    <col min="5386" max="5631" width="12" style="751"/>
    <col min="5632" max="5632" width="6.5" style="751" customWidth="1"/>
    <col min="5633" max="5633" width="43.25" style="751" customWidth="1"/>
    <col min="5634" max="5634" width="6.75" style="751" customWidth="1"/>
    <col min="5635" max="5635" width="8.25" style="751" customWidth="1"/>
    <col min="5636" max="5636" width="12.875" style="751" customWidth="1"/>
    <col min="5637" max="5637" width="11.5" style="751" customWidth="1"/>
    <col min="5638" max="5638" width="48.5" style="751" customWidth="1"/>
    <col min="5639" max="5640" width="12" style="751"/>
    <col min="5641" max="5641" width="38.125" style="751" customWidth="1"/>
    <col min="5642" max="5887" width="12" style="751"/>
    <col min="5888" max="5888" width="6.5" style="751" customWidth="1"/>
    <col min="5889" max="5889" width="43.25" style="751" customWidth="1"/>
    <col min="5890" max="5890" width="6.75" style="751" customWidth="1"/>
    <col min="5891" max="5891" width="8.25" style="751" customWidth="1"/>
    <col min="5892" max="5892" width="12.875" style="751" customWidth="1"/>
    <col min="5893" max="5893" width="11.5" style="751" customWidth="1"/>
    <col min="5894" max="5894" width="48.5" style="751" customWidth="1"/>
    <col min="5895" max="5896" width="12" style="751"/>
    <col min="5897" max="5897" width="38.125" style="751" customWidth="1"/>
    <col min="5898" max="6143" width="12" style="751"/>
    <col min="6144" max="6144" width="6.5" style="751" customWidth="1"/>
    <col min="6145" max="6145" width="43.25" style="751" customWidth="1"/>
    <col min="6146" max="6146" width="6.75" style="751" customWidth="1"/>
    <col min="6147" max="6147" width="8.25" style="751" customWidth="1"/>
    <col min="6148" max="6148" width="12.875" style="751" customWidth="1"/>
    <col min="6149" max="6149" width="11.5" style="751" customWidth="1"/>
    <col min="6150" max="6150" width="48.5" style="751" customWidth="1"/>
    <col min="6151" max="6152" width="12" style="751"/>
    <col min="6153" max="6153" width="38.125" style="751" customWidth="1"/>
    <col min="6154" max="6399" width="12" style="751"/>
    <col min="6400" max="6400" width="6.5" style="751" customWidth="1"/>
    <col min="6401" max="6401" width="43.25" style="751" customWidth="1"/>
    <col min="6402" max="6402" width="6.75" style="751" customWidth="1"/>
    <col min="6403" max="6403" width="8.25" style="751" customWidth="1"/>
    <col min="6404" max="6404" width="12.875" style="751" customWidth="1"/>
    <col min="6405" max="6405" width="11.5" style="751" customWidth="1"/>
    <col min="6406" max="6406" width="48.5" style="751" customWidth="1"/>
    <col min="6407" max="6408" width="12" style="751"/>
    <col min="6409" max="6409" width="38.125" style="751" customWidth="1"/>
    <col min="6410" max="6655" width="12" style="751"/>
    <col min="6656" max="6656" width="6.5" style="751" customWidth="1"/>
    <col min="6657" max="6657" width="43.25" style="751" customWidth="1"/>
    <col min="6658" max="6658" width="6.75" style="751" customWidth="1"/>
    <col min="6659" max="6659" width="8.25" style="751" customWidth="1"/>
    <col min="6660" max="6660" width="12.875" style="751" customWidth="1"/>
    <col min="6661" max="6661" width="11.5" style="751" customWidth="1"/>
    <col min="6662" max="6662" width="48.5" style="751" customWidth="1"/>
    <col min="6663" max="6664" width="12" style="751"/>
    <col min="6665" max="6665" width="38.125" style="751" customWidth="1"/>
    <col min="6666" max="6911" width="12" style="751"/>
    <col min="6912" max="6912" width="6.5" style="751" customWidth="1"/>
    <col min="6913" max="6913" width="43.25" style="751" customWidth="1"/>
    <col min="6914" max="6914" width="6.75" style="751" customWidth="1"/>
    <col min="6915" max="6915" width="8.25" style="751" customWidth="1"/>
    <col min="6916" max="6916" width="12.875" style="751" customWidth="1"/>
    <col min="6917" max="6917" width="11.5" style="751" customWidth="1"/>
    <col min="6918" max="6918" width="48.5" style="751" customWidth="1"/>
    <col min="6919" max="6920" width="12" style="751"/>
    <col min="6921" max="6921" width="38.125" style="751" customWidth="1"/>
    <col min="6922" max="7167" width="12" style="751"/>
    <col min="7168" max="7168" width="6.5" style="751" customWidth="1"/>
    <col min="7169" max="7169" width="43.25" style="751" customWidth="1"/>
    <col min="7170" max="7170" width="6.75" style="751" customWidth="1"/>
    <col min="7171" max="7171" width="8.25" style="751" customWidth="1"/>
    <col min="7172" max="7172" width="12.875" style="751" customWidth="1"/>
    <col min="7173" max="7173" width="11.5" style="751" customWidth="1"/>
    <col min="7174" max="7174" width="48.5" style="751" customWidth="1"/>
    <col min="7175" max="7176" width="12" style="751"/>
    <col min="7177" max="7177" width="38.125" style="751" customWidth="1"/>
    <col min="7178" max="7423" width="12" style="751"/>
    <col min="7424" max="7424" width="6.5" style="751" customWidth="1"/>
    <col min="7425" max="7425" width="43.25" style="751" customWidth="1"/>
    <col min="7426" max="7426" width="6.75" style="751" customWidth="1"/>
    <col min="7427" max="7427" width="8.25" style="751" customWidth="1"/>
    <col min="7428" max="7428" width="12.875" style="751" customWidth="1"/>
    <col min="7429" max="7429" width="11.5" style="751" customWidth="1"/>
    <col min="7430" max="7430" width="48.5" style="751" customWidth="1"/>
    <col min="7431" max="7432" width="12" style="751"/>
    <col min="7433" max="7433" width="38.125" style="751" customWidth="1"/>
    <col min="7434" max="7679" width="12" style="751"/>
    <col min="7680" max="7680" width="6.5" style="751" customWidth="1"/>
    <col min="7681" max="7681" width="43.25" style="751" customWidth="1"/>
    <col min="7682" max="7682" width="6.75" style="751" customWidth="1"/>
    <col min="7683" max="7683" width="8.25" style="751" customWidth="1"/>
    <col min="7684" max="7684" width="12.875" style="751" customWidth="1"/>
    <col min="7685" max="7685" width="11.5" style="751" customWidth="1"/>
    <col min="7686" max="7686" width="48.5" style="751" customWidth="1"/>
    <col min="7687" max="7688" width="12" style="751"/>
    <col min="7689" max="7689" width="38.125" style="751" customWidth="1"/>
    <col min="7690" max="7935" width="12" style="751"/>
    <col min="7936" max="7936" width="6.5" style="751" customWidth="1"/>
    <col min="7937" max="7937" width="43.25" style="751" customWidth="1"/>
    <col min="7938" max="7938" width="6.75" style="751" customWidth="1"/>
    <col min="7939" max="7939" width="8.25" style="751" customWidth="1"/>
    <col min="7940" max="7940" width="12.875" style="751" customWidth="1"/>
    <col min="7941" max="7941" width="11.5" style="751" customWidth="1"/>
    <col min="7942" max="7942" width="48.5" style="751" customWidth="1"/>
    <col min="7943" max="7944" width="12" style="751"/>
    <col min="7945" max="7945" width="38.125" style="751" customWidth="1"/>
    <col min="7946" max="8191" width="12" style="751"/>
    <col min="8192" max="8192" width="6.5" style="751" customWidth="1"/>
    <col min="8193" max="8193" width="43.25" style="751" customWidth="1"/>
    <col min="8194" max="8194" width="6.75" style="751" customWidth="1"/>
    <col min="8195" max="8195" width="8.25" style="751" customWidth="1"/>
    <col min="8196" max="8196" width="12.875" style="751" customWidth="1"/>
    <col min="8197" max="8197" width="11.5" style="751" customWidth="1"/>
    <col min="8198" max="8198" width="48.5" style="751" customWidth="1"/>
    <col min="8199" max="8200" width="12" style="751"/>
    <col min="8201" max="8201" width="38.125" style="751" customWidth="1"/>
    <col min="8202" max="8447" width="12" style="751"/>
    <col min="8448" max="8448" width="6.5" style="751" customWidth="1"/>
    <col min="8449" max="8449" width="43.25" style="751" customWidth="1"/>
    <col min="8450" max="8450" width="6.75" style="751" customWidth="1"/>
    <col min="8451" max="8451" width="8.25" style="751" customWidth="1"/>
    <col min="8452" max="8452" width="12.875" style="751" customWidth="1"/>
    <col min="8453" max="8453" width="11.5" style="751" customWidth="1"/>
    <col min="8454" max="8454" width="48.5" style="751" customWidth="1"/>
    <col min="8455" max="8456" width="12" style="751"/>
    <col min="8457" max="8457" width="38.125" style="751" customWidth="1"/>
    <col min="8458" max="8703" width="12" style="751"/>
    <col min="8704" max="8704" width="6.5" style="751" customWidth="1"/>
    <col min="8705" max="8705" width="43.25" style="751" customWidth="1"/>
    <col min="8706" max="8706" width="6.75" style="751" customWidth="1"/>
    <col min="8707" max="8707" width="8.25" style="751" customWidth="1"/>
    <col min="8708" max="8708" width="12.875" style="751" customWidth="1"/>
    <col min="8709" max="8709" width="11.5" style="751" customWidth="1"/>
    <col min="8710" max="8710" width="48.5" style="751" customWidth="1"/>
    <col min="8711" max="8712" width="12" style="751"/>
    <col min="8713" max="8713" width="38.125" style="751" customWidth="1"/>
    <col min="8714" max="8959" width="12" style="751"/>
    <col min="8960" max="8960" width="6.5" style="751" customWidth="1"/>
    <col min="8961" max="8961" width="43.25" style="751" customWidth="1"/>
    <col min="8962" max="8962" width="6.75" style="751" customWidth="1"/>
    <col min="8963" max="8963" width="8.25" style="751" customWidth="1"/>
    <col min="8964" max="8964" width="12.875" style="751" customWidth="1"/>
    <col min="8965" max="8965" width="11.5" style="751" customWidth="1"/>
    <col min="8966" max="8966" width="48.5" style="751" customWidth="1"/>
    <col min="8967" max="8968" width="12" style="751"/>
    <col min="8969" max="8969" width="38.125" style="751" customWidth="1"/>
    <col min="8970" max="9215" width="12" style="751"/>
    <col min="9216" max="9216" width="6.5" style="751" customWidth="1"/>
    <col min="9217" max="9217" width="43.25" style="751" customWidth="1"/>
    <col min="9218" max="9218" width="6.75" style="751" customWidth="1"/>
    <col min="9219" max="9219" width="8.25" style="751" customWidth="1"/>
    <col min="9220" max="9220" width="12.875" style="751" customWidth="1"/>
    <col min="9221" max="9221" width="11.5" style="751" customWidth="1"/>
    <col min="9222" max="9222" width="48.5" style="751" customWidth="1"/>
    <col min="9223" max="9224" width="12" style="751"/>
    <col min="9225" max="9225" width="38.125" style="751" customWidth="1"/>
    <col min="9226" max="9471" width="12" style="751"/>
    <col min="9472" max="9472" width="6.5" style="751" customWidth="1"/>
    <col min="9473" max="9473" width="43.25" style="751" customWidth="1"/>
    <col min="9474" max="9474" width="6.75" style="751" customWidth="1"/>
    <col min="9475" max="9475" width="8.25" style="751" customWidth="1"/>
    <col min="9476" max="9476" width="12.875" style="751" customWidth="1"/>
    <col min="9477" max="9477" width="11.5" style="751" customWidth="1"/>
    <col min="9478" max="9478" width="48.5" style="751" customWidth="1"/>
    <col min="9479" max="9480" width="12" style="751"/>
    <col min="9481" max="9481" width="38.125" style="751" customWidth="1"/>
    <col min="9482" max="9727" width="12" style="751"/>
    <col min="9728" max="9728" width="6.5" style="751" customWidth="1"/>
    <col min="9729" max="9729" width="43.25" style="751" customWidth="1"/>
    <col min="9730" max="9730" width="6.75" style="751" customWidth="1"/>
    <col min="9731" max="9731" width="8.25" style="751" customWidth="1"/>
    <col min="9732" max="9732" width="12.875" style="751" customWidth="1"/>
    <col min="9733" max="9733" width="11.5" style="751" customWidth="1"/>
    <col min="9734" max="9734" width="48.5" style="751" customWidth="1"/>
    <col min="9735" max="9736" width="12" style="751"/>
    <col min="9737" max="9737" width="38.125" style="751" customWidth="1"/>
    <col min="9738" max="9983" width="12" style="751"/>
    <col min="9984" max="9984" width="6.5" style="751" customWidth="1"/>
    <col min="9985" max="9985" width="43.25" style="751" customWidth="1"/>
    <col min="9986" max="9986" width="6.75" style="751" customWidth="1"/>
    <col min="9987" max="9987" width="8.25" style="751" customWidth="1"/>
    <col min="9988" max="9988" width="12.875" style="751" customWidth="1"/>
    <col min="9989" max="9989" width="11.5" style="751" customWidth="1"/>
    <col min="9990" max="9990" width="48.5" style="751" customWidth="1"/>
    <col min="9991" max="9992" width="12" style="751"/>
    <col min="9993" max="9993" width="38.125" style="751" customWidth="1"/>
    <col min="9994" max="10239" width="12" style="751"/>
    <col min="10240" max="10240" width="6.5" style="751" customWidth="1"/>
    <col min="10241" max="10241" width="43.25" style="751" customWidth="1"/>
    <col min="10242" max="10242" width="6.75" style="751" customWidth="1"/>
    <col min="10243" max="10243" width="8.25" style="751" customWidth="1"/>
    <col min="10244" max="10244" width="12.875" style="751" customWidth="1"/>
    <col min="10245" max="10245" width="11.5" style="751" customWidth="1"/>
    <col min="10246" max="10246" width="48.5" style="751" customWidth="1"/>
    <col min="10247" max="10248" width="12" style="751"/>
    <col min="10249" max="10249" width="38.125" style="751" customWidth="1"/>
    <col min="10250" max="10495" width="12" style="751"/>
    <col min="10496" max="10496" width="6.5" style="751" customWidth="1"/>
    <col min="10497" max="10497" width="43.25" style="751" customWidth="1"/>
    <col min="10498" max="10498" width="6.75" style="751" customWidth="1"/>
    <col min="10499" max="10499" width="8.25" style="751" customWidth="1"/>
    <col min="10500" max="10500" width="12.875" style="751" customWidth="1"/>
    <col min="10501" max="10501" width="11.5" style="751" customWidth="1"/>
    <col min="10502" max="10502" width="48.5" style="751" customWidth="1"/>
    <col min="10503" max="10504" width="12" style="751"/>
    <col min="10505" max="10505" width="38.125" style="751" customWidth="1"/>
    <col min="10506" max="10751" width="12" style="751"/>
    <col min="10752" max="10752" width="6.5" style="751" customWidth="1"/>
    <col min="10753" max="10753" width="43.25" style="751" customWidth="1"/>
    <col min="10754" max="10754" width="6.75" style="751" customWidth="1"/>
    <col min="10755" max="10755" width="8.25" style="751" customWidth="1"/>
    <col min="10756" max="10756" width="12.875" style="751" customWidth="1"/>
    <col min="10757" max="10757" width="11.5" style="751" customWidth="1"/>
    <col min="10758" max="10758" width="48.5" style="751" customWidth="1"/>
    <col min="10759" max="10760" width="12" style="751"/>
    <col min="10761" max="10761" width="38.125" style="751" customWidth="1"/>
    <col min="10762" max="11007" width="12" style="751"/>
    <col min="11008" max="11008" width="6.5" style="751" customWidth="1"/>
    <col min="11009" max="11009" width="43.25" style="751" customWidth="1"/>
    <col min="11010" max="11010" width="6.75" style="751" customWidth="1"/>
    <col min="11011" max="11011" width="8.25" style="751" customWidth="1"/>
    <col min="11012" max="11012" width="12.875" style="751" customWidth="1"/>
    <col min="11013" max="11013" width="11.5" style="751" customWidth="1"/>
    <col min="11014" max="11014" width="48.5" style="751" customWidth="1"/>
    <col min="11015" max="11016" width="12" style="751"/>
    <col min="11017" max="11017" width="38.125" style="751" customWidth="1"/>
    <col min="11018" max="11263" width="12" style="751"/>
    <col min="11264" max="11264" width="6.5" style="751" customWidth="1"/>
    <col min="11265" max="11265" width="43.25" style="751" customWidth="1"/>
    <col min="11266" max="11266" width="6.75" style="751" customWidth="1"/>
    <col min="11267" max="11267" width="8.25" style="751" customWidth="1"/>
    <col min="11268" max="11268" width="12.875" style="751" customWidth="1"/>
    <col min="11269" max="11269" width="11.5" style="751" customWidth="1"/>
    <col min="11270" max="11270" width="48.5" style="751" customWidth="1"/>
    <col min="11271" max="11272" width="12" style="751"/>
    <col min="11273" max="11273" width="38.125" style="751" customWidth="1"/>
    <col min="11274" max="11519" width="12" style="751"/>
    <col min="11520" max="11520" width="6.5" style="751" customWidth="1"/>
    <col min="11521" max="11521" width="43.25" style="751" customWidth="1"/>
    <col min="11522" max="11522" width="6.75" style="751" customWidth="1"/>
    <col min="11523" max="11523" width="8.25" style="751" customWidth="1"/>
    <col min="11524" max="11524" width="12.875" style="751" customWidth="1"/>
    <col min="11525" max="11525" width="11.5" style="751" customWidth="1"/>
    <col min="11526" max="11526" width="48.5" style="751" customWidth="1"/>
    <col min="11527" max="11528" width="12" style="751"/>
    <col min="11529" max="11529" width="38.125" style="751" customWidth="1"/>
    <col min="11530" max="11775" width="12" style="751"/>
    <col min="11776" max="11776" width="6.5" style="751" customWidth="1"/>
    <col min="11777" max="11777" width="43.25" style="751" customWidth="1"/>
    <col min="11778" max="11778" width="6.75" style="751" customWidth="1"/>
    <col min="11779" max="11779" width="8.25" style="751" customWidth="1"/>
    <col min="11780" max="11780" width="12.875" style="751" customWidth="1"/>
    <col min="11781" max="11781" width="11.5" style="751" customWidth="1"/>
    <col min="11782" max="11782" width="48.5" style="751" customWidth="1"/>
    <col min="11783" max="11784" width="12" style="751"/>
    <col min="11785" max="11785" width="38.125" style="751" customWidth="1"/>
    <col min="11786" max="12031" width="12" style="751"/>
    <col min="12032" max="12032" width="6.5" style="751" customWidth="1"/>
    <col min="12033" max="12033" width="43.25" style="751" customWidth="1"/>
    <col min="12034" max="12034" width="6.75" style="751" customWidth="1"/>
    <col min="12035" max="12035" width="8.25" style="751" customWidth="1"/>
    <col min="12036" max="12036" width="12.875" style="751" customWidth="1"/>
    <col min="12037" max="12037" width="11.5" style="751" customWidth="1"/>
    <col min="12038" max="12038" width="48.5" style="751" customWidth="1"/>
    <col min="12039" max="12040" width="12" style="751"/>
    <col min="12041" max="12041" width="38.125" style="751" customWidth="1"/>
    <col min="12042" max="12287" width="12" style="751"/>
    <col min="12288" max="12288" width="6.5" style="751" customWidth="1"/>
    <col min="12289" max="12289" width="43.25" style="751" customWidth="1"/>
    <col min="12290" max="12290" width="6.75" style="751" customWidth="1"/>
    <col min="12291" max="12291" width="8.25" style="751" customWidth="1"/>
    <col min="12292" max="12292" width="12.875" style="751" customWidth="1"/>
    <col min="12293" max="12293" width="11.5" style="751" customWidth="1"/>
    <col min="12294" max="12294" width="48.5" style="751" customWidth="1"/>
    <col min="12295" max="12296" width="12" style="751"/>
    <col min="12297" max="12297" width="38.125" style="751" customWidth="1"/>
    <col min="12298" max="12543" width="12" style="751"/>
    <col min="12544" max="12544" width="6.5" style="751" customWidth="1"/>
    <col min="12545" max="12545" width="43.25" style="751" customWidth="1"/>
    <col min="12546" max="12546" width="6.75" style="751" customWidth="1"/>
    <col min="12547" max="12547" width="8.25" style="751" customWidth="1"/>
    <col min="12548" max="12548" width="12.875" style="751" customWidth="1"/>
    <col min="12549" max="12549" width="11.5" style="751" customWidth="1"/>
    <col min="12550" max="12550" width="48.5" style="751" customWidth="1"/>
    <col min="12551" max="12552" width="12" style="751"/>
    <col min="12553" max="12553" width="38.125" style="751" customWidth="1"/>
    <col min="12554" max="12799" width="12" style="751"/>
    <col min="12800" max="12800" width="6.5" style="751" customWidth="1"/>
    <col min="12801" max="12801" width="43.25" style="751" customWidth="1"/>
    <col min="12802" max="12802" width="6.75" style="751" customWidth="1"/>
    <col min="12803" max="12803" width="8.25" style="751" customWidth="1"/>
    <col min="12804" max="12804" width="12.875" style="751" customWidth="1"/>
    <col min="12805" max="12805" width="11.5" style="751" customWidth="1"/>
    <col min="12806" max="12806" width="48.5" style="751" customWidth="1"/>
    <col min="12807" max="12808" width="12" style="751"/>
    <col min="12809" max="12809" width="38.125" style="751" customWidth="1"/>
    <col min="12810" max="13055" width="12" style="751"/>
    <col min="13056" max="13056" width="6.5" style="751" customWidth="1"/>
    <col min="13057" max="13057" width="43.25" style="751" customWidth="1"/>
    <col min="13058" max="13058" width="6.75" style="751" customWidth="1"/>
    <col min="13059" max="13059" width="8.25" style="751" customWidth="1"/>
    <col min="13060" max="13060" width="12.875" style="751" customWidth="1"/>
    <col min="13061" max="13061" width="11.5" style="751" customWidth="1"/>
    <col min="13062" max="13062" width="48.5" style="751" customWidth="1"/>
    <col min="13063" max="13064" width="12" style="751"/>
    <col min="13065" max="13065" width="38.125" style="751" customWidth="1"/>
    <col min="13066" max="13311" width="12" style="751"/>
    <col min="13312" max="13312" width="6.5" style="751" customWidth="1"/>
    <col min="13313" max="13313" width="43.25" style="751" customWidth="1"/>
    <col min="13314" max="13314" width="6.75" style="751" customWidth="1"/>
    <col min="13315" max="13315" width="8.25" style="751" customWidth="1"/>
    <col min="13316" max="13316" width="12.875" style="751" customWidth="1"/>
    <col min="13317" max="13317" width="11.5" style="751" customWidth="1"/>
    <col min="13318" max="13318" width="48.5" style="751" customWidth="1"/>
    <col min="13319" max="13320" width="12" style="751"/>
    <col min="13321" max="13321" width="38.125" style="751" customWidth="1"/>
    <col min="13322" max="13567" width="12" style="751"/>
    <col min="13568" max="13568" width="6.5" style="751" customWidth="1"/>
    <col min="13569" max="13569" width="43.25" style="751" customWidth="1"/>
    <col min="13570" max="13570" width="6.75" style="751" customWidth="1"/>
    <col min="13571" max="13571" width="8.25" style="751" customWidth="1"/>
    <col min="13572" max="13572" width="12.875" style="751" customWidth="1"/>
    <col min="13573" max="13573" width="11.5" style="751" customWidth="1"/>
    <col min="13574" max="13574" width="48.5" style="751" customWidth="1"/>
    <col min="13575" max="13576" width="12" style="751"/>
    <col min="13577" max="13577" width="38.125" style="751" customWidth="1"/>
    <col min="13578" max="13823" width="12" style="751"/>
    <col min="13824" max="13824" width="6.5" style="751" customWidth="1"/>
    <col min="13825" max="13825" width="43.25" style="751" customWidth="1"/>
    <col min="13826" max="13826" width="6.75" style="751" customWidth="1"/>
    <col min="13827" max="13827" width="8.25" style="751" customWidth="1"/>
    <col min="13828" max="13828" width="12.875" style="751" customWidth="1"/>
    <col min="13829" max="13829" width="11.5" style="751" customWidth="1"/>
    <col min="13830" max="13830" width="48.5" style="751" customWidth="1"/>
    <col min="13831" max="13832" width="12" style="751"/>
    <col min="13833" max="13833" width="38.125" style="751" customWidth="1"/>
    <col min="13834" max="14079" width="12" style="751"/>
    <col min="14080" max="14080" width="6.5" style="751" customWidth="1"/>
    <col min="14081" max="14081" width="43.25" style="751" customWidth="1"/>
    <col min="14082" max="14082" width="6.75" style="751" customWidth="1"/>
    <col min="14083" max="14083" width="8.25" style="751" customWidth="1"/>
    <col min="14084" max="14084" width="12.875" style="751" customWidth="1"/>
    <col min="14085" max="14085" width="11.5" style="751" customWidth="1"/>
    <col min="14086" max="14086" width="48.5" style="751" customWidth="1"/>
    <col min="14087" max="14088" width="12" style="751"/>
    <col min="14089" max="14089" width="38.125" style="751" customWidth="1"/>
    <col min="14090" max="14335" width="12" style="751"/>
    <col min="14336" max="14336" width="6.5" style="751" customWidth="1"/>
    <col min="14337" max="14337" width="43.25" style="751" customWidth="1"/>
    <col min="14338" max="14338" width="6.75" style="751" customWidth="1"/>
    <col min="14339" max="14339" width="8.25" style="751" customWidth="1"/>
    <col min="14340" max="14340" width="12.875" style="751" customWidth="1"/>
    <col min="14341" max="14341" width="11.5" style="751" customWidth="1"/>
    <col min="14342" max="14342" width="48.5" style="751" customWidth="1"/>
    <col min="14343" max="14344" width="12" style="751"/>
    <col min="14345" max="14345" width="38.125" style="751" customWidth="1"/>
    <col min="14346" max="14591" width="12" style="751"/>
    <col min="14592" max="14592" width="6.5" style="751" customWidth="1"/>
    <col min="14593" max="14593" width="43.25" style="751" customWidth="1"/>
    <col min="14594" max="14594" width="6.75" style="751" customWidth="1"/>
    <col min="14595" max="14595" width="8.25" style="751" customWidth="1"/>
    <col min="14596" max="14596" width="12.875" style="751" customWidth="1"/>
    <col min="14597" max="14597" width="11.5" style="751" customWidth="1"/>
    <col min="14598" max="14598" width="48.5" style="751" customWidth="1"/>
    <col min="14599" max="14600" width="12" style="751"/>
    <col min="14601" max="14601" width="38.125" style="751" customWidth="1"/>
    <col min="14602" max="14847" width="12" style="751"/>
    <col min="14848" max="14848" width="6.5" style="751" customWidth="1"/>
    <col min="14849" max="14849" width="43.25" style="751" customWidth="1"/>
    <col min="14850" max="14850" width="6.75" style="751" customWidth="1"/>
    <col min="14851" max="14851" width="8.25" style="751" customWidth="1"/>
    <col min="14852" max="14852" width="12.875" style="751" customWidth="1"/>
    <col min="14853" max="14853" width="11.5" style="751" customWidth="1"/>
    <col min="14854" max="14854" width="48.5" style="751" customWidth="1"/>
    <col min="14855" max="14856" width="12" style="751"/>
    <col min="14857" max="14857" width="38.125" style="751" customWidth="1"/>
    <col min="14858" max="15103" width="12" style="751"/>
    <col min="15104" max="15104" width="6.5" style="751" customWidth="1"/>
    <col min="15105" max="15105" width="43.25" style="751" customWidth="1"/>
    <col min="15106" max="15106" width="6.75" style="751" customWidth="1"/>
    <col min="15107" max="15107" width="8.25" style="751" customWidth="1"/>
    <col min="15108" max="15108" width="12.875" style="751" customWidth="1"/>
    <col min="15109" max="15109" width="11.5" style="751" customWidth="1"/>
    <col min="15110" max="15110" width="48.5" style="751" customWidth="1"/>
    <col min="15111" max="15112" width="12" style="751"/>
    <col min="15113" max="15113" width="38.125" style="751" customWidth="1"/>
    <col min="15114" max="15359" width="12" style="751"/>
    <col min="15360" max="15360" width="6.5" style="751" customWidth="1"/>
    <col min="15361" max="15361" width="43.25" style="751" customWidth="1"/>
    <col min="15362" max="15362" width="6.75" style="751" customWidth="1"/>
    <col min="15363" max="15363" width="8.25" style="751" customWidth="1"/>
    <col min="15364" max="15364" width="12.875" style="751" customWidth="1"/>
    <col min="15365" max="15365" width="11.5" style="751" customWidth="1"/>
    <col min="15366" max="15366" width="48.5" style="751" customWidth="1"/>
    <col min="15367" max="15368" width="12" style="751"/>
    <col min="15369" max="15369" width="38.125" style="751" customWidth="1"/>
    <col min="15370" max="15615" width="12" style="751"/>
    <col min="15616" max="15616" width="6.5" style="751" customWidth="1"/>
    <col min="15617" max="15617" width="43.25" style="751" customWidth="1"/>
    <col min="15618" max="15618" width="6.75" style="751" customWidth="1"/>
    <col min="15619" max="15619" width="8.25" style="751" customWidth="1"/>
    <col min="15620" max="15620" width="12.875" style="751" customWidth="1"/>
    <col min="15621" max="15621" width="11.5" style="751" customWidth="1"/>
    <col min="15622" max="15622" width="48.5" style="751" customWidth="1"/>
    <col min="15623" max="15624" width="12" style="751"/>
    <col min="15625" max="15625" width="38.125" style="751" customWidth="1"/>
    <col min="15626" max="15871" width="12" style="751"/>
    <col min="15872" max="15872" width="6.5" style="751" customWidth="1"/>
    <col min="15873" max="15873" width="43.25" style="751" customWidth="1"/>
    <col min="15874" max="15874" width="6.75" style="751" customWidth="1"/>
    <col min="15875" max="15875" width="8.25" style="751" customWidth="1"/>
    <col min="15876" max="15876" width="12.875" style="751" customWidth="1"/>
    <col min="15877" max="15877" width="11.5" style="751" customWidth="1"/>
    <col min="15878" max="15878" width="48.5" style="751" customWidth="1"/>
    <col min="15879" max="15880" width="12" style="751"/>
    <col min="15881" max="15881" width="38.125" style="751" customWidth="1"/>
    <col min="15882" max="16127" width="12" style="751"/>
    <col min="16128" max="16128" width="6.5" style="751" customWidth="1"/>
    <col min="16129" max="16129" width="43.25" style="751" customWidth="1"/>
    <col min="16130" max="16130" width="6.75" style="751" customWidth="1"/>
    <col min="16131" max="16131" width="8.25" style="751" customWidth="1"/>
    <col min="16132" max="16132" width="12.875" style="751" customWidth="1"/>
    <col min="16133" max="16133" width="11.5" style="751" customWidth="1"/>
    <col min="16134" max="16134" width="48.5" style="751" customWidth="1"/>
    <col min="16135" max="16136" width="12" style="751"/>
    <col min="16137" max="16137" width="38.125" style="751" customWidth="1"/>
    <col min="16138" max="16384" width="12" style="751"/>
  </cols>
  <sheetData>
    <row r="2" spans="1:6">
      <c r="A2" s="775" t="s">
        <v>1601</v>
      </c>
      <c r="B2" s="776" t="s">
        <v>2131</v>
      </c>
      <c r="C2" s="777"/>
      <c r="D2" s="777"/>
      <c r="E2" s="142"/>
      <c r="F2" s="750"/>
    </row>
    <row r="4" spans="1:6" s="3" customFormat="1" ht="25.5">
      <c r="A4" s="661" t="s">
        <v>39</v>
      </c>
      <c r="B4" s="6" t="s">
        <v>40</v>
      </c>
      <c r="C4" s="778" t="s">
        <v>41</v>
      </c>
      <c r="D4" s="325" t="s">
        <v>42</v>
      </c>
      <c r="E4" s="67" t="s">
        <v>43</v>
      </c>
      <c r="F4" s="321" t="s">
        <v>44</v>
      </c>
    </row>
    <row r="5" spans="1:6">
      <c r="A5" s="779"/>
      <c r="B5" s="779"/>
      <c r="E5" s="143"/>
      <c r="F5" s="752"/>
    </row>
    <row r="6" spans="1:6">
      <c r="A6" s="13"/>
      <c r="B6" s="468" t="s">
        <v>2132</v>
      </c>
      <c r="C6" s="13"/>
      <c r="D6" s="368"/>
      <c r="E6" s="144"/>
      <c r="F6" s="753"/>
    </row>
    <row r="7" spans="1:6">
      <c r="A7" s="13"/>
      <c r="B7" s="781"/>
      <c r="C7" s="13"/>
      <c r="D7" s="368"/>
      <c r="E7" s="144"/>
      <c r="F7" s="753"/>
    </row>
    <row r="8" spans="1:6" ht="63.75">
      <c r="A8" s="13"/>
      <c r="B8" s="194" t="s">
        <v>2133</v>
      </c>
      <c r="C8" s="13"/>
      <c r="D8" s="368"/>
      <c r="E8" s="144"/>
      <c r="F8" s="753"/>
    </row>
    <row r="9" spans="1:6">
      <c r="A9" s="13"/>
      <c r="B9" s="194"/>
      <c r="C9" s="13"/>
      <c r="D9" s="368"/>
      <c r="E9" s="144"/>
      <c r="F9" s="753"/>
    </row>
    <row r="10" spans="1:6" ht="51">
      <c r="A10" s="13"/>
      <c r="B10" s="194" t="s">
        <v>2134</v>
      </c>
      <c r="C10" s="13"/>
      <c r="D10" s="368"/>
      <c r="E10" s="144"/>
      <c r="F10" s="753"/>
    </row>
    <row r="11" spans="1:6">
      <c r="A11" s="13"/>
      <c r="B11" s="194"/>
      <c r="C11" s="13"/>
      <c r="D11" s="368"/>
      <c r="E11" s="144"/>
      <c r="F11" s="753"/>
    </row>
    <row r="12" spans="1:6" ht="51">
      <c r="A12" s="13"/>
      <c r="B12" s="194" t="s">
        <v>2135</v>
      </c>
      <c r="C12" s="13"/>
      <c r="D12" s="368"/>
      <c r="E12" s="144"/>
      <c r="F12" s="753"/>
    </row>
    <row r="13" spans="1:6">
      <c r="A13" s="13"/>
      <c r="B13" s="194"/>
      <c r="C13" s="13"/>
      <c r="D13" s="368"/>
      <c r="E13" s="144"/>
      <c r="F13" s="753"/>
    </row>
    <row r="14" spans="1:6" ht="76.5">
      <c r="A14" s="13"/>
      <c r="B14" s="194" t="s">
        <v>2136</v>
      </c>
      <c r="C14" s="13"/>
      <c r="D14" s="368"/>
      <c r="E14" s="144"/>
      <c r="F14" s="753"/>
    </row>
    <row r="15" spans="1:6">
      <c r="A15" s="13"/>
      <c r="B15" s="194"/>
      <c r="C15" s="13"/>
      <c r="D15" s="368"/>
      <c r="E15" s="144"/>
      <c r="F15" s="753"/>
    </row>
    <row r="16" spans="1:6" ht="38.25">
      <c r="A16" s="13"/>
      <c r="B16" s="194" t="s">
        <v>2137</v>
      </c>
      <c r="C16" s="13"/>
      <c r="D16" s="368"/>
      <c r="E16" s="144"/>
      <c r="F16" s="753"/>
    </row>
    <row r="17" spans="1:6">
      <c r="A17" s="13"/>
      <c r="B17" s="194"/>
      <c r="C17" s="13"/>
      <c r="D17" s="368"/>
      <c r="E17" s="144"/>
      <c r="F17" s="753"/>
    </row>
    <row r="18" spans="1:6" ht="76.5">
      <c r="A18" s="13"/>
      <c r="B18" s="194" t="s">
        <v>2138</v>
      </c>
      <c r="C18" s="13"/>
      <c r="D18" s="368"/>
      <c r="E18" s="144"/>
      <c r="F18" s="753"/>
    </row>
    <row r="19" spans="1:6">
      <c r="A19" s="13"/>
      <c r="B19" s="194"/>
      <c r="C19" s="13"/>
      <c r="D19" s="368"/>
      <c r="E19" s="144"/>
      <c r="F19" s="753"/>
    </row>
    <row r="20" spans="1:6" ht="38.25">
      <c r="A20" s="13"/>
      <c r="B20" s="194" t="s">
        <v>2139</v>
      </c>
      <c r="C20" s="13"/>
      <c r="D20" s="368"/>
      <c r="E20" s="144"/>
      <c r="F20" s="753"/>
    </row>
    <row r="21" spans="1:6">
      <c r="A21" s="13"/>
      <c r="B21" s="194"/>
      <c r="C21" s="13"/>
      <c r="D21" s="368"/>
      <c r="E21" s="144"/>
      <c r="F21" s="753"/>
    </row>
    <row r="22" spans="1:6" ht="76.5">
      <c r="A22" s="13"/>
      <c r="B22" s="194" t="s">
        <v>2140</v>
      </c>
      <c r="C22" s="13"/>
      <c r="D22" s="368"/>
      <c r="E22" s="144"/>
      <c r="F22" s="753"/>
    </row>
    <row r="23" spans="1:6">
      <c r="A23" s="13"/>
      <c r="B23" s="194"/>
      <c r="C23" s="13"/>
      <c r="D23" s="368"/>
      <c r="E23" s="144"/>
      <c r="F23" s="753"/>
    </row>
    <row r="24" spans="1:6" ht="76.5">
      <c r="A24" s="13"/>
      <c r="B24" s="194" t="s">
        <v>2141</v>
      </c>
      <c r="C24" s="13"/>
      <c r="D24" s="368"/>
      <c r="E24" s="144"/>
      <c r="F24" s="753"/>
    </row>
    <row r="25" spans="1:6">
      <c r="A25" s="13"/>
      <c r="B25" s="194"/>
      <c r="C25" s="13"/>
      <c r="D25" s="368"/>
      <c r="E25" s="144"/>
      <c r="F25" s="753"/>
    </row>
    <row r="26" spans="1:6" ht="76.5">
      <c r="A26" s="13"/>
      <c r="B26" s="194" t="s">
        <v>2142</v>
      </c>
      <c r="C26" s="13"/>
      <c r="D26" s="368"/>
      <c r="E26" s="144"/>
      <c r="F26" s="753"/>
    </row>
    <row r="27" spans="1:6">
      <c r="A27" s="13"/>
      <c r="B27" s="194" t="s">
        <v>2143</v>
      </c>
      <c r="C27" s="13"/>
      <c r="D27" s="368"/>
      <c r="E27" s="144"/>
      <c r="F27" s="753"/>
    </row>
    <row r="28" spans="1:6">
      <c r="A28" s="13"/>
      <c r="B28" s="194" t="s">
        <v>2144</v>
      </c>
      <c r="C28" s="13"/>
      <c r="D28" s="368"/>
      <c r="E28" s="144"/>
      <c r="F28" s="753"/>
    </row>
    <row r="29" spans="1:6" ht="25.5">
      <c r="A29" s="13"/>
      <c r="B29" s="194" t="s">
        <v>2145</v>
      </c>
      <c r="C29" s="13"/>
      <c r="D29" s="368"/>
      <c r="E29" s="144"/>
      <c r="F29" s="753"/>
    </row>
    <row r="30" spans="1:6">
      <c r="A30" s="13"/>
      <c r="B30" s="194" t="s">
        <v>2146</v>
      </c>
      <c r="C30" s="13"/>
      <c r="D30" s="368"/>
      <c r="E30" s="144"/>
      <c r="F30" s="753"/>
    </row>
    <row r="31" spans="1:6" ht="25.5">
      <c r="A31" s="13"/>
      <c r="B31" s="194" t="s">
        <v>2147</v>
      </c>
      <c r="C31" s="13"/>
      <c r="D31" s="368"/>
      <c r="E31" s="144"/>
      <c r="F31" s="753"/>
    </row>
    <row r="32" spans="1:6" ht="76.5">
      <c r="A32" s="13"/>
      <c r="B32" s="194" t="s">
        <v>2148</v>
      </c>
      <c r="C32" s="13"/>
      <c r="D32" s="368"/>
      <c r="E32" s="144"/>
      <c r="F32" s="753"/>
    </row>
    <row r="33" spans="1:6">
      <c r="A33" s="13"/>
      <c r="B33" s="194"/>
      <c r="C33" s="13"/>
      <c r="D33" s="368"/>
      <c r="E33" s="144"/>
      <c r="F33" s="753"/>
    </row>
    <row r="34" spans="1:6" ht="38.25">
      <c r="A34" s="13"/>
      <c r="B34" s="194" t="s">
        <v>2149</v>
      </c>
      <c r="C34" s="13"/>
      <c r="D34" s="368"/>
      <c r="E34" s="144"/>
      <c r="F34" s="753"/>
    </row>
    <row r="35" spans="1:6">
      <c r="A35" s="13"/>
      <c r="B35" s="194"/>
      <c r="C35" s="13"/>
      <c r="D35" s="368"/>
      <c r="E35" s="144"/>
      <c r="F35" s="753"/>
    </row>
    <row r="36" spans="1:6" ht="63.75">
      <c r="A36" s="13"/>
      <c r="B36" s="194" t="s">
        <v>2150</v>
      </c>
      <c r="C36" s="13"/>
      <c r="D36" s="368"/>
      <c r="E36" s="144"/>
      <c r="F36" s="753"/>
    </row>
    <row r="37" spans="1:6">
      <c r="A37" s="13"/>
      <c r="B37" s="194"/>
      <c r="C37" s="13"/>
      <c r="D37" s="368"/>
      <c r="E37" s="144"/>
      <c r="F37" s="753"/>
    </row>
    <row r="38" spans="1:6" ht="25.5">
      <c r="A38" s="13"/>
      <c r="B38" s="194" t="s">
        <v>2151</v>
      </c>
      <c r="C38" s="13"/>
      <c r="D38" s="368"/>
      <c r="E38" s="144"/>
      <c r="F38" s="753"/>
    </row>
    <row r="39" spans="1:6" ht="25.5">
      <c r="A39" s="13"/>
      <c r="B39" s="782" t="s">
        <v>2152</v>
      </c>
      <c r="C39" s="13"/>
      <c r="D39" s="368"/>
      <c r="E39" s="144"/>
      <c r="F39" s="753"/>
    </row>
    <row r="40" spans="1:6" ht="25.5">
      <c r="A40" s="13"/>
      <c r="B40" s="782" t="s">
        <v>2153</v>
      </c>
      <c r="C40" s="13"/>
      <c r="D40" s="368"/>
      <c r="E40" s="144"/>
      <c r="F40" s="753"/>
    </row>
    <row r="41" spans="1:6" ht="38.25">
      <c r="A41" s="13"/>
      <c r="B41" s="782" t="s">
        <v>2154</v>
      </c>
      <c r="C41" s="13"/>
      <c r="D41" s="368"/>
      <c r="E41" s="144"/>
      <c r="F41" s="753"/>
    </row>
    <row r="42" spans="1:6">
      <c r="A42" s="13"/>
      <c r="B42" s="194"/>
      <c r="C42" s="13"/>
      <c r="D42" s="368"/>
      <c r="E42" s="144"/>
      <c r="F42" s="753"/>
    </row>
    <row r="43" spans="1:6" ht="63.75">
      <c r="A43" s="13"/>
      <c r="B43" s="194" t="s">
        <v>2155</v>
      </c>
      <c r="C43" s="13"/>
      <c r="D43" s="368"/>
      <c r="E43" s="144"/>
      <c r="F43" s="753"/>
    </row>
    <row r="44" spans="1:6">
      <c r="A44" s="13"/>
      <c r="B44" s="194"/>
      <c r="C44" s="13"/>
      <c r="D44" s="368"/>
      <c r="E44" s="144"/>
      <c r="F44" s="753"/>
    </row>
    <row r="45" spans="1:6" ht="51">
      <c r="A45" s="13"/>
      <c r="B45" s="194" t="s">
        <v>2156</v>
      </c>
      <c r="C45" s="13"/>
      <c r="D45" s="368"/>
      <c r="E45" s="144"/>
      <c r="F45" s="753"/>
    </row>
    <row r="46" spans="1:6">
      <c r="A46" s="13"/>
      <c r="B46" s="203"/>
      <c r="C46" s="13"/>
      <c r="D46" s="368"/>
      <c r="E46" s="144"/>
      <c r="F46" s="753"/>
    </row>
    <row r="47" spans="1:6">
      <c r="A47" s="783"/>
      <c r="B47" s="203"/>
      <c r="C47" s="784"/>
      <c r="D47" s="785"/>
      <c r="E47" s="144"/>
      <c r="F47" s="753"/>
    </row>
    <row r="48" spans="1:6">
      <c r="A48" s="786" t="s">
        <v>2157</v>
      </c>
      <c r="B48" s="203" t="s">
        <v>2158</v>
      </c>
      <c r="C48" s="784"/>
      <c r="D48" s="785"/>
      <c r="E48" s="144"/>
      <c r="F48" s="753"/>
    </row>
    <row r="49" spans="1:6">
      <c r="A49" s="787"/>
      <c r="B49" s="203"/>
      <c r="C49" s="448"/>
      <c r="D49" s="719"/>
      <c r="E49" s="144"/>
      <c r="F49" s="753"/>
    </row>
    <row r="50" spans="1:6">
      <c r="A50" s="787"/>
      <c r="B50" s="194"/>
      <c r="C50" s="784"/>
      <c r="D50" s="788"/>
      <c r="E50" s="144"/>
      <c r="F50" s="753"/>
    </row>
    <row r="51" spans="1:6">
      <c r="A51" s="783" t="s">
        <v>2159</v>
      </c>
      <c r="B51" s="203" t="s">
        <v>2160</v>
      </c>
      <c r="C51" s="784"/>
      <c r="D51" s="785"/>
      <c r="E51" s="144"/>
      <c r="F51" s="753"/>
    </row>
    <row r="52" spans="1:6">
      <c r="A52" s="787"/>
      <c r="B52" s="203"/>
      <c r="C52" s="448"/>
      <c r="D52" s="719"/>
      <c r="E52" s="146"/>
      <c r="F52" s="754"/>
    </row>
    <row r="53" spans="1:6">
      <c r="A53" s="787"/>
      <c r="B53" s="789"/>
      <c r="C53" s="784"/>
      <c r="D53" s="788"/>
      <c r="E53" s="146"/>
      <c r="F53" s="755"/>
    </row>
    <row r="54" spans="1:6" ht="51">
      <c r="A54" s="790" t="s">
        <v>2161</v>
      </c>
      <c r="B54" s="791" t="s">
        <v>2162</v>
      </c>
      <c r="C54" s="792"/>
      <c r="D54" s="793"/>
      <c r="E54" s="147"/>
      <c r="F54" s="756"/>
    </row>
    <row r="55" spans="1:6">
      <c r="A55" s="790"/>
      <c r="B55" s="194"/>
      <c r="C55" s="305" t="s">
        <v>2163</v>
      </c>
      <c r="D55" s="794">
        <v>10</v>
      </c>
      <c r="E55" s="187"/>
      <c r="F55" s="757">
        <f>ROUND(D55*E55,2)</f>
        <v>0</v>
      </c>
    </row>
    <row r="56" spans="1:6">
      <c r="A56" s="795"/>
      <c r="B56" s="194"/>
      <c r="C56" s="305"/>
      <c r="D56" s="785"/>
      <c r="E56" s="148"/>
      <c r="F56" s="756"/>
    </row>
    <row r="57" spans="1:6" ht="63.75">
      <c r="A57" s="790" t="s">
        <v>2164</v>
      </c>
      <c r="B57" s="791" t="s">
        <v>2155</v>
      </c>
      <c r="C57" s="796"/>
      <c r="D57" s="793"/>
      <c r="E57" s="148"/>
      <c r="F57" s="756"/>
    </row>
    <row r="58" spans="1:6">
      <c r="A58" s="790"/>
      <c r="B58" s="194"/>
      <c r="C58" s="305" t="s">
        <v>2210</v>
      </c>
      <c r="D58" s="794">
        <v>1</v>
      </c>
      <c r="E58" s="187"/>
      <c r="F58" s="757">
        <f>ROUND(D58*E58,2)</f>
        <v>0</v>
      </c>
    </row>
    <row r="59" spans="1:6">
      <c r="A59" s="795"/>
      <c r="B59" s="194"/>
      <c r="C59" s="305"/>
      <c r="D59" s="785"/>
      <c r="E59" s="148"/>
      <c r="F59" s="756"/>
    </row>
    <row r="60" spans="1:6" ht="51">
      <c r="A60" s="795" t="s">
        <v>2165</v>
      </c>
      <c r="B60" s="791" t="s">
        <v>2166</v>
      </c>
      <c r="C60" s="796"/>
      <c r="D60" s="793"/>
      <c r="E60" s="148"/>
      <c r="F60" s="756"/>
    </row>
    <row r="61" spans="1:6">
      <c r="A61" s="795"/>
      <c r="B61" s="194"/>
      <c r="C61" s="305" t="s">
        <v>2163</v>
      </c>
      <c r="D61" s="794">
        <v>10</v>
      </c>
      <c r="E61" s="187"/>
      <c r="F61" s="757">
        <f>ROUND(D61*E61,2)</f>
        <v>0</v>
      </c>
    </row>
    <row r="62" spans="1:6">
      <c r="A62" s="795"/>
      <c r="B62" s="194"/>
      <c r="C62" s="305"/>
      <c r="D62" s="785"/>
      <c r="E62" s="148"/>
      <c r="F62" s="756"/>
    </row>
    <row r="63" spans="1:6">
      <c r="A63" s="795" t="s">
        <v>2167</v>
      </c>
      <c r="B63" s="791" t="s">
        <v>2168</v>
      </c>
      <c r="C63" s="796"/>
      <c r="D63" s="793"/>
      <c r="E63" s="148"/>
      <c r="F63" s="756"/>
    </row>
    <row r="64" spans="1:6">
      <c r="A64" s="795"/>
      <c r="B64" s="194"/>
      <c r="C64" s="305" t="s">
        <v>2163</v>
      </c>
      <c r="D64" s="794">
        <v>8</v>
      </c>
      <c r="E64" s="187"/>
      <c r="F64" s="757">
        <f>ROUND(D64*E64,2)</f>
        <v>0</v>
      </c>
    </row>
    <row r="65" spans="1:6">
      <c r="A65" s="795"/>
      <c r="B65" s="194"/>
      <c r="C65" s="305"/>
      <c r="D65" s="785"/>
      <c r="E65" s="148"/>
      <c r="F65" s="756"/>
    </row>
    <row r="66" spans="1:6" ht="25.5">
      <c r="A66" s="795" t="s">
        <v>2169</v>
      </c>
      <c r="B66" s="194" t="s">
        <v>2170</v>
      </c>
      <c r="C66" s="305"/>
      <c r="D66" s="788"/>
      <c r="E66" s="148"/>
      <c r="F66" s="756"/>
    </row>
    <row r="67" spans="1:6">
      <c r="A67" s="795"/>
      <c r="B67" s="791" t="s">
        <v>4345</v>
      </c>
      <c r="C67" s="796"/>
      <c r="D67" s="797"/>
      <c r="E67" s="148"/>
      <c r="F67" s="756"/>
    </row>
    <row r="68" spans="1:6">
      <c r="A68" s="795"/>
      <c r="B68" s="194"/>
      <c r="C68" s="305" t="s">
        <v>2210</v>
      </c>
      <c r="D68" s="798">
        <v>1</v>
      </c>
      <c r="E68" s="187"/>
      <c r="F68" s="757">
        <f>ROUND(D68*E68,2)</f>
        <v>0</v>
      </c>
    </row>
    <row r="69" spans="1:6">
      <c r="A69" s="795"/>
      <c r="B69" s="194"/>
      <c r="C69" s="305"/>
      <c r="D69" s="785"/>
      <c r="E69" s="148"/>
      <c r="F69" s="756"/>
    </row>
    <row r="70" spans="1:6">
      <c r="A70" s="795"/>
      <c r="B70" s="194"/>
      <c r="C70" s="305"/>
      <c r="D70" s="785"/>
      <c r="E70" s="148"/>
      <c r="F70" s="756"/>
    </row>
    <row r="71" spans="1:6" ht="25.5">
      <c r="A71" s="795" t="s">
        <v>2171</v>
      </c>
      <c r="B71" s="194" t="s">
        <v>2172</v>
      </c>
      <c r="C71" s="305"/>
      <c r="D71" s="788"/>
      <c r="E71" s="148"/>
      <c r="F71" s="756"/>
    </row>
    <row r="72" spans="1:6">
      <c r="A72" s="795"/>
      <c r="B72" s="791" t="s">
        <v>4343</v>
      </c>
      <c r="C72" s="796"/>
      <c r="D72" s="797"/>
      <c r="E72" s="148"/>
      <c r="F72" s="756"/>
    </row>
    <row r="73" spans="1:6">
      <c r="A73" s="795"/>
      <c r="B73" s="194"/>
      <c r="C73" s="305" t="s">
        <v>2210</v>
      </c>
      <c r="D73" s="798">
        <v>1</v>
      </c>
      <c r="E73" s="187"/>
      <c r="F73" s="757">
        <f>ROUND(D73*E73,2)</f>
        <v>0</v>
      </c>
    </row>
    <row r="74" spans="1:6">
      <c r="A74" s="795"/>
      <c r="B74" s="194"/>
      <c r="C74" s="305"/>
      <c r="D74" s="788"/>
      <c r="E74" s="148"/>
      <c r="F74" s="756"/>
    </row>
    <row r="75" spans="1:6" ht="38.25">
      <c r="A75" s="795" t="s">
        <v>2173</v>
      </c>
      <c r="B75" s="194" t="s">
        <v>2174</v>
      </c>
      <c r="C75" s="305"/>
      <c r="D75" s="788"/>
      <c r="E75" s="148"/>
      <c r="F75" s="756"/>
    </row>
    <row r="76" spans="1:6">
      <c r="A76" s="787"/>
      <c r="B76" s="791" t="s">
        <v>4344</v>
      </c>
      <c r="C76" s="796"/>
      <c r="D76" s="797"/>
      <c r="E76" s="148"/>
      <c r="F76" s="756"/>
    </row>
    <row r="77" spans="1:6">
      <c r="A77" s="787"/>
      <c r="B77" s="194"/>
      <c r="C77" s="305" t="s">
        <v>2210</v>
      </c>
      <c r="D77" s="798">
        <v>1</v>
      </c>
      <c r="E77" s="187"/>
      <c r="F77" s="757">
        <f>ROUND(D77*E77,2)</f>
        <v>0</v>
      </c>
    </row>
    <row r="78" spans="1:6">
      <c r="A78" s="787"/>
      <c r="B78" s="194"/>
      <c r="C78" s="305"/>
      <c r="D78" s="788"/>
      <c r="E78" s="148"/>
      <c r="F78" s="756"/>
    </row>
    <row r="79" spans="1:6" ht="38.25">
      <c r="A79" s="795" t="s">
        <v>2175</v>
      </c>
      <c r="B79" s="194" t="s">
        <v>2176</v>
      </c>
      <c r="C79" s="305"/>
      <c r="D79" s="785"/>
      <c r="E79" s="148"/>
      <c r="F79" s="756"/>
    </row>
    <row r="80" spans="1:6">
      <c r="A80" s="795"/>
      <c r="B80" s="791" t="s">
        <v>4346</v>
      </c>
      <c r="C80" s="796"/>
      <c r="D80" s="797"/>
      <c r="E80" s="148"/>
      <c r="F80" s="756"/>
    </row>
    <row r="81" spans="1:6">
      <c r="A81" s="795"/>
      <c r="B81" s="194"/>
      <c r="C81" s="305" t="s">
        <v>2210</v>
      </c>
      <c r="D81" s="794">
        <v>2</v>
      </c>
      <c r="E81" s="187"/>
      <c r="F81" s="757">
        <f>ROUND(D81*E81,2)</f>
        <v>0</v>
      </c>
    </row>
    <row r="82" spans="1:6">
      <c r="A82" s="795"/>
      <c r="B82" s="194"/>
      <c r="C82" s="305"/>
      <c r="D82" s="788"/>
      <c r="E82" s="148"/>
      <c r="F82" s="756"/>
    </row>
    <row r="83" spans="1:6" ht="25.5">
      <c r="A83" s="795" t="s">
        <v>2177</v>
      </c>
      <c r="B83" s="194" t="s">
        <v>2178</v>
      </c>
      <c r="C83" s="305"/>
      <c r="D83" s="788"/>
      <c r="E83" s="148"/>
      <c r="F83" s="756"/>
    </row>
    <row r="84" spans="1:6">
      <c r="A84" s="795"/>
      <c r="B84" s="791" t="s">
        <v>4346</v>
      </c>
      <c r="C84" s="796"/>
      <c r="D84" s="797"/>
      <c r="E84" s="148"/>
      <c r="F84" s="756"/>
    </row>
    <row r="85" spans="1:6">
      <c r="A85" s="795"/>
      <c r="B85" s="194"/>
      <c r="C85" s="305" t="s">
        <v>2210</v>
      </c>
      <c r="D85" s="794">
        <v>1</v>
      </c>
      <c r="E85" s="187"/>
      <c r="F85" s="757">
        <f>ROUND(D85*E85,2)</f>
        <v>0</v>
      </c>
    </row>
    <row r="86" spans="1:6">
      <c r="A86" s="795"/>
      <c r="B86" s="194"/>
      <c r="C86" s="305"/>
      <c r="D86" s="785"/>
      <c r="E86" s="148"/>
      <c r="F86" s="756"/>
    </row>
    <row r="87" spans="1:6" ht="38.25">
      <c r="A87" s="795" t="s">
        <v>2179</v>
      </c>
      <c r="B87" s="194" t="s">
        <v>2180</v>
      </c>
      <c r="C87" s="305"/>
      <c r="D87" s="788"/>
      <c r="E87" s="148"/>
      <c r="F87" s="756"/>
    </row>
    <row r="88" spans="1:6">
      <c r="A88" s="795"/>
      <c r="B88" s="791" t="s">
        <v>4343</v>
      </c>
      <c r="C88" s="796"/>
      <c r="D88" s="797"/>
      <c r="E88" s="148"/>
      <c r="F88" s="756"/>
    </row>
    <row r="89" spans="1:6">
      <c r="A89" s="795"/>
      <c r="B89" s="194"/>
      <c r="C89" s="305" t="s">
        <v>2210</v>
      </c>
      <c r="D89" s="794">
        <v>1</v>
      </c>
      <c r="E89" s="187"/>
      <c r="F89" s="757">
        <f>ROUND(D89*E89,2)</f>
        <v>0</v>
      </c>
    </row>
    <row r="90" spans="1:6">
      <c r="A90" s="795"/>
      <c r="B90" s="194"/>
      <c r="C90" s="305"/>
      <c r="D90" s="788"/>
      <c r="E90" s="148"/>
      <c r="F90" s="756"/>
    </row>
    <row r="91" spans="1:6" ht="38.25">
      <c r="A91" s="795" t="s">
        <v>2181</v>
      </c>
      <c r="B91" s="194" t="s">
        <v>2182</v>
      </c>
      <c r="C91" s="305"/>
      <c r="D91" s="788"/>
      <c r="E91" s="148"/>
      <c r="F91" s="756"/>
    </row>
    <row r="92" spans="1:6">
      <c r="A92" s="795"/>
      <c r="B92" s="791" t="s">
        <v>4347</v>
      </c>
      <c r="C92" s="796"/>
      <c r="D92" s="797"/>
      <c r="E92" s="148"/>
      <c r="F92" s="756"/>
    </row>
    <row r="93" spans="1:6">
      <c r="A93" s="795"/>
      <c r="B93" s="194"/>
      <c r="C93" s="305" t="s">
        <v>2210</v>
      </c>
      <c r="D93" s="798">
        <v>3</v>
      </c>
      <c r="E93" s="187"/>
      <c r="F93" s="757">
        <f>ROUND(D93*E93,2)</f>
        <v>0</v>
      </c>
    </row>
    <row r="94" spans="1:6">
      <c r="A94" s="795"/>
      <c r="B94" s="194"/>
      <c r="C94" s="305"/>
      <c r="D94" s="788"/>
      <c r="E94" s="148"/>
      <c r="F94" s="756"/>
    </row>
    <row r="95" spans="1:6" ht="25.5">
      <c r="A95" s="795" t="s">
        <v>2183</v>
      </c>
      <c r="B95" s="194" t="s">
        <v>2184</v>
      </c>
      <c r="C95" s="305"/>
      <c r="D95" s="785"/>
      <c r="E95" s="148"/>
      <c r="F95" s="756"/>
    </row>
    <row r="96" spans="1:6">
      <c r="A96" s="795"/>
      <c r="B96" s="791" t="s">
        <v>4348</v>
      </c>
      <c r="C96" s="796"/>
      <c r="D96" s="797"/>
      <c r="E96" s="148"/>
      <c r="F96" s="756"/>
    </row>
    <row r="97" spans="1:6">
      <c r="A97" s="795"/>
      <c r="B97" s="194"/>
      <c r="C97" s="305" t="s">
        <v>164</v>
      </c>
      <c r="D97" s="794">
        <v>50</v>
      </c>
      <c r="E97" s="187"/>
      <c r="F97" s="757">
        <f>ROUND(D97*E97,2)</f>
        <v>0</v>
      </c>
    </row>
    <row r="98" spans="1:6">
      <c r="A98" s="795"/>
      <c r="B98" s="194"/>
      <c r="C98" s="305"/>
      <c r="D98" s="785"/>
      <c r="E98" s="148"/>
      <c r="F98" s="756"/>
    </row>
    <row r="99" spans="1:6" ht="25.5">
      <c r="A99" s="795" t="s">
        <v>2185</v>
      </c>
      <c r="B99" s="194" t="s">
        <v>2186</v>
      </c>
      <c r="C99" s="305"/>
      <c r="D99" s="785"/>
      <c r="E99" s="148"/>
      <c r="F99" s="756"/>
    </row>
    <row r="100" spans="1:6">
      <c r="A100" s="795"/>
      <c r="B100" s="791" t="s">
        <v>4346</v>
      </c>
      <c r="C100" s="796"/>
      <c r="D100" s="797"/>
      <c r="E100" s="148"/>
      <c r="F100" s="756"/>
    </row>
    <row r="101" spans="1:6">
      <c r="A101" s="795"/>
      <c r="B101" s="194"/>
      <c r="C101" s="305" t="s">
        <v>164</v>
      </c>
      <c r="D101" s="794">
        <v>70</v>
      </c>
      <c r="E101" s="187"/>
      <c r="F101" s="757">
        <f>ROUND(D101*E101,2)</f>
        <v>0</v>
      </c>
    </row>
    <row r="102" spans="1:6">
      <c r="A102" s="795"/>
      <c r="B102" s="194"/>
      <c r="C102" s="305"/>
      <c r="D102" s="785"/>
      <c r="E102" s="148"/>
      <c r="F102" s="756"/>
    </row>
    <row r="103" spans="1:6" ht="51">
      <c r="A103" s="795" t="s">
        <v>2187</v>
      </c>
      <c r="B103" s="194" t="s">
        <v>2188</v>
      </c>
      <c r="C103" s="305"/>
      <c r="D103" s="785"/>
      <c r="E103" s="148"/>
      <c r="F103" s="756"/>
    </row>
    <row r="104" spans="1:6">
      <c r="A104" s="787"/>
      <c r="B104" s="791" t="s">
        <v>4349</v>
      </c>
      <c r="C104" s="796"/>
      <c r="D104" s="797"/>
      <c r="E104" s="148"/>
      <c r="F104" s="756"/>
    </row>
    <row r="105" spans="1:6">
      <c r="A105" s="787"/>
      <c r="B105" s="194"/>
      <c r="C105" s="305" t="s">
        <v>1433</v>
      </c>
      <c r="D105" s="794">
        <v>500</v>
      </c>
      <c r="E105" s="187"/>
      <c r="F105" s="757">
        <f>ROUND(D105*E105,2)</f>
        <v>0</v>
      </c>
    </row>
    <row r="106" spans="1:6">
      <c r="A106" s="787"/>
      <c r="B106" s="194"/>
      <c r="C106" s="305"/>
      <c r="D106" s="785"/>
      <c r="E106" s="148"/>
      <c r="F106" s="756"/>
    </row>
    <row r="107" spans="1:6" ht="25.5">
      <c r="A107" s="795" t="s">
        <v>2189</v>
      </c>
      <c r="B107" s="791" t="s">
        <v>2190</v>
      </c>
      <c r="C107" s="796"/>
      <c r="D107" s="793"/>
      <c r="E107" s="148"/>
      <c r="F107" s="756"/>
    </row>
    <row r="108" spans="1:6">
      <c r="A108" s="795"/>
      <c r="B108" s="194"/>
      <c r="C108" s="305" t="s">
        <v>2191</v>
      </c>
      <c r="D108" s="794">
        <v>800</v>
      </c>
      <c r="E108" s="187"/>
      <c r="F108" s="757">
        <f>ROUND(D108*E108,2)</f>
        <v>0</v>
      </c>
    </row>
    <row r="109" spans="1:6">
      <c r="A109" s="795"/>
      <c r="B109" s="194"/>
      <c r="C109" s="305"/>
      <c r="D109" s="785"/>
      <c r="E109" s="148"/>
      <c r="F109" s="756"/>
    </row>
    <row r="110" spans="1:6" ht="38.25">
      <c r="A110" s="795" t="s">
        <v>2192</v>
      </c>
      <c r="B110" s="791" t="s">
        <v>2193</v>
      </c>
      <c r="C110" s="796"/>
      <c r="D110" s="793"/>
      <c r="E110" s="148"/>
      <c r="F110" s="756"/>
    </row>
    <row r="111" spans="1:6">
      <c r="A111" s="795"/>
      <c r="B111" s="194"/>
      <c r="C111" s="305" t="s">
        <v>2210</v>
      </c>
      <c r="D111" s="794">
        <v>1</v>
      </c>
      <c r="E111" s="187"/>
      <c r="F111" s="757">
        <f>ROUND(D111*E111,2)</f>
        <v>0</v>
      </c>
    </row>
    <row r="112" spans="1:6">
      <c r="A112" s="795"/>
      <c r="B112" s="194"/>
      <c r="C112" s="305"/>
      <c r="D112" s="785"/>
      <c r="E112" s="148"/>
      <c r="F112" s="756"/>
    </row>
    <row r="113" spans="1:6" ht="25.5">
      <c r="A113" s="795" t="s">
        <v>2194</v>
      </c>
      <c r="B113" s="791" t="s">
        <v>2195</v>
      </c>
      <c r="C113" s="796"/>
      <c r="D113" s="793"/>
      <c r="E113" s="148"/>
      <c r="F113" s="756"/>
    </row>
    <row r="114" spans="1:6">
      <c r="A114" s="795"/>
      <c r="B114" s="194"/>
      <c r="C114" s="305" t="s">
        <v>2191</v>
      </c>
      <c r="D114" s="794">
        <v>9000</v>
      </c>
      <c r="E114" s="187"/>
      <c r="F114" s="757">
        <f>ROUND(D114*E114,2)</f>
        <v>0</v>
      </c>
    </row>
    <row r="115" spans="1:6">
      <c r="A115" s="795"/>
      <c r="B115" s="194"/>
      <c r="C115" s="305"/>
      <c r="D115" s="785"/>
      <c r="E115" s="148"/>
      <c r="F115" s="756"/>
    </row>
    <row r="116" spans="1:6" ht="38.25">
      <c r="A116" s="795" t="s">
        <v>2196</v>
      </c>
      <c r="B116" s="791" t="s">
        <v>2197</v>
      </c>
      <c r="C116" s="796"/>
      <c r="D116" s="793"/>
      <c r="E116" s="148"/>
      <c r="F116" s="756"/>
    </row>
    <row r="117" spans="1:6">
      <c r="A117" s="787"/>
      <c r="B117" s="194"/>
      <c r="C117" s="305" t="s">
        <v>2191</v>
      </c>
      <c r="D117" s="794">
        <v>9000</v>
      </c>
      <c r="E117" s="187"/>
      <c r="F117" s="757">
        <f>ROUND(D117*E117,2)</f>
        <v>0</v>
      </c>
    </row>
    <row r="118" spans="1:6">
      <c r="A118" s="787"/>
      <c r="B118" s="203"/>
      <c r="C118" s="305"/>
      <c r="D118" s="785"/>
      <c r="E118" s="149"/>
      <c r="F118" s="756"/>
    </row>
    <row r="119" spans="1:6">
      <c r="A119" s="799" t="str">
        <f>A51</f>
        <v>0.1.</v>
      </c>
      <c r="B119" s="464" t="s">
        <v>2198</v>
      </c>
      <c r="C119" s="800"/>
      <c r="D119" s="801"/>
      <c r="E119" s="150"/>
      <c r="F119" s="758">
        <f>SUM(F55:F118)</f>
        <v>0</v>
      </c>
    </row>
    <row r="120" spans="1:6">
      <c r="A120" s="787"/>
      <c r="B120" s="802"/>
      <c r="C120" s="305"/>
      <c r="D120" s="785"/>
      <c r="E120" s="149"/>
      <c r="F120" s="756"/>
    </row>
    <row r="121" spans="1:6">
      <c r="A121" s="787"/>
      <c r="B121" s="802"/>
      <c r="C121" s="305"/>
      <c r="D121" s="785"/>
      <c r="E121" s="148"/>
      <c r="F121" s="756"/>
    </row>
    <row r="122" spans="1:6" ht="25.5">
      <c r="A122" s="783" t="s">
        <v>2199</v>
      </c>
      <c r="B122" s="203" t="s">
        <v>2200</v>
      </c>
      <c r="C122" s="305"/>
      <c r="D122" s="785"/>
      <c r="E122" s="148"/>
      <c r="F122" s="756"/>
    </row>
    <row r="123" spans="1:6">
      <c r="A123" s="783"/>
      <c r="B123" s="203"/>
      <c r="C123" s="305"/>
      <c r="D123" s="785"/>
      <c r="E123" s="148"/>
      <c r="F123" s="756"/>
    </row>
    <row r="124" spans="1:6" ht="63.75">
      <c r="A124" s="787"/>
      <c r="B124" s="803" t="s">
        <v>2201</v>
      </c>
      <c r="C124" s="305"/>
      <c r="D124" s="785"/>
      <c r="E124" s="148"/>
      <c r="F124" s="756"/>
    </row>
    <row r="125" spans="1:6">
      <c r="A125" s="787"/>
      <c r="B125" s="803"/>
      <c r="C125" s="305"/>
      <c r="D125" s="785"/>
      <c r="E125" s="148"/>
      <c r="F125" s="756"/>
    </row>
    <row r="126" spans="1:6" ht="115.5">
      <c r="A126" s="787"/>
      <c r="B126" s="804" t="s">
        <v>4359</v>
      </c>
      <c r="C126" s="305"/>
      <c r="D126" s="785"/>
      <c r="E126" s="148"/>
      <c r="F126" s="756"/>
    </row>
    <row r="127" spans="1:6">
      <c r="A127" s="787"/>
      <c r="B127" s="804"/>
      <c r="C127" s="305"/>
      <c r="D127" s="785"/>
      <c r="E127" s="148"/>
      <c r="F127" s="756"/>
    </row>
    <row r="128" spans="1:6" ht="51">
      <c r="A128" s="790" t="s">
        <v>2202</v>
      </c>
      <c r="B128" s="791" t="s">
        <v>2162</v>
      </c>
      <c r="C128" s="796"/>
      <c r="D128" s="793"/>
      <c r="E128" s="148"/>
      <c r="F128" s="756"/>
    </row>
    <row r="129" spans="1:6">
      <c r="A129" s="795"/>
      <c r="B129" s="194"/>
      <c r="C129" s="305" t="s">
        <v>2163</v>
      </c>
      <c r="D129" s="794">
        <v>60</v>
      </c>
      <c r="E129" s="187"/>
      <c r="F129" s="757">
        <f>ROUND(D129*E129,2)</f>
        <v>0</v>
      </c>
    </row>
    <row r="130" spans="1:6">
      <c r="A130" s="795"/>
      <c r="B130" s="194"/>
      <c r="C130" s="305"/>
      <c r="D130" s="785"/>
      <c r="E130" s="148"/>
      <c r="F130" s="756"/>
    </row>
    <row r="131" spans="1:6" ht="76.5">
      <c r="A131" s="790" t="s">
        <v>2203</v>
      </c>
      <c r="B131" s="791" t="s">
        <v>2204</v>
      </c>
      <c r="C131" s="796"/>
      <c r="D131" s="793"/>
      <c r="E131" s="148"/>
      <c r="F131" s="756"/>
    </row>
    <row r="132" spans="1:6">
      <c r="A132" s="795"/>
      <c r="B132" s="194"/>
      <c r="C132" s="305" t="s">
        <v>2163</v>
      </c>
      <c r="D132" s="794">
        <v>30</v>
      </c>
      <c r="E132" s="187"/>
      <c r="F132" s="757">
        <f>ROUND(D132*E132,2)</f>
        <v>0</v>
      </c>
    </row>
    <row r="133" spans="1:6">
      <c r="A133" s="795"/>
      <c r="B133" s="194"/>
      <c r="C133" s="305"/>
      <c r="D133" s="785"/>
      <c r="E133" s="148"/>
      <c r="F133" s="756"/>
    </row>
    <row r="134" spans="1:6" ht="51">
      <c r="A134" s="790" t="s">
        <v>2205</v>
      </c>
      <c r="B134" s="329" t="s">
        <v>2206</v>
      </c>
      <c r="C134" s="386"/>
      <c r="D134" s="785"/>
      <c r="E134" s="148"/>
      <c r="F134" s="756"/>
    </row>
    <row r="135" spans="1:6">
      <c r="A135" s="795"/>
      <c r="B135" s="791" t="s">
        <v>4346</v>
      </c>
      <c r="C135" s="805"/>
      <c r="D135" s="793"/>
      <c r="E135" s="148"/>
      <c r="F135" s="756"/>
    </row>
    <row r="136" spans="1:6">
      <c r="A136" s="795"/>
      <c r="B136" s="194"/>
      <c r="C136" s="305" t="s">
        <v>68</v>
      </c>
      <c r="D136" s="794">
        <v>20</v>
      </c>
      <c r="E136" s="187"/>
      <c r="F136" s="757">
        <f>ROUND(D136*E136,2)</f>
        <v>0</v>
      </c>
    </row>
    <row r="137" spans="1:6">
      <c r="A137" s="795"/>
      <c r="B137" s="194"/>
      <c r="C137" s="305"/>
      <c r="D137" s="785"/>
      <c r="E137" s="148"/>
      <c r="F137" s="756"/>
    </row>
    <row r="138" spans="1:6" ht="51">
      <c r="A138" s="790" t="s">
        <v>2207</v>
      </c>
      <c r="B138" s="194" t="s">
        <v>2208</v>
      </c>
      <c r="C138" s="305"/>
      <c r="D138" s="785"/>
      <c r="E138" s="148"/>
      <c r="F138" s="756"/>
    </row>
    <row r="139" spans="1:6">
      <c r="A139" s="806"/>
      <c r="B139" s="791" t="s">
        <v>2209</v>
      </c>
      <c r="C139" s="796"/>
      <c r="D139" s="793"/>
      <c r="E139" s="148"/>
      <c r="F139" s="756"/>
    </row>
    <row r="140" spans="1:6">
      <c r="A140" s="806"/>
      <c r="B140" s="194"/>
      <c r="C140" s="386" t="s">
        <v>2210</v>
      </c>
      <c r="D140" s="794">
        <v>20</v>
      </c>
      <c r="E140" s="187"/>
      <c r="F140" s="757">
        <f>ROUND(D140*E140,2)</f>
        <v>0</v>
      </c>
    </row>
    <row r="141" spans="1:6">
      <c r="A141" s="806"/>
      <c r="B141" s="194"/>
      <c r="C141" s="386"/>
      <c r="D141" s="785"/>
      <c r="E141" s="148"/>
      <c r="F141" s="756"/>
    </row>
    <row r="142" spans="1:6" ht="76.5">
      <c r="A142" s="790" t="s">
        <v>2211</v>
      </c>
      <c r="B142" s="194" t="s">
        <v>2212</v>
      </c>
      <c r="C142" s="305"/>
      <c r="D142" s="785"/>
      <c r="E142" s="148"/>
      <c r="F142" s="756"/>
    </row>
    <row r="143" spans="1:6">
      <c r="A143" s="787"/>
      <c r="B143" s="791" t="s">
        <v>4350</v>
      </c>
      <c r="C143" s="796"/>
      <c r="D143" s="793"/>
      <c r="E143" s="148"/>
      <c r="F143" s="756"/>
    </row>
    <row r="144" spans="1:6">
      <c r="A144" s="787"/>
      <c r="B144" s="194"/>
      <c r="C144" s="305" t="s">
        <v>2191</v>
      </c>
      <c r="D144" s="794">
        <v>5500</v>
      </c>
      <c r="E144" s="187"/>
      <c r="F144" s="757">
        <f>ROUND(D144*E144,2)</f>
        <v>0</v>
      </c>
    </row>
    <row r="145" spans="1:6">
      <c r="A145" s="787"/>
      <c r="B145" s="194"/>
      <c r="C145" s="305"/>
      <c r="D145" s="785"/>
      <c r="E145" s="148"/>
      <c r="F145" s="756"/>
    </row>
    <row r="146" spans="1:6" ht="63.75">
      <c r="A146" s="790" t="s">
        <v>2213</v>
      </c>
      <c r="B146" s="194" t="s">
        <v>2214</v>
      </c>
      <c r="C146" s="305"/>
      <c r="D146" s="785"/>
      <c r="E146" s="148"/>
      <c r="F146" s="756"/>
    </row>
    <row r="147" spans="1:6">
      <c r="A147" s="806"/>
      <c r="B147" s="791" t="s">
        <v>4351</v>
      </c>
      <c r="C147" s="796"/>
      <c r="D147" s="793"/>
      <c r="E147" s="148"/>
      <c r="F147" s="756"/>
    </row>
    <row r="148" spans="1:6">
      <c r="A148" s="806"/>
      <c r="B148" s="194"/>
      <c r="C148" s="305" t="s">
        <v>2191</v>
      </c>
      <c r="D148" s="794">
        <v>1100</v>
      </c>
      <c r="E148" s="187"/>
      <c r="F148" s="757">
        <f>ROUND(D148*E148,2)</f>
        <v>0</v>
      </c>
    </row>
    <row r="149" spans="1:6">
      <c r="A149" s="806"/>
      <c r="B149" s="194"/>
      <c r="C149" s="305"/>
      <c r="D149" s="785"/>
      <c r="E149" s="148"/>
      <c r="F149" s="756"/>
    </row>
    <row r="150" spans="1:6" ht="63.75">
      <c r="A150" s="790" t="s">
        <v>2215</v>
      </c>
      <c r="B150" s="194" t="s">
        <v>2216</v>
      </c>
      <c r="C150" s="305"/>
      <c r="D150" s="785"/>
      <c r="E150" s="148"/>
      <c r="F150" s="756"/>
    </row>
    <row r="151" spans="1:6">
      <c r="A151" s="806"/>
      <c r="B151" s="807"/>
      <c r="C151" s="808" t="s">
        <v>1433</v>
      </c>
      <c r="D151" s="809">
        <v>120</v>
      </c>
      <c r="E151" s="187"/>
      <c r="F151" s="757">
        <f>ROUND(D151*E151,2)</f>
        <v>0</v>
      </c>
    </row>
    <row r="152" spans="1:6">
      <c r="A152" s="806"/>
      <c r="B152" s="194"/>
      <c r="C152" s="305"/>
      <c r="D152" s="785"/>
      <c r="E152" s="148"/>
      <c r="F152" s="756"/>
    </row>
    <row r="153" spans="1:6" ht="38.25">
      <c r="A153" s="790" t="s">
        <v>2217</v>
      </c>
      <c r="B153" s="194" t="s">
        <v>2218</v>
      </c>
      <c r="C153" s="305"/>
      <c r="D153" s="785"/>
      <c r="E153" s="148"/>
      <c r="F153" s="756"/>
    </row>
    <row r="154" spans="1:6">
      <c r="A154" s="806"/>
      <c r="B154" s="807"/>
      <c r="C154" s="808" t="s">
        <v>2210</v>
      </c>
      <c r="D154" s="809">
        <v>4</v>
      </c>
      <c r="E154" s="187"/>
      <c r="F154" s="757">
        <f>ROUND(D154*E154,2)</f>
        <v>0</v>
      </c>
    </row>
    <row r="155" spans="1:6">
      <c r="A155" s="806"/>
      <c r="B155" s="194"/>
      <c r="C155" s="305"/>
      <c r="D155" s="785"/>
      <c r="E155" s="148"/>
      <c r="F155" s="756"/>
    </row>
    <row r="156" spans="1:6" ht="51">
      <c r="A156" s="790" t="s">
        <v>2219</v>
      </c>
      <c r="B156" s="194" t="s">
        <v>4352</v>
      </c>
      <c r="C156" s="305"/>
      <c r="D156" s="785"/>
      <c r="E156" s="148"/>
      <c r="F156" s="756"/>
    </row>
    <row r="157" spans="1:6">
      <c r="A157" s="806"/>
      <c r="B157" s="807"/>
      <c r="C157" s="808" t="s">
        <v>2210</v>
      </c>
      <c r="D157" s="809">
        <v>1</v>
      </c>
      <c r="E157" s="187"/>
      <c r="F157" s="757">
        <f>ROUND(D157*E157,2)</f>
        <v>0</v>
      </c>
    </row>
    <row r="158" spans="1:6">
      <c r="A158" s="806"/>
      <c r="B158" s="194"/>
      <c r="C158" s="305"/>
      <c r="D158" s="785"/>
      <c r="E158" s="148"/>
      <c r="F158" s="756"/>
    </row>
    <row r="159" spans="1:6" ht="51">
      <c r="A159" s="790" t="s">
        <v>2220</v>
      </c>
      <c r="B159" s="194" t="s">
        <v>4353</v>
      </c>
      <c r="C159" s="305"/>
      <c r="D159" s="785"/>
      <c r="E159" s="148"/>
      <c r="F159" s="756"/>
    </row>
    <row r="160" spans="1:6">
      <c r="A160" s="806"/>
      <c r="B160" s="807"/>
      <c r="C160" s="808" t="s">
        <v>2210</v>
      </c>
      <c r="D160" s="809">
        <v>1</v>
      </c>
      <c r="E160" s="187"/>
      <c r="F160" s="757">
        <f>ROUND(D160*E160,2)</f>
        <v>0</v>
      </c>
    </row>
    <row r="161" spans="1:6">
      <c r="A161" s="806"/>
      <c r="B161" s="194"/>
      <c r="C161" s="305"/>
      <c r="D161" s="785"/>
      <c r="E161" s="148"/>
      <c r="F161" s="756"/>
    </row>
    <row r="162" spans="1:6" ht="25.5">
      <c r="A162" s="790" t="s">
        <v>2221</v>
      </c>
      <c r="B162" s="791" t="s">
        <v>2190</v>
      </c>
      <c r="C162" s="796"/>
      <c r="D162" s="793"/>
      <c r="E162" s="148"/>
      <c r="F162" s="756"/>
    </row>
    <row r="163" spans="1:6">
      <c r="A163" s="795"/>
      <c r="B163" s="194"/>
      <c r="C163" s="305" t="s">
        <v>2191</v>
      </c>
      <c r="D163" s="794">
        <v>750</v>
      </c>
      <c r="E163" s="187"/>
      <c r="F163" s="757">
        <f>ROUND(D163*E163,2)</f>
        <v>0</v>
      </c>
    </row>
    <row r="164" spans="1:6">
      <c r="A164" s="795"/>
      <c r="B164" s="194"/>
      <c r="C164" s="305"/>
      <c r="D164" s="785"/>
      <c r="E164" s="148"/>
      <c r="F164" s="756"/>
    </row>
    <row r="165" spans="1:6" ht="25.5">
      <c r="A165" s="790" t="s">
        <v>2222</v>
      </c>
      <c r="B165" s="791" t="s">
        <v>2195</v>
      </c>
      <c r="C165" s="796"/>
      <c r="D165" s="793"/>
      <c r="E165" s="148"/>
      <c r="F165" s="756"/>
    </row>
    <row r="166" spans="1:6">
      <c r="A166" s="795"/>
      <c r="B166" s="194"/>
      <c r="C166" s="305" t="s">
        <v>2191</v>
      </c>
      <c r="D166" s="794">
        <v>9500</v>
      </c>
      <c r="E166" s="187"/>
      <c r="F166" s="757">
        <f>ROUND(D166*E166,2)</f>
        <v>0</v>
      </c>
    </row>
    <row r="167" spans="1:6">
      <c r="A167" s="795"/>
      <c r="B167" s="194"/>
      <c r="C167" s="305"/>
      <c r="D167" s="785"/>
      <c r="E167" s="148"/>
      <c r="F167" s="756"/>
    </row>
    <row r="168" spans="1:6" ht="38.25">
      <c r="A168" s="790" t="s">
        <v>2223</v>
      </c>
      <c r="B168" s="791" t="s">
        <v>2197</v>
      </c>
      <c r="C168" s="796"/>
      <c r="D168" s="793"/>
      <c r="E168" s="148"/>
      <c r="F168" s="756"/>
    </row>
    <row r="169" spans="1:6">
      <c r="A169" s="787"/>
      <c r="B169" s="194"/>
      <c r="C169" s="305" t="s">
        <v>2191</v>
      </c>
      <c r="D169" s="794">
        <v>9500</v>
      </c>
      <c r="E169" s="187"/>
      <c r="F169" s="757">
        <f>ROUND(D169*E169,2)</f>
        <v>0</v>
      </c>
    </row>
    <row r="170" spans="1:6">
      <c r="A170" s="810"/>
      <c r="B170" s="811"/>
      <c r="C170" s="368"/>
      <c r="D170" s="341"/>
      <c r="E170" s="141"/>
      <c r="F170" s="759"/>
    </row>
    <row r="171" spans="1:6">
      <c r="A171" s="812" t="s">
        <v>2199</v>
      </c>
      <c r="B171" s="812" t="s">
        <v>2224</v>
      </c>
      <c r="C171" s="813"/>
      <c r="D171" s="801"/>
      <c r="E171" s="151"/>
      <c r="F171" s="758">
        <f>SUM(F122:F170)</f>
        <v>0</v>
      </c>
    </row>
    <row r="172" spans="1:6">
      <c r="A172" s="787"/>
      <c r="B172" s="194"/>
      <c r="C172" s="784"/>
      <c r="D172" s="785"/>
      <c r="E172" s="152"/>
      <c r="F172" s="760"/>
    </row>
    <row r="173" spans="1:6">
      <c r="A173" s="783"/>
      <c r="B173" s="814"/>
      <c r="C173" s="784"/>
      <c r="D173" s="785"/>
      <c r="E173" s="152"/>
      <c r="F173" s="761"/>
    </row>
    <row r="174" spans="1:6" ht="25.5">
      <c r="A174" s="815" t="s">
        <v>2157</v>
      </c>
      <c r="B174" s="464" t="s">
        <v>2225</v>
      </c>
      <c r="C174" s="813"/>
      <c r="D174" s="801"/>
      <c r="E174" s="151"/>
      <c r="F174" s="758">
        <f>SUM(F119+F171)</f>
        <v>0</v>
      </c>
    </row>
    <row r="175" spans="1:6">
      <c r="A175" s="779"/>
      <c r="B175" s="779"/>
      <c r="E175" s="143"/>
      <c r="F175" s="762"/>
    </row>
    <row r="176" spans="1:6">
      <c r="A176" s="779"/>
      <c r="B176" s="779"/>
      <c r="E176" s="143"/>
      <c r="F176" s="762"/>
    </row>
    <row r="177" spans="1:6" s="763" customFormat="1">
      <c r="A177" s="816" t="s">
        <v>1156</v>
      </c>
      <c r="B177" s="53" t="s">
        <v>2226</v>
      </c>
      <c r="C177" s="817"/>
      <c r="D177" s="818"/>
      <c r="E177" s="153"/>
      <c r="F177" s="756"/>
    </row>
    <row r="178" spans="1:6" s="763" customFormat="1">
      <c r="A178" s="819"/>
      <c r="B178" s="819"/>
      <c r="C178" s="817"/>
      <c r="D178" s="818"/>
      <c r="E178" s="153"/>
      <c r="F178" s="756"/>
    </row>
    <row r="179" spans="1:6" s="763" customFormat="1">
      <c r="A179" s="820"/>
      <c r="B179" s="821"/>
      <c r="C179" s="822"/>
      <c r="D179" s="823"/>
      <c r="E179" s="149"/>
      <c r="F179" s="764"/>
    </row>
    <row r="180" spans="1:6" s="763" customFormat="1" ht="127.5">
      <c r="A180" s="824" t="s">
        <v>1147</v>
      </c>
      <c r="B180" s="825" t="s">
        <v>4207</v>
      </c>
      <c r="C180" s="305"/>
      <c r="D180" s="3"/>
      <c r="E180" s="148"/>
      <c r="F180" s="759"/>
    </row>
    <row r="181" spans="1:6" s="763" customFormat="1">
      <c r="A181" s="824"/>
      <c r="B181" s="826"/>
      <c r="C181" s="305"/>
      <c r="D181" s="3"/>
      <c r="E181" s="148"/>
      <c r="F181" s="759"/>
    </row>
    <row r="182" spans="1:6" s="763" customFormat="1">
      <c r="A182" s="824"/>
      <c r="B182" s="13" t="s">
        <v>2227</v>
      </c>
      <c r="C182" s="305"/>
      <c r="D182" s="3"/>
      <c r="E182" s="148"/>
      <c r="F182" s="759"/>
    </row>
    <row r="183" spans="1:6" s="763" customFormat="1">
      <c r="A183" s="824"/>
      <c r="B183" s="13"/>
      <c r="C183" s="305"/>
      <c r="D183" s="3"/>
      <c r="E183" s="148"/>
      <c r="F183" s="759"/>
    </row>
    <row r="184" spans="1:6" s="763" customFormat="1">
      <c r="A184" s="824"/>
      <c r="B184" s="827" t="s">
        <v>2228</v>
      </c>
      <c r="C184" s="305"/>
      <c r="D184" s="3"/>
      <c r="E184" s="148"/>
      <c r="F184" s="759"/>
    </row>
    <row r="185" spans="1:6" s="763" customFormat="1">
      <c r="A185" s="824"/>
      <c r="B185" s="827" t="s">
        <v>2229</v>
      </c>
      <c r="C185" s="305"/>
      <c r="D185" s="3"/>
      <c r="E185" s="148"/>
      <c r="F185" s="759"/>
    </row>
    <row r="186" spans="1:6" s="763" customFormat="1">
      <c r="A186" s="824"/>
      <c r="B186" s="827" t="s">
        <v>2230</v>
      </c>
      <c r="C186" s="305"/>
      <c r="D186" s="3"/>
      <c r="E186" s="148"/>
      <c r="F186" s="759"/>
    </row>
    <row r="187" spans="1:6" s="763" customFormat="1">
      <c r="A187" s="824"/>
      <c r="B187" s="827"/>
      <c r="C187" s="305"/>
      <c r="D187" s="3"/>
      <c r="E187" s="148"/>
      <c r="F187" s="759"/>
    </row>
    <row r="188" spans="1:6" s="763" customFormat="1">
      <c r="A188" s="824"/>
      <c r="B188" s="827" t="s">
        <v>2231</v>
      </c>
      <c r="C188" s="305"/>
      <c r="D188" s="3"/>
      <c r="E188" s="148"/>
      <c r="F188" s="759"/>
    </row>
    <row r="189" spans="1:6" s="763" customFormat="1">
      <c r="A189" s="824"/>
      <c r="B189" s="828" t="s">
        <v>2232</v>
      </c>
      <c r="C189" s="305"/>
      <c r="D189" s="3"/>
      <c r="E189" s="148"/>
      <c r="F189" s="759"/>
    </row>
    <row r="190" spans="1:6" s="763" customFormat="1">
      <c r="A190" s="824"/>
      <c r="B190" s="828" t="s">
        <v>2233</v>
      </c>
      <c r="C190" s="305"/>
      <c r="D190" s="3"/>
      <c r="E190" s="148"/>
      <c r="F190" s="759"/>
    </row>
    <row r="191" spans="1:6" s="763" customFormat="1">
      <c r="A191" s="824"/>
      <c r="B191" s="828" t="s">
        <v>2234</v>
      </c>
      <c r="C191" s="305"/>
      <c r="D191" s="3"/>
      <c r="E191" s="148"/>
      <c r="F191" s="759"/>
    </row>
    <row r="192" spans="1:6" s="763" customFormat="1">
      <c r="A192" s="824"/>
      <c r="B192" s="828" t="s">
        <v>2235</v>
      </c>
      <c r="C192" s="305"/>
      <c r="D192" s="3"/>
      <c r="E192" s="148"/>
      <c r="F192" s="759"/>
    </row>
    <row r="193" spans="1:6" s="763" customFormat="1">
      <c r="A193" s="824"/>
      <c r="B193" s="828" t="s">
        <v>2236</v>
      </c>
      <c r="C193" s="305"/>
      <c r="D193" s="3"/>
      <c r="E193" s="148"/>
      <c r="F193" s="759"/>
    </row>
    <row r="194" spans="1:6" s="763" customFormat="1">
      <c r="A194" s="824"/>
      <c r="B194" s="828" t="s">
        <v>2237</v>
      </c>
      <c r="C194" s="305"/>
      <c r="D194" s="3"/>
      <c r="E194" s="148"/>
      <c r="F194" s="759"/>
    </row>
    <row r="195" spans="1:6" s="763" customFormat="1">
      <c r="A195" s="824"/>
      <c r="B195" s="828" t="s">
        <v>2238</v>
      </c>
      <c r="C195" s="305"/>
      <c r="D195" s="3"/>
      <c r="E195" s="148"/>
      <c r="F195" s="759"/>
    </row>
    <row r="196" spans="1:6" s="763" customFormat="1">
      <c r="A196" s="824"/>
      <c r="B196" s="828" t="s">
        <v>2239</v>
      </c>
      <c r="C196" s="305"/>
      <c r="D196" s="3"/>
      <c r="E196" s="148"/>
      <c r="F196" s="759"/>
    </row>
    <row r="197" spans="1:6" s="763" customFormat="1">
      <c r="A197" s="824"/>
      <c r="B197" s="828" t="s">
        <v>2240</v>
      </c>
      <c r="C197" s="305"/>
      <c r="D197" s="3"/>
      <c r="E197" s="148"/>
      <c r="F197" s="759"/>
    </row>
    <row r="198" spans="1:6" s="763" customFormat="1">
      <c r="A198" s="824"/>
      <c r="B198" s="828" t="s">
        <v>2241</v>
      </c>
      <c r="C198" s="305"/>
      <c r="D198" s="3"/>
      <c r="E198" s="148"/>
      <c r="F198" s="759"/>
    </row>
    <row r="199" spans="1:6" s="763" customFormat="1">
      <c r="A199" s="824"/>
      <c r="B199" s="827" t="s">
        <v>2242</v>
      </c>
      <c r="C199" s="305"/>
      <c r="D199" s="3"/>
      <c r="E199" s="148"/>
      <c r="F199" s="759"/>
    </row>
    <row r="200" spans="1:6" s="763" customFormat="1">
      <c r="A200" s="824"/>
      <c r="B200" s="827" t="s">
        <v>2243</v>
      </c>
      <c r="C200" s="305"/>
      <c r="D200" s="3"/>
      <c r="E200" s="148"/>
      <c r="F200" s="759"/>
    </row>
    <row r="201" spans="1:6" s="763" customFormat="1">
      <c r="A201" s="824"/>
      <c r="B201" s="828" t="s">
        <v>2244</v>
      </c>
      <c r="C201" s="305"/>
      <c r="D201" s="3"/>
      <c r="E201" s="148"/>
      <c r="F201" s="759"/>
    </row>
    <row r="202" spans="1:6" s="763" customFormat="1" ht="25.5">
      <c r="A202" s="824"/>
      <c r="B202" s="827" t="s">
        <v>2245</v>
      </c>
      <c r="C202" s="305"/>
      <c r="D202" s="3"/>
      <c r="E202" s="148"/>
      <c r="F202" s="759"/>
    </row>
    <row r="203" spans="1:6" s="763" customFormat="1">
      <c r="A203" s="824"/>
      <c r="B203" s="827"/>
      <c r="C203" s="305"/>
      <c r="D203" s="3"/>
      <c r="E203" s="148"/>
      <c r="F203" s="759"/>
    </row>
    <row r="204" spans="1:6" s="763" customFormat="1">
      <c r="A204" s="824"/>
      <c r="B204" s="828" t="s">
        <v>2246</v>
      </c>
      <c r="C204" s="305"/>
      <c r="D204" s="3"/>
      <c r="E204" s="148"/>
      <c r="F204" s="759"/>
    </row>
    <row r="205" spans="1:6" s="763" customFormat="1">
      <c r="A205" s="824"/>
      <c r="B205" s="828" t="s">
        <v>2247</v>
      </c>
      <c r="C205" s="305"/>
      <c r="D205" s="3"/>
      <c r="E205" s="148"/>
      <c r="F205" s="759"/>
    </row>
    <row r="206" spans="1:6" s="763" customFormat="1">
      <c r="A206" s="824"/>
      <c r="B206" s="828" t="s">
        <v>2248</v>
      </c>
      <c r="C206" s="305"/>
      <c r="D206" s="3"/>
      <c r="E206" s="148"/>
      <c r="F206" s="759"/>
    </row>
    <row r="207" spans="1:6" s="763" customFormat="1">
      <c r="A207" s="824"/>
      <c r="B207" s="828" t="s">
        <v>2249</v>
      </c>
      <c r="C207" s="305"/>
      <c r="D207" s="3"/>
      <c r="E207" s="148"/>
      <c r="F207" s="759"/>
    </row>
    <row r="208" spans="1:6" s="763" customFormat="1">
      <c r="A208" s="824"/>
      <c r="B208" s="828" t="s">
        <v>2250</v>
      </c>
      <c r="C208" s="305"/>
      <c r="D208" s="3"/>
      <c r="E208" s="148"/>
      <c r="F208" s="759"/>
    </row>
    <row r="209" spans="1:6" s="763" customFormat="1">
      <c r="A209" s="824"/>
      <c r="B209" s="828" t="s">
        <v>2251</v>
      </c>
      <c r="C209" s="305"/>
      <c r="D209" s="3"/>
      <c r="E209" s="148"/>
      <c r="F209" s="759"/>
    </row>
    <row r="210" spans="1:6" s="763" customFormat="1">
      <c r="A210" s="824"/>
      <c r="B210" s="828" t="s">
        <v>2252</v>
      </c>
      <c r="C210" s="305"/>
      <c r="D210" s="3"/>
      <c r="E210" s="148"/>
      <c r="F210" s="759"/>
    </row>
    <row r="211" spans="1:6" s="763" customFormat="1">
      <c r="A211" s="824"/>
      <c r="B211" s="828" t="s">
        <v>2253</v>
      </c>
      <c r="C211" s="305"/>
      <c r="D211" s="3"/>
      <c r="E211" s="148"/>
      <c r="F211" s="759"/>
    </row>
    <row r="212" spans="1:6" s="763" customFormat="1">
      <c r="A212" s="824"/>
      <c r="B212" s="828" t="s">
        <v>2254</v>
      </c>
      <c r="C212" s="305"/>
      <c r="D212" s="3"/>
      <c r="E212" s="148"/>
      <c r="F212" s="759"/>
    </row>
    <row r="213" spans="1:6" s="763" customFormat="1">
      <c r="A213" s="824"/>
      <c r="B213" s="828" t="s">
        <v>2255</v>
      </c>
      <c r="C213" s="305"/>
      <c r="D213" s="3"/>
      <c r="E213" s="148"/>
      <c r="F213" s="759"/>
    </row>
    <row r="214" spans="1:6" s="763" customFormat="1">
      <c r="A214" s="824"/>
      <c r="B214" s="827" t="s">
        <v>2256</v>
      </c>
      <c r="C214" s="305"/>
      <c r="D214" s="3"/>
      <c r="E214" s="148"/>
      <c r="F214" s="759"/>
    </row>
    <row r="215" spans="1:6" s="763" customFormat="1">
      <c r="A215" s="824"/>
      <c r="B215" s="827"/>
      <c r="C215" s="305"/>
      <c r="D215" s="3"/>
      <c r="E215" s="148"/>
      <c r="F215" s="759"/>
    </row>
    <row r="216" spans="1:6" s="763" customFormat="1">
      <c r="A216" s="824"/>
      <c r="B216" s="827" t="s">
        <v>2257</v>
      </c>
      <c r="C216" s="305"/>
      <c r="D216" s="3"/>
      <c r="E216" s="148"/>
      <c r="F216" s="759"/>
    </row>
    <row r="217" spans="1:6" s="763" customFormat="1">
      <c r="A217" s="824"/>
      <c r="B217" s="828" t="s">
        <v>2258</v>
      </c>
      <c r="C217" s="305"/>
      <c r="D217" s="3"/>
      <c r="E217" s="148"/>
      <c r="F217" s="759"/>
    </row>
    <row r="218" spans="1:6" s="763" customFormat="1">
      <c r="A218" s="824"/>
      <c r="B218" s="827" t="s">
        <v>2259</v>
      </c>
      <c r="C218" s="305"/>
      <c r="D218" s="3"/>
      <c r="E218" s="148"/>
      <c r="F218" s="759"/>
    </row>
    <row r="219" spans="1:6" s="763" customFormat="1">
      <c r="A219" s="824"/>
      <c r="B219" s="828" t="s">
        <v>2260</v>
      </c>
      <c r="C219" s="305"/>
      <c r="D219" s="3"/>
      <c r="E219" s="148"/>
      <c r="F219" s="759"/>
    </row>
    <row r="220" spans="1:6" s="763" customFormat="1">
      <c r="A220" s="824"/>
      <c r="B220" s="828" t="s">
        <v>2261</v>
      </c>
      <c r="C220" s="305"/>
      <c r="D220" s="3"/>
      <c r="E220" s="148"/>
      <c r="F220" s="759"/>
    </row>
    <row r="221" spans="1:6" s="763" customFormat="1">
      <c r="A221" s="824"/>
      <c r="B221" s="828" t="s">
        <v>2262</v>
      </c>
      <c r="C221" s="305"/>
      <c r="D221" s="3"/>
      <c r="E221" s="148"/>
      <c r="F221" s="759"/>
    </row>
    <row r="222" spans="1:6" s="763" customFormat="1">
      <c r="A222" s="824"/>
      <c r="B222" s="828"/>
      <c r="C222" s="305"/>
      <c r="D222" s="3"/>
      <c r="E222" s="148"/>
      <c r="F222" s="759"/>
    </row>
    <row r="223" spans="1:6" s="763" customFormat="1">
      <c r="A223" s="824"/>
      <c r="B223" s="828" t="s">
        <v>2263</v>
      </c>
      <c r="C223" s="305"/>
      <c r="D223" s="3"/>
      <c r="E223" s="148"/>
      <c r="F223" s="759"/>
    </row>
    <row r="224" spans="1:6" s="763" customFormat="1">
      <c r="A224" s="824"/>
      <c r="B224" s="827" t="s">
        <v>2264</v>
      </c>
      <c r="C224" s="305"/>
      <c r="D224" s="3"/>
      <c r="E224" s="148"/>
      <c r="F224" s="759"/>
    </row>
    <row r="225" spans="1:6" s="763" customFormat="1" ht="25.5">
      <c r="A225" s="824"/>
      <c r="B225" s="829" t="s">
        <v>2265</v>
      </c>
      <c r="C225" s="305"/>
      <c r="D225" s="3"/>
      <c r="E225" s="148"/>
      <c r="F225" s="759"/>
    </row>
    <row r="226" spans="1:6" s="763" customFormat="1">
      <c r="A226" s="824"/>
      <c r="B226" s="828"/>
      <c r="C226" s="305"/>
      <c r="D226" s="3"/>
      <c r="E226" s="148"/>
      <c r="F226" s="759"/>
    </row>
    <row r="227" spans="1:6" s="763" customFormat="1" ht="25.5">
      <c r="A227" s="824"/>
      <c r="B227" s="828" t="s">
        <v>2266</v>
      </c>
      <c r="C227" s="305"/>
      <c r="D227" s="3"/>
      <c r="E227" s="148"/>
      <c r="F227" s="759"/>
    </row>
    <row r="228" spans="1:6" s="763" customFormat="1">
      <c r="A228" s="824"/>
      <c r="B228" s="828"/>
      <c r="C228" s="305"/>
      <c r="D228" s="3"/>
      <c r="E228" s="148"/>
      <c r="F228" s="759"/>
    </row>
    <row r="229" spans="1:6" s="763" customFormat="1" ht="25.5">
      <c r="A229" s="824"/>
      <c r="B229" s="13" t="s">
        <v>2267</v>
      </c>
      <c r="C229" s="305"/>
      <c r="D229" s="3"/>
      <c r="E229" s="148"/>
      <c r="F229" s="759"/>
    </row>
    <row r="230" spans="1:6" s="763" customFormat="1">
      <c r="A230" s="824"/>
      <c r="B230" s="826" t="s">
        <v>4208</v>
      </c>
      <c r="C230" s="305"/>
      <c r="D230" s="3"/>
      <c r="E230" s="148"/>
      <c r="F230" s="759"/>
    </row>
    <row r="231" spans="1:6" s="763" customFormat="1">
      <c r="A231" s="824"/>
      <c r="B231" s="826" t="s">
        <v>2268</v>
      </c>
      <c r="C231" s="305"/>
      <c r="D231" s="3"/>
      <c r="E231" s="148"/>
      <c r="F231" s="759"/>
    </row>
    <row r="232" spans="1:6" s="763" customFormat="1" ht="25.5">
      <c r="A232" s="824"/>
      <c r="B232" s="826" t="s">
        <v>2269</v>
      </c>
      <c r="C232" s="305"/>
      <c r="D232" s="3"/>
      <c r="E232" s="148"/>
      <c r="F232" s="759"/>
    </row>
    <row r="233" spans="1:6" s="763" customFormat="1">
      <c r="A233" s="824"/>
      <c r="B233" s="826" t="s">
        <v>2270</v>
      </c>
      <c r="C233" s="305"/>
      <c r="D233" s="3"/>
      <c r="E233" s="148"/>
      <c r="F233" s="759"/>
    </row>
    <row r="234" spans="1:6" s="763" customFormat="1" ht="25.5">
      <c r="A234" s="824"/>
      <c r="B234" s="826" t="s">
        <v>2271</v>
      </c>
      <c r="C234" s="305"/>
      <c r="D234" s="3"/>
      <c r="E234" s="148"/>
      <c r="F234" s="759"/>
    </row>
    <row r="235" spans="1:6" s="763" customFormat="1" ht="38.25">
      <c r="A235" s="824"/>
      <c r="B235" s="826" t="s">
        <v>2272</v>
      </c>
      <c r="C235" s="305"/>
      <c r="D235" s="3"/>
      <c r="E235" s="148"/>
      <c r="F235" s="759"/>
    </row>
    <row r="236" spans="1:6" s="763" customFormat="1">
      <c r="A236" s="824"/>
      <c r="B236" s="826" t="s">
        <v>2273</v>
      </c>
      <c r="C236" s="305"/>
      <c r="D236" s="3"/>
      <c r="E236" s="148"/>
      <c r="F236" s="759"/>
    </row>
    <row r="237" spans="1:6" s="763" customFormat="1">
      <c r="A237" s="824"/>
      <c r="B237" s="552"/>
      <c r="C237" s="305"/>
      <c r="D237" s="3"/>
      <c r="E237" s="148"/>
      <c r="F237" s="759"/>
    </row>
    <row r="238" spans="1:6" s="763" customFormat="1">
      <c r="A238" s="824"/>
      <c r="B238" s="192" t="s">
        <v>2274</v>
      </c>
      <c r="C238" s="305" t="s">
        <v>2210</v>
      </c>
      <c r="D238" s="830">
        <v>2</v>
      </c>
      <c r="E238" s="188"/>
      <c r="F238" s="765">
        <f>ROUND(D238*E238,2)</f>
        <v>0</v>
      </c>
    </row>
    <row r="239" spans="1:6" s="763" customFormat="1">
      <c r="A239" s="824"/>
      <c r="B239" s="192"/>
      <c r="C239" s="305"/>
      <c r="D239" s="305"/>
      <c r="E239" s="148"/>
      <c r="F239" s="759"/>
    </row>
    <row r="240" spans="1:6" s="763" customFormat="1" ht="25.5">
      <c r="A240" s="824" t="s">
        <v>1159</v>
      </c>
      <c r="B240" s="802" t="s">
        <v>2275</v>
      </c>
      <c r="C240" s="305" t="s">
        <v>2210</v>
      </c>
      <c r="D240" s="830">
        <v>2</v>
      </c>
      <c r="E240" s="188"/>
      <c r="F240" s="765">
        <f>ROUND(D240*E240,2)</f>
        <v>0</v>
      </c>
    </row>
    <row r="241" spans="1:6" s="763" customFormat="1" ht="25.5">
      <c r="A241" s="824"/>
      <c r="B241" s="472" t="s">
        <v>2276</v>
      </c>
      <c r="C241" s="305"/>
      <c r="D241" s="483"/>
      <c r="E241" s="148"/>
      <c r="F241" s="759"/>
    </row>
    <row r="242" spans="1:6" s="763" customFormat="1" ht="89.25">
      <c r="A242" s="824"/>
      <c r="B242" s="831" t="s">
        <v>2277</v>
      </c>
      <c r="C242" s="305"/>
      <c r="D242" s="483"/>
      <c r="E242" s="148"/>
      <c r="F242" s="759"/>
    </row>
    <row r="243" spans="1:6" s="763" customFormat="1" ht="25.5">
      <c r="A243" s="824"/>
      <c r="B243" s="472" t="s">
        <v>2278</v>
      </c>
      <c r="C243" s="305"/>
      <c r="D243" s="483"/>
      <c r="E243" s="148"/>
      <c r="F243" s="759"/>
    </row>
    <row r="244" spans="1:6" s="763" customFormat="1">
      <c r="A244" s="824"/>
      <c r="B244" s="472" t="s">
        <v>2279</v>
      </c>
      <c r="C244" s="305"/>
      <c r="D244" s="483"/>
      <c r="E244" s="148"/>
      <c r="F244" s="759"/>
    </row>
    <row r="245" spans="1:6" s="763" customFormat="1">
      <c r="A245" s="824"/>
      <c r="B245" s="811" t="s">
        <v>2280</v>
      </c>
      <c r="C245" s="305"/>
      <c r="D245" s="483"/>
      <c r="E245" s="148"/>
      <c r="F245" s="759"/>
    </row>
    <row r="246" spans="1:6" s="763" customFormat="1" ht="25.5">
      <c r="A246" s="824"/>
      <c r="B246" s="831" t="s">
        <v>2281</v>
      </c>
      <c r="C246" s="305"/>
      <c r="D246" s="483"/>
      <c r="E246" s="148"/>
      <c r="F246" s="759"/>
    </row>
    <row r="247" spans="1:6" s="763" customFormat="1">
      <c r="A247" s="824"/>
      <c r="B247" s="13"/>
      <c r="C247" s="305"/>
      <c r="D247" s="3"/>
      <c r="E247" s="148"/>
      <c r="F247" s="759"/>
    </row>
    <row r="248" spans="1:6" s="763" customFormat="1" ht="102">
      <c r="A248" s="824" t="s">
        <v>1170</v>
      </c>
      <c r="B248" s="1" t="s">
        <v>2282</v>
      </c>
      <c r="C248" s="483"/>
      <c r="D248" s="823"/>
      <c r="E248" s="148"/>
      <c r="F248" s="759"/>
    </row>
    <row r="249" spans="1:6" s="763" customFormat="1">
      <c r="A249" s="824"/>
      <c r="B249" s="13"/>
      <c r="C249" s="483"/>
      <c r="D249" s="823"/>
      <c r="E249" s="148"/>
      <c r="F249" s="759"/>
    </row>
    <row r="250" spans="1:6" s="763" customFormat="1">
      <c r="A250" s="824"/>
      <c r="B250" s="13" t="s">
        <v>2283</v>
      </c>
      <c r="C250" s="483"/>
      <c r="D250" s="823"/>
      <c r="E250" s="148"/>
      <c r="F250" s="759"/>
    </row>
    <row r="251" spans="1:6" s="763" customFormat="1" ht="25.5">
      <c r="A251" s="824"/>
      <c r="B251" s="252" t="s">
        <v>2284</v>
      </c>
      <c r="C251" s="483"/>
      <c r="D251" s="823"/>
      <c r="E251" s="148"/>
      <c r="F251" s="759"/>
    </row>
    <row r="252" spans="1:6" s="763" customFormat="1">
      <c r="A252" s="824"/>
      <c r="B252" s="252" t="s">
        <v>2285</v>
      </c>
      <c r="C252" s="483"/>
      <c r="D252" s="823"/>
      <c r="E252" s="148"/>
      <c r="F252" s="759"/>
    </row>
    <row r="253" spans="1:6" s="763" customFormat="1">
      <c r="A253" s="824"/>
      <c r="B253" s="252" t="s">
        <v>2286</v>
      </c>
      <c r="C253" s="483"/>
      <c r="D253" s="823"/>
      <c r="E253" s="148"/>
      <c r="F253" s="759"/>
    </row>
    <row r="254" spans="1:6" s="763" customFormat="1">
      <c r="A254" s="824"/>
      <c r="B254" s="252" t="s">
        <v>2287</v>
      </c>
      <c r="C254" s="483"/>
      <c r="D254" s="823"/>
      <c r="E254" s="148"/>
      <c r="F254" s="759"/>
    </row>
    <row r="255" spans="1:6" s="763" customFormat="1">
      <c r="A255" s="824"/>
      <c r="B255" s="252"/>
      <c r="C255" s="483"/>
      <c r="D255" s="823"/>
      <c r="E255" s="148"/>
      <c r="F255" s="759"/>
    </row>
    <row r="256" spans="1:6" s="763" customFormat="1" ht="25.5">
      <c r="A256" s="824"/>
      <c r="B256" s="826" t="s">
        <v>2288</v>
      </c>
      <c r="C256" s="483"/>
      <c r="D256" s="823"/>
      <c r="E256" s="148"/>
      <c r="F256" s="759"/>
    </row>
    <row r="257" spans="1:6" s="763" customFormat="1">
      <c r="A257" s="824"/>
      <c r="B257" s="826" t="s">
        <v>2289</v>
      </c>
      <c r="C257" s="483"/>
      <c r="D257" s="823"/>
      <c r="E257" s="148"/>
      <c r="F257" s="759"/>
    </row>
    <row r="258" spans="1:6" s="763" customFormat="1">
      <c r="A258" s="824"/>
      <c r="B258" s="826" t="s">
        <v>2290</v>
      </c>
      <c r="C258" s="483"/>
      <c r="D258" s="823"/>
      <c r="E258" s="148"/>
      <c r="F258" s="759"/>
    </row>
    <row r="259" spans="1:6" s="763" customFormat="1">
      <c r="A259" s="824"/>
      <c r="B259" s="252" t="s">
        <v>2291</v>
      </c>
      <c r="C259" s="483"/>
      <c r="D259" s="823"/>
      <c r="E259" s="148"/>
      <c r="F259" s="759"/>
    </row>
    <row r="260" spans="1:6" s="763" customFormat="1">
      <c r="A260" s="824"/>
      <c r="B260" s="826" t="s">
        <v>2292</v>
      </c>
      <c r="C260" s="483"/>
      <c r="D260" s="823"/>
      <c r="E260" s="148"/>
      <c r="F260" s="759"/>
    </row>
    <row r="261" spans="1:6" s="763" customFormat="1">
      <c r="A261" s="824"/>
      <c r="B261" s="826"/>
      <c r="C261" s="483"/>
      <c r="D261" s="823"/>
      <c r="E261" s="148"/>
      <c r="F261" s="759"/>
    </row>
    <row r="262" spans="1:6" s="763" customFormat="1" ht="25.5">
      <c r="A262" s="824"/>
      <c r="B262" s="826" t="s">
        <v>2293</v>
      </c>
      <c r="C262" s="483"/>
      <c r="D262" s="823"/>
      <c r="E262" s="148"/>
      <c r="F262" s="759"/>
    </row>
    <row r="263" spans="1:6" s="763" customFormat="1">
      <c r="A263" s="824"/>
      <c r="B263" s="826" t="s">
        <v>2294</v>
      </c>
      <c r="C263" s="483"/>
      <c r="D263" s="823"/>
      <c r="E263" s="148"/>
      <c r="F263" s="759"/>
    </row>
    <row r="264" spans="1:6" s="763" customFormat="1">
      <c r="A264" s="824"/>
      <c r="B264" s="826" t="s">
        <v>2295</v>
      </c>
      <c r="C264" s="483"/>
      <c r="D264" s="823"/>
      <c r="E264" s="148"/>
      <c r="F264" s="759"/>
    </row>
    <row r="265" spans="1:6" s="763" customFormat="1">
      <c r="A265" s="824"/>
      <c r="B265" s="252" t="s">
        <v>2291</v>
      </c>
      <c r="C265" s="483"/>
      <c r="D265" s="823"/>
      <c r="E265" s="148"/>
      <c r="F265" s="759"/>
    </row>
    <row r="266" spans="1:6" s="763" customFormat="1">
      <c r="A266" s="824"/>
      <c r="B266" s="826" t="s">
        <v>2296</v>
      </c>
      <c r="C266" s="483"/>
      <c r="D266" s="823"/>
      <c r="E266" s="148"/>
      <c r="F266" s="759"/>
    </row>
    <row r="267" spans="1:6" s="763" customFormat="1">
      <c r="A267" s="824"/>
      <c r="B267" s="826"/>
      <c r="C267" s="483"/>
      <c r="D267" s="823"/>
      <c r="E267" s="148"/>
      <c r="F267" s="759"/>
    </row>
    <row r="268" spans="1:6" s="763" customFormat="1" ht="25.5">
      <c r="A268" s="824"/>
      <c r="B268" s="826" t="s">
        <v>2297</v>
      </c>
      <c r="C268" s="483"/>
      <c r="D268" s="823"/>
      <c r="E268" s="148"/>
      <c r="F268" s="759"/>
    </row>
    <row r="269" spans="1:6" s="763" customFormat="1">
      <c r="A269" s="824"/>
      <c r="B269" s="252" t="s">
        <v>2298</v>
      </c>
      <c r="C269" s="483"/>
      <c r="D269" s="823"/>
      <c r="E269" s="148"/>
      <c r="F269" s="759"/>
    </row>
    <row r="270" spans="1:6" s="763" customFormat="1">
      <c r="A270" s="824"/>
      <c r="B270" s="832" t="s">
        <v>2299</v>
      </c>
      <c r="C270" s="483"/>
      <c r="D270" s="823"/>
      <c r="E270" s="148"/>
      <c r="F270" s="759"/>
    </row>
    <row r="271" spans="1:6" s="763" customFormat="1">
      <c r="A271" s="824"/>
      <c r="B271" s="13"/>
      <c r="C271" s="483"/>
      <c r="D271" s="823"/>
      <c r="E271" s="148"/>
      <c r="F271" s="759"/>
    </row>
    <row r="272" spans="1:6" s="763" customFormat="1" ht="25.5">
      <c r="A272" s="824"/>
      <c r="B272" s="13" t="s">
        <v>2267</v>
      </c>
      <c r="C272" s="483"/>
      <c r="D272" s="823"/>
      <c r="E272" s="148"/>
      <c r="F272" s="759"/>
    </row>
    <row r="273" spans="1:6" s="763" customFormat="1" ht="25.5">
      <c r="A273" s="824"/>
      <c r="B273" s="826" t="s">
        <v>2300</v>
      </c>
      <c r="C273" s="483"/>
      <c r="D273" s="823"/>
      <c r="E273" s="148"/>
      <c r="F273" s="759"/>
    </row>
    <row r="274" spans="1:6" s="763" customFormat="1" ht="25.5">
      <c r="A274" s="824"/>
      <c r="B274" s="826" t="s">
        <v>2301</v>
      </c>
      <c r="C274" s="483"/>
      <c r="D274" s="823"/>
      <c r="E274" s="148"/>
      <c r="F274" s="759"/>
    </row>
    <row r="275" spans="1:6" s="763" customFormat="1" ht="38.25">
      <c r="A275" s="824"/>
      <c r="B275" s="826" t="s">
        <v>2302</v>
      </c>
      <c r="C275" s="483"/>
      <c r="D275" s="823"/>
      <c r="E275" s="148"/>
      <c r="F275" s="759"/>
    </row>
    <row r="276" spans="1:6" s="763" customFormat="1">
      <c r="A276" s="824"/>
      <c r="B276" s="695"/>
      <c r="C276" s="483"/>
      <c r="D276" s="823"/>
      <c r="E276" s="148"/>
      <c r="F276" s="759"/>
    </row>
    <row r="277" spans="1:6" s="763" customFormat="1">
      <c r="A277" s="824"/>
      <c r="B277" s="833" t="s">
        <v>2303</v>
      </c>
      <c r="C277" s="305" t="s">
        <v>2210</v>
      </c>
      <c r="D277" s="834">
        <v>19</v>
      </c>
      <c r="E277" s="188"/>
      <c r="F277" s="765">
        <f>ROUND(D277*E277,2)</f>
        <v>0</v>
      </c>
    </row>
    <row r="278" spans="1:6" s="763" customFormat="1">
      <c r="A278" s="824"/>
      <c r="B278" s="821"/>
      <c r="C278" s="822"/>
      <c r="D278" s="823"/>
      <c r="E278" s="148"/>
      <c r="F278" s="759"/>
    </row>
    <row r="279" spans="1:6" s="763" customFormat="1" ht="25.5">
      <c r="A279" s="824" t="s">
        <v>2304</v>
      </c>
      <c r="B279" s="826" t="s">
        <v>2305</v>
      </c>
      <c r="C279" s="835"/>
      <c r="D279" s="836"/>
      <c r="E279" s="148"/>
      <c r="F279" s="759"/>
    </row>
    <row r="280" spans="1:6" s="763" customFormat="1">
      <c r="A280" s="824"/>
      <c r="B280" s="826"/>
      <c r="C280" s="305" t="s">
        <v>164</v>
      </c>
      <c r="D280" s="834">
        <v>13</v>
      </c>
      <c r="E280" s="188"/>
      <c r="F280" s="765">
        <f>ROUND(D280*E280,2)</f>
        <v>0</v>
      </c>
    </row>
    <row r="281" spans="1:6" s="763" customFormat="1">
      <c r="A281" s="824"/>
      <c r="B281" s="837"/>
      <c r="C281" s="483"/>
      <c r="D281" s="823"/>
      <c r="E281" s="148"/>
      <c r="F281" s="759"/>
    </row>
    <row r="282" spans="1:6" s="763" customFormat="1" ht="25.5">
      <c r="A282" s="824" t="s">
        <v>2306</v>
      </c>
      <c r="B282" s="826" t="s">
        <v>2307</v>
      </c>
      <c r="C282" s="835"/>
      <c r="D282" s="836"/>
      <c r="E282" s="148"/>
      <c r="F282" s="759"/>
    </row>
    <row r="283" spans="1:6" s="763" customFormat="1">
      <c r="A283" s="824"/>
      <c r="B283" s="821"/>
      <c r="C283" s="305" t="s">
        <v>164</v>
      </c>
      <c r="D283" s="834">
        <v>13</v>
      </c>
      <c r="E283" s="188"/>
      <c r="F283" s="765">
        <f>ROUND(D283*E283,2)</f>
        <v>0</v>
      </c>
    </row>
    <row r="284" spans="1:6" s="763" customFormat="1">
      <c r="A284" s="824"/>
      <c r="B284" s="821"/>
      <c r="C284" s="305"/>
      <c r="D284" s="823"/>
      <c r="E284" s="148"/>
      <c r="F284" s="759"/>
    </row>
    <row r="285" spans="1:6" s="763" customFormat="1" ht="63.75">
      <c r="A285" s="824" t="s">
        <v>2308</v>
      </c>
      <c r="B285" s="838" t="s">
        <v>3439</v>
      </c>
      <c r="C285" s="839"/>
      <c r="D285" s="823"/>
      <c r="E285" s="148"/>
      <c r="F285" s="759"/>
    </row>
    <row r="286" spans="1:6" s="763" customFormat="1">
      <c r="A286" s="824"/>
      <c r="B286" s="840"/>
      <c r="C286" s="839"/>
      <c r="D286" s="823"/>
      <c r="E286" s="148"/>
      <c r="F286" s="759"/>
    </row>
    <row r="287" spans="1:6" s="763" customFormat="1">
      <c r="A287" s="824"/>
      <c r="B287" s="841" t="s">
        <v>2283</v>
      </c>
      <c r="C287" s="839"/>
      <c r="D287" s="823"/>
      <c r="E287" s="148"/>
      <c r="F287" s="759"/>
    </row>
    <row r="288" spans="1:6" s="763" customFormat="1">
      <c r="A288" s="824"/>
      <c r="B288" s="253" t="s">
        <v>3440</v>
      </c>
      <c r="C288" s="839"/>
      <c r="D288" s="823"/>
      <c r="E288" s="148"/>
      <c r="F288" s="759"/>
    </row>
    <row r="289" spans="1:6" s="763" customFormat="1" ht="25.5">
      <c r="A289" s="824"/>
      <c r="B289" s="254" t="s">
        <v>3441</v>
      </c>
      <c r="C289" s="839"/>
      <c r="D289" s="823"/>
      <c r="E289" s="148"/>
      <c r="F289" s="759"/>
    </row>
    <row r="290" spans="1:6" s="763" customFormat="1">
      <c r="A290" s="824"/>
      <c r="B290" s="255" t="s">
        <v>3442</v>
      </c>
      <c r="C290" s="839"/>
      <c r="D290" s="823"/>
      <c r="E290" s="148"/>
      <c r="F290" s="759"/>
    </row>
    <row r="291" spans="1:6" s="763" customFormat="1">
      <c r="A291" s="824"/>
      <c r="B291" s="255" t="s">
        <v>3443</v>
      </c>
      <c r="C291" s="839"/>
      <c r="D291" s="823"/>
      <c r="E291" s="148"/>
      <c r="F291" s="759"/>
    </row>
    <row r="292" spans="1:6" s="763" customFormat="1">
      <c r="A292" s="824"/>
      <c r="B292" s="255"/>
      <c r="C292" s="839"/>
      <c r="D292" s="823"/>
      <c r="E292" s="148"/>
      <c r="F292" s="759"/>
    </row>
    <row r="293" spans="1:6" s="763" customFormat="1" ht="25.5">
      <c r="A293" s="824"/>
      <c r="B293" s="842" t="s">
        <v>3444</v>
      </c>
      <c r="C293" s="839"/>
      <c r="D293" s="823"/>
      <c r="E293" s="148"/>
      <c r="F293" s="759"/>
    </row>
    <row r="294" spans="1:6" s="763" customFormat="1">
      <c r="A294" s="824"/>
      <c r="B294" s="843" t="s">
        <v>3445</v>
      </c>
      <c r="C294" s="839"/>
      <c r="D294" s="823"/>
      <c r="E294" s="148"/>
      <c r="F294" s="759"/>
    </row>
    <row r="295" spans="1:6" s="763" customFormat="1">
      <c r="A295" s="824"/>
      <c r="B295" s="843" t="s">
        <v>3446</v>
      </c>
      <c r="C295" s="839"/>
      <c r="D295" s="823"/>
      <c r="E295" s="148"/>
      <c r="F295" s="759"/>
    </row>
    <row r="296" spans="1:6" s="763" customFormat="1">
      <c r="A296" s="824"/>
      <c r="B296" s="843" t="s">
        <v>3447</v>
      </c>
      <c r="C296" s="839"/>
      <c r="D296" s="823"/>
      <c r="E296" s="148"/>
      <c r="F296" s="759"/>
    </row>
    <row r="297" spans="1:6" s="763" customFormat="1">
      <c r="A297" s="824"/>
      <c r="B297" s="843"/>
      <c r="C297" s="839"/>
      <c r="D297" s="823"/>
      <c r="E297" s="148"/>
      <c r="F297" s="759"/>
    </row>
    <row r="298" spans="1:6" s="763" customFormat="1" ht="25.5">
      <c r="A298" s="824"/>
      <c r="B298" s="842" t="s">
        <v>3448</v>
      </c>
      <c r="C298" s="839"/>
      <c r="D298" s="823"/>
      <c r="E298" s="148"/>
      <c r="F298" s="759"/>
    </row>
    <row r="299" spans="1:6" s="763" customFormat="1">
      <c r="A299" s="824"/>
      <c r="B299" s="843" t="s">
        <v>3449</v>
      </c>
      <c r="C299" s="839"/>
      <c r="D299" s="823"/>
      <c r="E299" s="148"/>
      <c r="F299" s="759"/>
    </row>
    <row r="300" spans="1:6" s="763" customFormat="1">
      <c r="A300" s="824"/>
      <c r="B300" s="843" t="s">
        <v>2295</v>
      </c>
      <c r="C300" s="839"/>
      <c r="D300" s="823"/>
      <c r="E300" s="148"/>
      <c r="F300" s="759"/>
    </row>
    <row r="301" spans="1:6" s="763" customFormat="1">
      <c r="A301" s="824"/>
      <c r="B301" s="843" t="s">
        <v>3450</v>
      </c>
      <c r="C301" s="839"/>
      <c r="D301" s="823"/>
      <c r="E301" s="148"/>
      <c r="F301" s="759"/>
    </row>
    <row r="302" spans="1:6" s="763" customFormat="1">
      <c r="A302" s="824"/>
      <c r="B302" s="843"/>
      <c r="C302" s="839"/>
      <c r="D302" s="823"/>
      <c r="E302" s="148"/>
      <c r="F302" s="759"/>
    </row>
    <row r="303" spans="1:6" s="763" customFormat="1" ht="25.5">
      <c r="A303" s="824"/>
      <c r="B303" s="254" t="s">
        <v>3451</v>
      </c>
      <c r="C303" s="839"/>
      <c r="D303" s="823"/>
      <c r="E303" s="148"/>
      <c r="F303" s="759"/>
    </row>
    <row r="304" spans="1:6" s="763" customFormat="1" ht="25.5">
      <c r="A304" s="824"/>
      <c r="B304" s="842" t="s">
        <v>3452</v>
      </c>
      <c r="C304" s="839"/>
      <c r="D304" s="823"/>
      <c r="E304" s="148"/>
      <c r="F304" s="759"/>
    </row>
    <row r="305" spans="1:6" s="763" customFormat="1" ht="25.5">
      <c r="A305" s="824"/>
      <c r="B305" s="254" t="s">
        <v>3453</v>
      </c>
      <c r="C305" s="839"/>
      <c r="D305" s="823"/>
      <c r="E305" s="148"/>
      <c r="F305" s="759"/>
    </row>
    <row r="306" spans="1:6" s="763" customFormat="1">
      <c r="A306" s="824"/>
      <c r="B306" s="811" t="s">
        <v>3454</v>
      </c>
      <c r="C306" s="839"/>
      <c r="D306" s="823"/>
      <c r="E306" s="148"/>
      <c r="F306" s="759"/>
    </row>
    <row r="307" spans="1:6" s="763" customFormat="1">
      <c r="A307" s="824"/>
      <c r="B307" s="3"/>
      <c r="C307" s="839"/>
      <c r="D307" s="823"/>
      <c r="E307" s="148"/>
      <c r="F307" s="759"/>
    </row>
    <row r="308" spans="1:6" s="763" customFormat="1">
      <c r="A308" s="824"/>
      <c r="B308" s="844" t="s">
        <v>2267</v>
      </c>
      <c r="C308" s="839"/>
      <c r="D308" s="823"/>
      <c r="E308" s="148"/>
      <c r="F308" s="759"/>
    </row>
    <row r="309" spans="1:6" s="763" customFormat="1" ht="25.5">
      <c r="A309" s="824"/>
      <c r="B309" s="842" t="s">
        <v>3455</v>
      </c>
      <c r="C309" s="839"/>
      <c r="D309" s="823"/>
      <c r="E309" s="148"/>
      <c r="F309" s="759"/>
    </row>
    <row r="310" spans="1:6" s="763" customFormat="1">
      <c r="A310" s="824"/>
      <c r="B310" s="3"/>
      <c r="C310" s="839"/>
      <c r="D310" s="823"/>
      <c r="E310" s="148"/>
      <c r="F310" s="759"/>
    </row>
    <row r="311" spans="1:6" s="763" customFormat="1">
      <c r="A311" s="824"/>
      <c r="B311" s="317" t="s">
        <v>3456</v>
      </c>
      <c r="C311" s="839" t="s">
        <v>2210</v>
      </c>
      <c r="D311" s="834">
        <v>1</v>
      </c>
      <c r="E311" s="188"/>
      <c r="F311" s="765">
        <f>ROUND(D311*E311,2)</f>
        <v>0</v>
      </c>
    </row>
    <row r="312" spans="1:6" s="763" customFormat="1" ht="25.5">
      <c r="A312" s="824"/>
      <c r="B312" s="845" t="s">
        <v>4209</v>
      </c>
      <c r="C312" s="839"/>
      <c r="D312" s="823"/>
      <c r="E312" s="148"/>
      <c r="F312" s="759"/>
    </row>
    <row r="313" spans="1:6" s="763" customFormat="1">
      <c r="A313" s="824"/>
      <c r="B313" s="821"/>
      <c r="C313" s="305"/>
      <c r="D313" s="823"/>
      <c r="E313" s="148"/>
      <c r="F313" s="759"/>
    </row>
    <row r="314" spans="1:6" s="763" customFormat="1" ht="156" customHeight="1">
      <c r="A314" s="824" t="s">
        <v>2324</v>
      </c>
      <c r="B314" s="846" t="s">
        <v>4210</v>
      </c>
      <c r="C314" s="847"/>
      <c r="D314" s="848"/>
      <c r="E314" s="148"/>
      <c r="F314" s="759"/>
    </row>
    <row r="315" spans="1:6" s="763" customFormat="1">
      <c r="A315" s="824"/>
      <c r="B315" s="849" t="s">
        <v>2309</v>
      </c>
      <c r="C315" s="847"/>
      <c r="D315" s="848"/>
      <c r="E315" s="148"/>
      <c r="F315" s="759"/>
    </row>
    <row r="316" spans="1:6" s="763" customFormat="1">
      <c r="A316" s="824"/>
      <c r="B316" s="849" t="s">
        <v>3457</v>
      </c>
      <c r="C316" s="847"/>
      <c r="D316" s="848"/>
      <c r="E316" s="148"/>
      <c r="F316" s="759"/>
    </row>
    <row r="317" spans="1:6" s="763" customFormat="1">
      <c r="A317" s="824"/>
      <c r="B317" s="850" t="s">
        <v>2310</v>
      </c>
      <c r="C317" s="847"/>
      <c r="D317" s="848"/>
      <c r="E317" s="148"/>
      <c r="F317" s="759"/>
    </row>
    <row r="318" spans="1:6" s="763" customFormat="1">
      <c r="A318" s="824"/>
      <c r="B318" s="851"/>
      <c r="C318" s="847"/>
      <c r="D318" s="848"/>
      <c r="E318" s="148"/>
      <c r="F318" s="759"/>
    </row>
    <row r="319" spans="1:6" s="763" customFormat="1">
      <c r="A319" s="824"/>
      <c r="B319" s="851" t="s">
        <v>2311</v>
      </c>
      <c r="C319" s="847"/>
      <c r="D319" s="848"/>
      <c r="E319" s="148"/>
      <c r="F319" s="759"/>
    </row>
    <row r="320" spans="1:6" s="763" customFormat="1">
      <c r="A320" s="824"/>
      <c r="B320" s="852" t="s">
        <v>3458</v>
      </c>
      <c r="C320" s="847"/>
      <c r="D320" s="848"/>
      <c r="E320" s="148"/>
      <c r="F320" s="759"/>
    </row>
    <row r="321" spans="1:6" s="763" customFormat="1">
      <c r="A321" s="824"/>
      <c r="B321" s="853" t="s">
        <v>3459</v>
      </c>
      <c r="C321" s="847"/>
      <c r="D321" s="848"/>
      <c r="E321" s="148"/>
      <c r="F321" s="759"/>
    </row>
    <row r="322" spans="1:6" s="763" customFormat="1">
      <c r="A322" s="824"/>
      <c r="B322" s="853" t="s">
        <v>3460</v>
      </c>
      <c r="C322" s="847"/>
      <c r="D322" s="848"/>
      <c r="E322" s="148"/>
      <c r="F322" s="759"/>
    </row>
    <row r="323" spans="1:6" s="763" customFormat="1">
      <c r="A323" s="824"/>
      <c r="B323" s="852" t="s">
        <v>2312</v>
      </c>
      <c r="C323" s="847"/>
      <c r="D323" s="848"/>
      <c r="E323" s="148"/>
      <c r="F323" s="759"/>
    </row>
    <row r="324" spans="1:6" s="763" customFormat="1">
      <c r="A324" s="824"/>
      <c r="B324" s="852"/>
      <c r="C324" s="847"/>
      <c r="D324" s="848"/>
      <c r="E324" s="148"/>
      <c r="F324" s="759"/>
    </row>
    <row r="325" spans="1:6" s="763" customFormat="1">
      <c r="A325" s="824"/>
      <c r="B325" s="851" t="s">
        <v>2313</v>
      </c>
      <c r="C325" s="847"/>
      <c r="D325" s="848"/>
      <c r="E325" s="148"/>
      <c r="F325" s="759"/>
    </row>
    <row r="326" spans="1:6" s="763" customFormat="1">
      <c r="A326" s="824"/>
      <c r="B326" s="852" t="s">
        <v>3461</v>
      </c>
      <c r="C326" s="847"/>
      <c r="D326" s="848"/>
      <c r="E326" s="148"/>
      <c r="F326" s="759"/>
    </row>
    <row r="327" spans="1:6" s="763" customFormat="1">
      <c r="A327" s="824"/>
      <c r="B327" s="853" t="s">
        <v>3462</v>
      </c>
      <c r="C327" s="847"/>
      <c r="D327" s="848"/>
      <c r="E327" s="148"/>
      <c r="F327" s="759"/>
    </row>
    <row r="328" spans="1:6" s="763" customFormat="1">
      <c r="A328" s="824"/>
      <c r="B328" s="853" t="s">
        <v>3463</v>
      </c>
      <c r="C328" s="847"/>
      <c r="D328" s="848"/>
      <c r="E328" s="148"/>
      <c r="F328" s="759"/>
    </row>
    <row r="329" spans="1:6" s="763" customFormat="1">
      <c r="A329" s="824"/>
      <c r="B329" s="852" t="s">
        <v>2314</v>
      </c>
      <c r="C329" s="847"/>
      <c r="D329" s="848"/>
      <c r="E329" s="148"/>
      <c r="F329" s="759"/>
    </row>
    <row r="330" spans="1:6" s="763" customFormat="1">
      <c r="A330" s="824"/>
      <c r="B330" s="852"/>
      <c r="C330" s="847"/>
      <c r="D330" s="848"/>
      <c r="E330" s="148"/>
      <c r="F330" s="759"/>
    </row>
    <row r="331" spans="1:6" s="763" customFormat="1">
      <c r="A331" s="824"/>
      <c r="B331" s="851" t="s">
        <v>2315</v>
      </c>
      <c r="C331" s="847"/>
      <c r="D331" s="848"/>
      <c r="E331" s="148"/>
      <c r="F331" s="759"/>
    </row>
    <row r="332" spans="1:6" s="763" customFormat="1">
      <c r="A332" s="824"/>
      <c r="B332" s="852" t="s">
        <v>3464</v>
      </c>
      <c r="C332" s="847"/>
      <c r="D332" s="848"/>
      <c r="E332" s="148"/>
      <c r="F332" s="759"/>
    </row>
    <row r="333" spans="1:6" s="763" customFormat="1">
      <c r="A333" s="824"/>
      <c r="B333" s="853" t="s">
        <v>3465</v>
      </c>
      <c r="C333" s="847"/>
      <c r="D333" s="848"/>
      <c r="E333" s="148"/>
      <c r="F333" s="759"/>
    </row>
    <row r="334" spans="1:6" s="763" customFormat="1">
      <c r="A334" s="824"/>
      <c r="B334" s="853" t="s">
        <v>3466</v>
      </c>
      <c r="C334" s="847"/>
      <c r="D334" s="848"/>
      <c r="E334" s="148"/>
      <c r="F334" s="759"/>
    </row>
    <row r="335" spans="1:6" s="763" customFormat="1">
      <c r="A335" s="824"/>
      <c r="B335" s="852" t="s">
        <v>2316</v>
      </c>
      <c r="C335" s="847"/>
      <c r="D335" s="848"/>
      <c r="E335" s="148"/>
      <c r="F335" s="759"/>
    </row>
    <row r="336" spans="1:6" s="763" customFormat="1">
      <c r="A336" s="824"/>
      <c r="B336" s="849"/>
      <c r="C336" s="847"/>
      <c r="D336" s="848"/>
      <c r="E336" s="148"/>
      <c r="F336" s="759"/>
    </row>
    <row r="337" spans="1:6" s="763" customFormat="1">
      <c r="A337" s="824"/>
      <c r="B337" s="849" t="s">
        <v>2317</v>
      </c>
      <c r="C337" s="847"/>
      <c r="D337" s="848"/>
      <c r="E337" s="148"/>
      <c r="F337" s="759"/>
    </row>
    <row r="338" spans="1:6" s="763" customFormat="1">
      <c r="A338" s="824"/>
      <c r="B338" s="849" t="s">
        <v>2318</v>
      </c>
      <c r="C338" s="847" t="s">
        <v>164</v>
      </c>
      <c r="D338" s="848">
        <v>1</v>
      </c>
      <c r="E338" s="148"/>
      <c r="F338" s="759"/>
    </row>
    <row r="339" spans="1:6" s="763" customFormat="1">
      <c r="A339" s="824"/>
      <c r="B339" s="849" t="s">
        <v>2319</v>
      </c>
      <c r="C339" s="847" t="s">
        <v>164</v>
      </c>
      <c r="D339" s="848">
        <v>1</v>
      </c>
      <c r="E339" s="148"/>
      <c r="F339" s="759"/>
    </row>
    <row r="340" spans="1:6" s="763" customFormat="1">
      <c r="A340" s="824"/>
      <c r="B340" s="849" t="s">
        <v>2320</v>
      </c>
      <c r="C340" s="847" t="s">
        <v>164</v>
      </c>
      <c r="D340" s="848">
        <v>1</v>
      </c>
      <c r="E340" s="148"/>
      <c r="F340" s="759"/>
    </row>
    <row r="341" spans="1:6" s="763" customFormat="1">
      <c r="A341" s="824"/>
      <c r="B341" s="849" t="s">
        <v>2321</v>
      </c>
      <c r="C341" s="847" t="s">
        <v>164</v>
      </c>
      <c r="D341" s="848">
        <v>2</v>
      </c>
      <c r="E341" s="148"/>
      <c r="F341" s="759"/>
    </row>
    <row r="342" spans="1:6" s="763" customFormat="1">
      <c r="A342" s="824"/>
      <c r="B342" s="849" t="s">
        <v>2322</v>
      </c>
      <c r="C342" s="847" t="s">
        <v>164</v>
      </c>
      <c r="D342" s="848">
        <v>1</v>
      </c>
      <c r="E342" s="148"/>
      <c r="F342" s="759"/>
    </row>
    <row r="343" spans="1:6" s="763" customFormat="1">
      <c r="A343" s="824"/>
      <c r="B343" s="826"/>
      <c r="C343" s="469"/>
      <c r="D343" s="305"/>
      <c r="E343" s="148"/>
      <c r="F343" s="759"/>
    </row>
    <row r="344" spans="1:6" s="763" customFormat="1">
      <c r="A344" s="824"/>
      <c r="B344" s="854" t="s">
        <v>2323</v>
      </c>
      <c r="C344" s="469" t="s">
        <v>2210</v>
      </c>
      <c r="D344" s="830">
        <v>1</v>
      </c>
      <c r="E344" s="188"/>
      <c r="F344" s="765">
        <f>ROUND(D344*E344,2)</f>
        <v>0</v>
      </c>
    </row>
    <row r="345" spans="1:6" s="763" customFormat="1">
      <c r="A345" s="824"/>
      <c r="B345" s="821"/>
      <c r="C345" s="822"/>
      <c r="D345" s="823"/>
      <c r="E345" s="148"/>
      <c r="F345" s="759"/>
    </row>
    <row r="346" spans="1:6" s="763" customFormat="1" ht="51">
      <c r="A346" s="824" t="s">
        <v>2326</v>
      </c>
      <c r="B346" s="821" t="s">
        <v>2325</v>
      </c>
      <c r="C346" s="822"/>
      <c r="D346" s="823"/>
      <c r="E346" s="148"/>
      <c r="F346" s="759"/>
    </row>
    <row r="347" spans="1:6" s="763" customFormat="1">
      <c r="A347" s="824"/>
      <c r="B347" s="821"/>
      <c r="C347" s="835" t="s">
        <v>2210</v>
      </c>
      <c r="D347" s="834">
        <v>1</v>
      </c>
      <c r="E347" s="188"/>
      <c r="F347" s="765">
        <f>ROUND(D347*E347,2)</f>
        <v>0</v>
      </c>
    </row>
    <row r="348" spans="1:6" s="763" customFormat="1">
      <c r="A348" s="824"/>
      <c r="B348" s="821"/>
      <c r="C348" s="822"/>
      <c r="D348" s="823"/>
      <c r="E348" s="148"/>
      <c r="F348" s="759"/>
    </row>
    <row r="349" spans="1:6" s="763" customFormat="1" ht="63.75">
      <c r="A349" s="824" t="s">
        <v>2364</v>
      </c>
      <c r="B349" s="855" t="s">
        <v>2327</v>
      </c>
      <c r="C349" s="822"/>
      <c r="D349" s="823"/>
      <c r="E349" s="148"/>
      <c r="F349" s="759"/>
    </row>
    <row r="350" spans="1:6" s="763" customFormat="1">
      <c r="A350" s="824"/>
      <c r="B350" s="856" t="s">
        <v>2328</v>
      </c>
      <c r="C350" s="822"/>
      <c r="D350" s="823"/>
      <c r="E350" s="148"/>
      <c r="F350" s="759"/>
    </row>
    <row r="351" spans="1:6" s="763" customFormat="1">
      <c r="A351" s="824"/>
      <c r="B351" s="256" t="s">
        <v>2329</v>
      </c>
      <c r="C351" s="822"/>
      <c r="D351" s="823"/>
      <c r="E351" s="148"/>
      <c r="F351" s="759"/>
    </row>
    <row r="352" spans="1:6" s="763" customFormat="1">
      <c r="A352" s="824"/>
      <c r="B352" s="256" t="s">
        <v>2330</v>
      </c>
      <c r="C352" s="822"/>
      <c r="D352" s="823"/>
      <c r="E352" s="148"/>
      <c r="F352" s="759"/>
    </row>
    <row r="353" spans="1:6" s="763" customFormat="1">
      <c r="A353" s="824"/>
      <c r="B353" s="256" t="s">
        <v>2331</v>
      </c>
      <c r="C353" s="822"/>
      <c r="D353" s="823"/>
      <c r="E353" s="148"/>
      <c r="F353" s="759"/>
    </row>
    <row r="354" spans="1:6" s="763" customFormat="1">
      <c r="A354" s="824"/>
      <c r="B354" s="256" t="s">
        <v>2332</v>
      </c>
      <c r="C354" s="822"/>
      <c r="D354" s="823"/>
      <c r="E354" s="148"/>
      <c r="F354" s="759"/>
    </row>
    <row r="355" spans="1:6" s="763" customFormat="1">
      <c r="A355" s="824"/>
      <c r="B355" s="857" t="s">
        <v>4211</v>
      </c>
      <c r="C355" s="822" t="s">
        <v>164</v>
      </c>
      <c r="D355" s="834">
        <v>1</v>
      </c>
      <c r="E355" s="188"/>
      <c r="F355" s="765">
        <f>ROUND(D355*E355,2)</f>
        <v>0</v>
      </c>
    </row>
    <row r="356" spans="1:6" s="763" customFormat="1">
      <c r="A356" s="824"/>
      <c r="B356" s="858"/>
      <c r="C356" s="822"/>
      <c r="D356" s="823"/>
      <c r="E356" s="148"/>
      <c r="F356" s="759"/>
    </row>
    <row r="357" spans="1:6" s="763" customFormat="1">
      <c r="A357" s="824"/>
      <c r="B357" s="856" t="s">
        <v>2333</v>
      </c>
      <c r="C357" s="822"/>
      <c r="D357" s="823"/>
      <c r="E357" s="148"/>
      <c r="F357" s="759"/>
    </row>
    <row r="358" spans="1:6" s="763" customFormat="1">
      <c r="A358" s="824"/>
      <c r="B358" s="256" t="s">
        <v>2334</v>
      </c>
      <c r="C358" s="822"/>
      <c r="D358" s="823"/>
      <c r="E358" s="148"/>
      <c r="F358" s="759"/>
    </row>
    <row r="359" spans="1:6" s="763" customFormat="1">
      <c r="A359" s="824"/>
      <c r="B359" s="256" t="s">
        <v>2335</v>
      </c>
      <c r="C359" s="822"/>
      <c r="D359" s="823"/>
      <c r="E359" s="148"/>
      <c r="F359" s="759"/>
    </row>
    <row r="360" spans="1:6" s="763" customFormat="1">
      <c r="A360" s="824"/>
      <c r="B360" s="256" t="s">
        <v>2336</v>
      </c>
      <c r="C360" s="822"/>
      <c r="D360" s="823"/>
      <c r="E360" s="148"/>
      <c r="F360" s="759"/>
    </row>
    <row r="361" spans="1:6" s="763" customFormat="1">
      <c r="A361" s="824"/>
      <c r="B361" s="256" t="s">
        <v>2332</v>
      </c>
      <c r="C361" s="822"/>
      <c r="D361" s="823"/>
      <c r="E361" s="148"/>
      <c r="F361" s="759"/>
    </row>
    <row r="362" spans="1:6" s="763" customFormat="1">
      <c r="A362" s="824"/>
      <c r="B362" s="857" t="s">
        <v>4212</v>
      </c>
      <c r="C362" s="822" t="s">
        <v>164</v>
      </c>
      <c r="D362" s="834">
        <v>1</v>
      </c>
      <c r="E362" s="188"/>
      <c r="F362" s="765">
        <f>ROUND(D362*E362,2)</f>
        <v>0</v>
      </c>
    </row>
    <row r="363" spans="1:6" s="763" customFormat="1">
      <c r="A363" s="824"/>
      <c r="B363" s="858"/>
      <c r="C363" s="822"/>
      <c r="D363" s="823"/>
      <c r="E363" s="148"/>
      <c r="F363" s="759"/>
    </row>
    <row r="364" spans="1:6" s="763" customFormat="1">
      <c r="A364" s="824"/>
      <c r="B364" s="856" t="s">
        <v>2337</v>
      </c>
      <c r="C364" s="822"/>
      <c r="D364" s="823"/>
      <c r="E364" s="148"/>
      <c r="F364" s="759"/>
    </row>
    <row r="365" spans="1:6" s="763" customFormat="1">
      <c r="A365" s="824"/>
      <c r="B365" s="256" t="s">
        <v>2338</v>
      </c>
      <c r="C365" s="822"/>
      <c r="D365" s="823"/>
      <c r="E365" s="148"/>
      <c r="F365" s="759"/>
    </row>
    <row r="366" spans="1:6" s="763" customFormat="1">
      <c r="A366" s="824"/>
      <c r="B366" s="256" t="s">
        <v>2339</v>
      </c>
      <c r="C366" s="822"/>
      <c r="D366" s="823"/>
      <c r="E366" s="148"/>
      <c r="F366" s="759"/>
    </row>
    <row r="367" spans="1:6" s="763" customFormat="1">
      <c r="A367" s="824"/>
      <c r="B367" s="256" t="s">
        <v>2340</v>
      </c>
      <c r="C367" s="822"/>
      <c r="D367" s="823"/>
      <c r="E367" s="148"/>
      <c r="F367" s="759"/>
    </row>
    <row r="368" spans="1:6" s="763" customFormat="1">
      <c r="A368" s="824"/>
      <c r="B368" s="256" t="s">
        <v>2332</v>
      </c>
      <c r="C368" s="822"/>
      <c r="D368" s="823"/>
      <c r="E368" s="148"/>
      <c r="F368" s="759"/>
    </row>
    <row r="369" spans="1:6" s="763" customFormat="1">
      <c r="A369" s="824"/>
      <c r="B369" s="857" t="s">
        <v>4213</v>
      </c>
      <c r="C369" s="822" t="s">
        <v>164</v>
      </c>
      <c r="D369" s="834">
        <v>1</v>
      </c>
      <c r="E369" s="188"/>
      <c r="F369" s="765">
        <f>ROUND(D369*E369,2)</f>
        <v>0</v>
      </c>
    </row>
    <row r="370" spans="1:6" s="763" customFormat="1">
      <c r="A370" s="824"/>
      <c r="B370" s="858"/>
      <c r="C370" s="822"/>
      <c r="D370" s="823"/>
      <c r="E370" s="148"/>
      <c r="F370" s="759"/>
    </row>
    <row r="371" spans="1:6" s="763" customFormat="1">
      <c r="A371" s="824"/>
      <c r="B371" s="856" t="s">
        <v>2341</v>
      </c>
      <c r="C371" s="822"/>
      <c r="D371" s="823"/>
      <c r="E371" s="148"/>
      <c r="F371" s="759"/>
    </row>
    <row r="372" spans="1:6" s="763" customFormat="1">
      <c r="A372" s="824"/>
      <c r="B372" s="256" t="s">
        <v>2342</v>
      </c>
      <c r="C372" s="822"/>
      <c r="D372" s="823"/>
      <c r="E372" s="148"/>
      <c r="F372" s="759"/>
    </row>
    <row r="373" spans="1:6" s="763" customFormat="1">
      <c r="A373" s="824"/>
      <c r="B373" s="256" t="s">
        <v>2343</v>
      </c>
      <c r="C373" s="822"/>
      <c r="D373" s="823"/>
      <c r="E373" s="148"/>
      <c r="F373" s="759"/>
    </row>
    <row r="374" spans="1:6" s="763" customFormat="1">
      <c r="A374" s="824"/>
      <c r="B374" s="256" t="s">
        <v>2344</v>
      </c>
      <c r="C374" s="822"/>
      <c r="D374" s="823"/>
      <c r="E374" s="148"/>
      <c r="F374" s="759"/>
    </row>
    <row r="375" spans="1:6" s="763" customFormat="1">
      <c r="A375" s="824"/>
      <c r="B375" s="256" t="s">
        <v>2332</v>
      </c>
      <c r="C375" s="822"/>
      <c r="D375" s="823"/>
      <c r="E375" s="148"/>
      <c r="F375" s="759"/>
    </row>
    <row r="376" spans="1:6" s="763" customFormat="1">
      <c r="A376" s="824"/>
      <c r="B376" s="857" t="s">
        <v>4214</v>
      </c>
      <c r="C376" s="822" t="s">
        <v>164</v>
      </c>
      <c r="D376" s="834">
        <v>1</v>
      </c>
      <c r="E376" s="188"/>
      <c r="F376" s="765">
        <f>ROUND(D376*E376,2)</f>
        <v>0</v>
      </c>
    </row>
    <row r="377" spans="1:6" s="763" customFormat="1">
      <c r="A377" s="824"/>
      <c r="B377" s="858"/>
      <c r="C377" s="822"/>
      <c r="D377" s="823"/>
      <c r="E377" s="148"/>
      <c r="F377" s="759"/>
    </row>
    <row r="378" spans="1:6" s="763" customFormat="1">
      <c r="A378" s="824"/>
      <c r="B378" s="856" t="s">
        <v>2345</v>
      </c>
      <c r="C378" s="822"/>
      <c r="D378" s="823"/>
      <c r="E378" s="148"/>
      <c r="F378" s="759"/>
    </row>
    <row r="379" spans="1:6" s="763" customFormat="1">
      <c r="A379" s="824"/>
      <c r="B379" s="256" t="s">
        <v>2346</v>
      </c>
      <c r="C379" s="822"/>
      <c r="D379" s="823"/>
      <c r="E379" s="148"/>
      <c r="F379" s="759"/>
    </row>
    <row r="380" spans="1:6" s="763" customFormat="1">
      <c r="A380" s="824"/>
      <c r="B380" s="256" t="s">
        <v>2347</v>
      </c>
      <c r="C380" s="822"/>
      <c r="D380" s="823"/>
      <c r="E380" s="148"/>
      <c r="F380" s="759"/>
    </row>
    <row r="381" spans="1:6" s="763" customFormat="1">
      <c r="A381" s="824"/>
      <c r="B381" s="256" t="s">
        <v>2331</v>
      </c>
      <c r="C381" s="822"/>
      <c r="D381" s="823"/>
      <c r="E381" s="148"/>
      <c r="F381" s="759"/>
    </row>
    <row r="382" spans="1:6" s="763" customFormat="1">
      <c r="A382" s="824"/>
      <c r="B382" s="256" t="s">
        <v>2332</v>
      </c>
      <c r="C382" s="822"/>
      <c r="D382" s="823"/>
      <c r="E382" s="148"/>
      <c r="F382" s="759"/>
    </row>
    <row r="383" spans="1:6" s="763" customFormat="1">
      <c r="A383" s="824"/>
      <c r="B383" s="857" t="s">
        <v>4215</v>
      </c>
      <c r="C383" s="822" t="s">
        <v>164</v>
      </c>
      <c r="D383" s="834">
        <v>2</v>
      </c>
      <c r="E383" s="188"/>
      <c r="F383" s="765">
        <f>ROUND(D383*E383,2)</f>
        <v>0</v>
      </c>
    </row>
    <row r="384" spans="1:6" s="763" customFormat="1">
      <c r="A384" s="824"/>
      <c r="B384" s="858"/>
      <c r="C384" s="822"/>
      <c r="D384" s="823"/>
      <c r="E384" s="148"/>
      <c r="F384" s="759"/>
    </row>
    <row r="385" spans="1:6" s="763" customFormat="1">
      <c r="A385" s="824"/>
      <c r="B385" s="856" t="s">
        <v>2348</v>
      </c>
      <c r="C385" s="822"/>
      <c r="D385" s="823"/>
      <c r="E385" s="148"/>
      <c r="F385" s="759"/>
    </row>
    <row r="386" spans="1:6" s="763" customFormat="1">
      <c r="A386" s="824"/>
      <c r="B386" s="256" t="s">
        <v>2349</v>
      </c>
      <c r="C386" s="822"/>
      <c r="D386" s="823"/>
      <c r="E386" s="148"/>
      <c r="F386" s="759"/>
    </row>
    <row r="387" spans="1:6" s="763" customFormat="1">
      <c r="A387" s="824"/>
      <c r="B387" s="256" t="s">
        <v>2350</v>
      </c>
      <c r="C387" s="822"/>
      <c r="D387" s="823"/>
      <c r="E387" s="148"/>
      <c r="F387" s="759"/>
    </row>
    <row r="388" spans="1:6" s="763" customFormat="1">
      <c r="A388" s="824"/>
      <c r="B388" s="256" t="s">
        <v>2351</v>
      </c>
      <c r="C388" s="822"/>
      <c r="D388" s="823"/>
      <c r="E388" s="148"/>
      <c r="F388" s="759"/>
    </row>
    <row r="389" spans="1:6" s="763" customFormat="1">
      <c r="A389" s="824"/>
      <c r="B389" s="256" t="s">
        <v>2332</v>
      </c>
      <c r="C389" s="822"/>
      <c r="D389" s="823"/>
      <c r="E389" s="148"/>
      <c r="F389" s="759"/>
    </row>
    <row r="390" spans="1:6" s="763" customFormat="1">
      <c r="A390" s="824"/>
      <c r="B390" s="857" t="s">
        <v>4216</v>
      </c>
      <c r="C390" s="822" t="s">
        <v>164</v>
      </c>
      <c r="D390" s="834">
        <v>2</v>
      </c>
      <c r="E390" s="188"/>
      <c r="F390" s="765">
        <f>ROUND(D390*E390,2)</f>
        <v>0</v>
      </c>
    </row>
    <row r="391" spans="1:6" s="763" customFormat="1">
      <c r="A391" s="824"/>
      <c r="B391" s="858"/>
      <c r="C391" s="822"/>
      <c r="D391" s="823"/>
      <c r="E391" s="148"/>
      <c r="F391" s="759"/>
    </row>
    <row r="392" spans="1:6" s="763" customFormat="1">
      <c r="A392" s="824"/>
      <c r="B392" s="856" t="s">
        <v>2352</v>
      </c>
      <c r="C392" s="822"/>
      <c r="D392" s="823"/>
      <c r="E392" s="148"/>
      <c r="F392" s="759"/>
    </row>
    <row r="393" spans="1:6" s="763" customFormat="1">
      <c r="A393" s="824"/>
      <c r="B393" s="256" t="s">
        <v>2353</v>
      </c>
      <c r="C393" s="822"/>
      <c r="D393" s="823"/>
      <c r="E393" s="148"/>
      <c r="F393" s="759"/>
    </row>
    <row r="394" spans="1:6" s="763" customFormat="1">
      <c r="A394" s="824"/>
      <c r="B394" s="256" t="s">
        <v>2354</v>
      </c>
      <c r="C394" s="822"/>
      <c r="D394" s="823"/>
      <c r="E394" s="148"/>
      <c r="F394" s="759"/>
    </row>
    <row r="395" spans="1:6" s="763" customFormat="1">
      <c r="A395" s="824"/>
      <c r="B395" s="256" t="s">
        <v>2351</v>
      </c>
      <c r="C395" s="822"/>
      <c r="D395" s="823"/>
      <c r="E395" s="148"/>
      <c r="F395" s="759"/>
    </row>
    <row r="396" spans="1:6" s="763" customFormat="1">
      <c r="A396" s="824"/>
      <c r="B396" s="256" t="s">
        <v>2332</v>
      </c>
      <c r="C396" s="822"/>
      <c r="D396" s="823"/>
      <c r="E396" s="148"/>
      <c r="F396" s="759"/>
    </row>
    <row r="397" spans="1:6" s="763" customFormat="1">
      <c r="A397" s="824"/>
      <c r="B397" s="857" t="s">
        <v>4217</v>
      </c>
      <c r="C397" s="822" t="s">
        <v>164</v>
      </c>
      <c r="D397" s="834">
        <v>2</v>
      </c>
      <c r="E397" s="188"/>
      <c r="F397" s="765">
        <f>ROUND(D397*E397,2)</f>
        <v>0</v>
      </c>
    </row>
    <row r="398" spans="1:6" s="763" customFormat="1">
      <c r="A398" s="824"/>
      <c r="B398" s="858"/>
      <c r="C398" s="822"/>
      <c r="D398" s="823"/>
      <c r="E398" s="148"/>
      <c r="F398" s="759"/>
    </row>
    <row r="399" spans="1:6" s="763" customFormat="1">
      <c r="A399" s="824"/>
      <c r="B399" s="856" t="s">
        <v>2355</v>
      </c>
      <c r="C399" s="822"/>
      <c r="D399" s="823"/>
      <c r="E399" s="148"/>
      <c r="F399" s="759"/>
    </row>
    <row r="400" spans="1:6" s="763" customFormat="1">
      <c r="A400" s="824"/>
      <c r="B400" s="256" t="s">
        <v>2356</v>
      </c>
      <c r="C400" s="822"/>
      <c r="D400" s="823"/>
      <c r="E400" s="148"/>
      <c r="F400" s="759"/>
    </row>
    <row r="401" spans="1:6" s="763" customFormat="1">
      <c r="A401" s="824"/>
      <c r="B401" s="256" t="s">
        <v>2357</v>
      </c>
      <c r="C401" s="822"/>
      <c r="D401" s="823"/>
      <c r="E401" s="148"/>
      <c r="F401" s="759"/>
    </row>
    <row r="402" spans="1:6" s="763" customFormat="1">
      <c r="A402" s="824"/>
      <c r="B402" s="256" t="s">
        <v>2358</v>
      </c>
      <c r="C402" s="822"/>
      <c r="D402" s="823"/>
      <c r="E402" s="148"/>
      <c r="F402" s="759"/>
    </row>
    <row r="403" spans="1:6" s="763" customFormat="1">
      <c r="A403" s="824"/>
      <c r="B403" s="256" t="s">
        <v>2359</v>
      </c>
      <c r="C403" s="822"/>
      <c r="D403" s="823"/>
      <c r="E403" s="148"/>
      <c r="F403" s="759"/>
    </row>
    <row r="404" spans="1:6" s="763" customFormat="1">
      <c r="A404" s="824"/>
      <c r="B404" s="857" t="s">
        <v>4218</v>
      </c>
      <c r="C404" s="822" t="s">
        <v>164</v>
      </c>
      <c r="D404" s="834">
        <v>1</v>
      </c>
      <c r="E404" s="188"/>
      <c r="F404" s="765">
        <f>ROUND(D404*E404,2)</f>
        <v>0</v>
      </c>
    </row>
    <row r="405" spans="1:6" s="763" customFormat="1">
      <c r="A405" s="824"/>
      <c r="B405" s="858"/>
      <c r="C405" s="822"/>
      <c r="D405" s="823"/>
      <c r="E405" s="148"/>
      <c r="F405" s="759"/>
    </row>
    <row r="406" spans="1:6" s="763" customFormat="1">
      <c r="A406" s="824"/>
      <c r="B406" s="856" t="s">
        <v>2360</v>
      </c>
      <c r="C406" s="360"/>
      <c r="D406" s="360"/>
      <c r="E406" s="148"/>
      <c r="F406" s="759"/>
    </row>
    <row r="407" spans="1:6" s="763" customFormat="1">
      <c r="A407" s="824"/>
      <c r="B407" s="256" t="s">
        <v>2361</v>
      </c>
      <c r="C407" s="360"/>
      <c r="D407" s="360"/>
      <c r="E407" s="148"/>
      <c r="F407" s="759"/>
    </row>
    <row r="408" spans="1:6" s="763" customFormat="1">
      <c r="A408" s="824"/>
      <c r="B408" s="256" t="s">
        <v>2362</v>
      </c>
      <c r="C408" s="360"/>
      <c r="D408" s="360"/>
      <c r="E408" s="148"/>
      <c r="F408" s="759"/>
    </row>
    <row r="409" spans="1:6" s="763" customFormat="1">
      <c r="A409" s="824"/>
      <c r="B409" s="256" t="s">
        <v>2363</v>
      </c>
      <c r="C409" s="360"/>
      <c r="D409" s="360"/>
      <c r="E409" s="148"/>
      <c r="F409" s="759"/>
    </row>
    <row r="410" spans="1:6" s="763" customFormat="1">
      <c r="A410" s="824"/>
      <c r="B410" s="256" t="s">
        <v>2332</v>
      </c>
      <c r="C410" s="360"/>
      <c r="D410" s="360"/>
      <c r="E410" s="148"/>
      <c r="F410" s="759"/>
    </row>
    <row r="411" spans="1:6" s="763" customFormat="1">
      <c r="A411" s="824"/>
      <c r="B411" s="857" t="s">
        <v>4219</v>
      </c>
      <c r="C411" s="822" t="s">
        <v>164</v>
      </c>
      <c r="D411" s="456">
        <v>2</v>
      </c>
      <c r="E411" s="188"/>
      <c r="F411" s="765">
        <f>ROUND(D411*E411,2)</f>
        <v>0</v>
      </c>
    </row>
    <row r="412" spans="1:6" s="763" customFormat="1">
      <c r="A412" s="824"/>
      <c r="B412" s="858"/>
      <c r="C412" s="822"/>
      <c r="D412" s="823"/>
      <c r="E412" s="148"/>
      <c r="F412" s="759"/>
    </row>
    <row r="413" spans="1:6" s="763" customFormat="1" ht="140.25">
      <c r="A413" s="824" t="s">
        <v>2365</v>
      </c>
      <c r="B413" s="257" t="s">
        <v>3787</v>
      </c>
      <c r="C413" s="859"/>
      <c r="D413" s="860"/>
      <c r="E413" s="148"/>
      <c r="F413" s="759"/>
    </row>
    <row r="414" spans="1:6" s="763" customFormat="1">
      <c r="A414" s="824"/>
      <c r="B414" s="856"/>
      <c r="C414" s="861" t="s">
        <v>2210</v>
      </c>
      <c r="D414" s="862">
        <v>1</v>
      </c>
      <c r="E414" s="188"/>
      <c r="F414" s="765">
        <f>ROUND(D414*E414,2)</f>
        <v>0</v>
      </c>
    </row>
    <row r="415" spans="1:6" s="763" customFormat="1">
      <c r="A415" s="824"/>
      <c r="B415" s="856"/>
      <c r="C415" s="859"/>
      <c r="D415" s="860"/>
      <c r="E415" s="148"/>
      <c r="F415" s="759"/>
    </row>
    <row r="416" spans="1:6" s="763" customFormat="1" ht="153">
      <c r="A416" s="824" t="s">
        <v>2366</v>
      </c>
      <c r="B416" s="257" t="s">
        <v>3783</v>
      </c>
      <c r="C416" s="859"/>
      <c r="D416" s="860"/>
      <c r="E416" s="148"/>
      <c r="F416" s="759"/>
    </row>
    <row r="417" spans="1:6" s="763" customFormat="1">
      <c r="A417" s="824"/>
      <c r="B417" s="856"/>
      <c r="C417" s="861" t="s">
        <v>2210</v>
      </c>
      <c r="D417" s="862">
        <v>1</v>
      </c>
      <c r="E417" s="188"/>
      <c r="F417" s="765">
        <f>ROUND(D417*E417,2)</f>
        <v>0</v>
      </c>
    </row>
    <row r="418" spans="1:6" s="763" customFormat="1">
      <c r="A418" s="824"/>
      <c r="B418" s="856"/>
      <c r="C418" s="859"/>
      <c r="D418" s="860"/>
      <c r="E418" s="148"/>
      <c r="F418" s="759"/>
    </row>
    <row r="419" spans="1:6" s="763" customFormat="1" ht="38.25">
      <c r="A419" s="824" t="s">
        <v>2385</v>
      </c>
      <c r="B419" s="194" t="s">
        <v>2367</v>
      </c>
      <c r="C419" s="386"/>
      <c r="D419" s="408"/>
      <c r="E419" s="148"/>
      <c r="F419" s="759"/>
    </row>
    <row r="420" spans="1:6" s="763" customFormat="1" ht="25.5">
      <c r="A420" s="824"/>
      <c r="B420" s="194" t="s">
        <v>2368</v>
      </c>
      <c r="C420" s="386"/>
      <c r="D420" s="408"/>
      <c r="E420" s="148"/>
      <c r="F420" s="759"/>
    </row>
    <row r="421" spans="1:6" s="763" customFormat="1">
      <c r="A421" s="824"/>
      <c r="B421" s="194" t="s">
        <v>2369</v>
      </c>
      <c r="C421" s="386"/>
      <c r="D421" s="408"/>
      <c r="E421" s="148"/>
      <c r="F421" s="759"/>
    </row>
    <row r="422" spans="1:6" s="763" customFormat="1">
      <c r="A422" s="824"/>
      <c r="B422" s="194" t="s">
        <v>2370</v>
      </c>
      <c r="C422" s="386"/>
      <c r="D422" s="408"/>
      <c r="E422" s="148"/>
      <c r="F422" s="759"/>
    </row>
    <row r="423" spans="1:6" s="763" customFormat="1">
      <c r="A423" s="824"/>
      <c r="B423" s="194" t="s">
        <v>2371</v>
      </c>
      <c r="C423" s="386"/>
      <c r="D423" s="408"/>
      <c r="E423" s="148"/>
      <c r="F423" s="759"/>
    </row>
    <row r="424" spans="1:6" s="763" customFormat="1">
      <c r="A424" s="824"/>
      <c r="B424" s="194" t="s">
        <v>2372</v>
      </c>
      <c r="C424" s="386"/>
      <c r="D424" s="408"/>
      <c r="E424" s="148"/>
      <c r="F424" s="759"/>
    </row>
    <row r="425" spans="1:6" s="763" customFormat="1">
      <c r="A425" s="824"/>
      <c r="B425" s="194"/>
      <c r="C425" s="386"/>
      <c r="D425" s="408"/>
      <c r="E425" s="148"/>
      <c r="F425" s="759"/>
    </row>
    <row r="426" spans="1:6" s="763" customFormat="1">
      <c r="A426" s="824"/>
      <c r="B426" s="194" t="s">
        <v>2373</v>
      </c>
      <c r="C426" s="386"/>
      <c r="D426" s="408"/>
      <c r="E426" s="148"/>
      <c r="F426" s="759"/>
    </row>
    <row r="427" spans="1:6" s="763" customFormat="1">
      <c r="A427" s="824"/>
      <c r="B427" s="194" t="s">
        <v>2374</v>
      </c>
      <c r="C427" s="386"/>
      <c r="D427" s="408"/>
      <c r="E427" s="148"/>
      <c r="F427" s="759"/>
    </row>
    <row r="428" spans="1:6" s="763" customFormat="1">
      <c r="A428" s="824"/>
      <c r="B428" s="782" t="s">
        <v>2375</v>
      </c>
      <c r="C428" s="386"/>
      <c r="D428" s="408"/>
      <c r="E428" s="148"/>
      <c r="F428" s="759"/>
    </row>
    <row r="429" spans="1:6" s="763" customFormat="1">
      <c r="A429" s="824"/>
      <c r="B429" s="782" t="s">
        <v>2376</v>
      </c>
      <c r="C429" s="386"/>
      <c r="D429" s="408"/>
      <c r="E429" s="148"/>
      <c r="F429" s="759"/>
    </row>
    <row r="430" spans="1:6" s="763" customFormat="1">
      <c r="A430" s="824"/>
      <c r="B430" s="194" t="s">
        <v>2377</v>
      </c>
      <c r="C430" s="386"/>
      <c r="D430" s="408"/>
      <c r="E430" s="148"/>
      <c r="F430" s="759"/>
    </row>
    <row r="431" spans="1:6" s="763" customFormat="1">
      <c r="A431" s="824"/>
      <c r="B431" s="194" t="s">
        <v>2378</v>
      </c>
      <c r="C431" s="386"/>
      <c r="D431" s="408"/>
      <c r="E431" s="148"/>
      <c r="F431" s="759"/>
    </row>
    <row r="432" spans="1:6" s="763" customFormat="1">
      <c r="A432" s="824"/>
      <c r="B432" s="782" t="s">
        <v>2379</v>
      </c>
      <c r="C432" s="386"/>
      <c r="D432" s="408"/>
      <c r="E432" s="148"/>
      <c r="F432" s="759"/>
    </row>
    <row r="433" spans="1:6" s="763" customFormat="1">
      <c r="A433" s="824"/>
      <c r="B433" s="782" t="s">
        <v>2380</v>
      </c>
      <c r="C433" s="386"/>
      <c r="D433" s="408"/>
      <c r="E433" s="148"/>
      <c r="F433" s="759"/>
    </row>
    <row r="434" spans="1:6" s="763" customFormat="1">
      <c r="A434" s="824"/>
      <c r="B434" s="194" t="s">
        <v>2377</v>
      </c>
      <c r="C434" s="386"/>
      <c r="D434" s="408"/>
      <c r="E434" s="148"/>
      <c r="F434" s="759"/>
    </row>
    <row r="435" spans="1:6" s="763" customFormat="1">
      <c r="A435" s="824"/>
      <c r="B435" s="856"/>
      <c r="C435" s="859"/>
      <c r="D435" s="860"/>
      <c r="E435" s="148"/>
      <c r="F435" s="759"/>
    </row>
    <row r="436" spans="1:6" s="763" customFormat="1">
      <c r="A436" s="824"/>
      <c r="B436" s="194" t="s">
        <v>2381</v>
      </c>
      <c r="C436" s="859"/>
      <c r="D436" s="860"/>
      <c r="E436" s="148"/>
      <c r="F436" s="759"/>
    </row>
    <row r="437" spans="1:6" s="763" customFormat="1">
      <c r="A437" s="824"/>
      <c r="B437" s="194" t="s">
        <v>2374</v>
      </c>
      <c r="C437" s="859"/>
      <c r="D437" s="860"/>
      <c r="E437" s="148"/>
      <c r="F437" s="759"/>
    </row>
    <row r="438" spans="1:6" s="763" customFormat="1">
      <c r="A438" s="824"/>
      <c r="B438" s="782" t="s">
        <v>2382</v>
      </c>
      <c r="C438" s="859"/>
      <c r="D438" s="860"/>
      <c r="E438" s="148"/>
      <c r="F438" s="759"/>
    </row>
    <row r="439" spans="1:6" s="763" customFormat="1">
      <c r="A439" s="824"/>
      <c r="B439" s="782" t="s">
        <v>2383</v>
      </c>
      <c r="C439" s="859"/>
      <c r="D439" s="860"/>
      <c r="E439" s="148"/>
      <c r="F439" s="759"/>
    </row>
    <row r="440" spans="1:6" s="763" customFormat="1">
      <c r="A440" s="824"/>
      <c r="B440" s="194" t="s">
        <v>2377</v>
      </c>
      <c r="C440" s="859"/>
      <c r="D440" s="860"/>
      <c r="E440" s="148"/>
      <c r="F440" s="759"/>
    </row>
    <row r="441" spans="1:6" s="763" customFormat="1">
      <c r="A441" s="824"/>
      <c r="B441" s="194" t="s">
        <v>2378</v>
      </c>
      <c r="C441" s="859"/>
      <c r="D441" s="860"/>
      <c r="E441" s="148"/>
      <c r="F441" s="759"/>
    </row>
    <row r="442" spans="1:6" s="763" customFormat="1">
      <c r="A442" s="824"/>
      <c r="B442" s="782" t="s">
        <v>2379</v>
      </c>
      <c r="C442" s="859"/>
      <c r="D442" s="860"/>
      <c r="E442" s="148"/>
      <c r="F442" s="759"/>
    </row>
    <row r="443" spans="1:6" s="763" customFormat="1">
      <c r="A443" s="824"/>
      <c r="B443" s="782" t="s">
        <v>2384</v>
      </c>
      <c r="C443" s="859"/>
      <c r="D443" s="860"/>
      <c r="E443" s="148"/>
      <c r="F443" s="759"/>
    </row>
    <row r="444" spans="1:6" s="763" customFormat="1">
      <c r="A444" s="824"/>
      <c r="B444" s="194" t="s">
        <v>2377</v>
      </c>
      <c r="C444" s="859"/>
      <c r="D444" s="860"/>
      <c r="E444" s="148"/>
      <c r="F444" s="759"/>
    </row>
    <row r="445" spans="1:6" s="763" customFormat="1">
      <c r="A445" s="824"/>
      <c r="B445" s="856"/>
      <c r="C445" s="386" t="s">
        <v>2210</v>
      </c>
      <c r="D445" s="863">
        <v>1</v>
      </c>
      <c r="E445" s="188"/>
      <c r="F445" s="765">
        <f>ROUND(D445*E445,2)</f>
        <v>0</v>
      </c>
    </row>
    <row r="446" spans="1:6" s="763" customFormat="1">
      <c r="A446" s="824"/>
      <c r="B446" s="856"/>
      <c r="C446" s="859"/>
      <c r="D446" s="860"/>
      <c r="E446" s="148"/>
      <c r="F446" s="759"/>
    </row>
    <row r="447" spans="1:6" s="763" customFormat="1" ht="191.25">
      <c r="A447" s="824" t="s">
        <v>2396</v>
      </c>
      <c r="B447" s="5" t="s">
        <v>3784</v>
      </c>
      <c r="C447" s="305"/>
      <c r="D447" s="3"/>
      <c r="E447" s="148"/>
      <c r="F447" s="759"/>
    </row>
    <row r="448" spans="1:6" s="763" customFormat="1">
      <c r="A448" s="824"/>
      <c r="B448" s="864" t="s">
        <v>2386</v>
      </c>
      <c r="C448" s="305"/>
      <c r="D448" s="3"/>
      <c r="E448" s="148"/>
      <c r="F448" s="759"/>
    </row>
    <row r="449" spans="1:6" s="763" customFormat="1">
      <c r="A449" s="824"/>
      <c r="B449" s="864" t="s">
        <v>2387</v>
      </c>
      <c r="C449" s="305"/>
      <c r="D449" s="3"/>
      <c r="E449" s="148"/>
      <c r="F449" s="759"/>
    </row>
    <row r="450" spans="1:6" s="763" customFormat="1">
      <c r="A450" s="824"/>
      <c r="B450" s="864" t="s">
        <v>2388</v>
      </c>
      <c r="C450" s="305"/>
      <c r="D450" s="3"/>
      <c r="E450" s="148"/>
      <c r="F450" s="759"/>
    </row>
    <row r="451" spans="1:6" s="763" customFormat="1">
      <c r="A451" s="824"/>
      <c r="B451" s="864" t="s">
        <v>2389</v>
      </c>
      <c r="C451" s="305"/>
      <c r="D451" s="3"/>
      <c r="E451" s="148"/>
      <c r="F451" s="759"/>
    </row>
    <row r="452" spans="1:6" s="763" customFormat="1">
      <c r="A452" s="824"/>
      <c r="B452" s="864" t="s">
        <v>2390</v>
      </c>
      <c r="C452" s="305"/>
      <c r="D452" s="3"/>
      <c r="E452" s="148"/>
      <c r="F452" s="759"/>
    </row>
    <row r="453" spans="1:6" s="763" customFormat="1">
      <c r="A453" s="824"/>
      <c r="B453" s="864" t="s">
        <v>2391</v>
      </c>
      <c r="C453" s="305"/>
      <c r="D453" s="3"/>
      <c r="E453" s="148"/>
      <c r="F453" s="759"/>
    </row>
    <row r="454" spans="1:6" s="763" customFormat="1">
      <c r="A454" s="824"/>
      <c r="B454" s="782" t="s">
        <v>2392</v>
      </c>
      <c r="C454" s="305"/>
      <c r="D454" s="3"/>
      <c r="E454" s="148"/>
      <c r="F454" s="759"/>
    </row>
    <row r="455" spans="1:6" s="763" customFormat="1">
      <c r="A455" s="824"/>
      <c r="B455" s="782" t="s">
        <v>2393</v>
      </c>
      <c r="C455" s="305"/>
      <c r="D455" s="3"/>
      <c r="E455" s="148"/>
      <c r="F455" s="759"/>
    </row>
    <row r="456" spans="1:6" s="763" customFormat="1">
      <c r="A456" s="824"/>
      <c r="B456" s="864" t="s">
        <v>2394</v>
      </c>
      <c r="C456" s="305"/>
      <c r="D456" s="3"/>
      <c r="E456" s="148"/>
      <c r="F456" s="759"/>
    </row>
    <row r="457" spans="1:6" s="763" customFormat="1">
      <c r="A457" s="824"/>
      <c r="B457" s="864" t="s">
        <v>2395</v>
      </c>
      <c r="C457" s="469" t="s">
        <v>164</v>
      </c>
      <c r="D457" s="830">
        <v>1</v>
      </c>
      <c r="E457" s="188"/>
      <c r="F457" s="765">
        <f>ROUND(D457*E457,2)</f>
        <v>0</v>
      </c>
    </row>
    <row r="458" spans="1:6" s="763" customFormat="1">
      <c r="A458" s="824"/>
      <c r="B458" s="856"/>
      <c r="C458" s="861"/>
      <c r="D458" s="860"/>
      <c r="E458" s="148"/>
      <c r="F458" s="759"/>
    </row>
    <row r="459" spans="1:6" s="763" customFormat="1" ht="38.25">
      <c r="A459" s="865" t="s">
        <v>2398</v>
      </c>
      <c r="B459" s="770" t="s">
        <v>2397</v>
      </c>
      <c r="C459" s="305" t="s">
        <v>2210</v>
      </c>
      <c r="D459" s="830">
        <v>1</v>
      </c>
      <c r="E459" s="188"/>
      <c r="F459" s="765">
        <f>ROUND(D459*E459,2)</f>
        <v>0</v>
      </c>
    </row>
    <row r="460" spans="1:6" s="763" customFormat="1">
      <c r="A460" s="865"/>
      <c r="B460" s="866"/>
      <c r="C460" s="305"/>
      <c r="D460" s="305"/>
      <c r="E460" s="148"/>
      <c r="F460" s="759"/>
    </row>
    <row r="461" spans="1:6" s="763" customFormat="1" ht="63.75">
      <c r="A461" s="865" t="s">
        <v>2400</v>
      </c>
      <c r="B461" s="1" t="s">
        <v>2399</v>
      </c>
      <c r="C461" s="305"/>
      <c r="D461" s="305"/>
      <c r="E461" s="148"/>
      <c r="F461" s="759"/>
    </row>
    <row r="462" spans="1:6" s="763" customFormat="1">
      <c r="A462" s="865"/>
      <c r="B462" s="867"/>
      <c r="C462" s="305" t="s">
        <v>2210</v>
      </c>
      <c r="D462" s="830">
        <v>1</v>
      </c>
      <c r="E462" s="188"/>
      <c r="F462" s="765">
        <f>ROUND(D462*E462,2)</f>
        <v>0</v>
      </c>
    </row>
    <row r="463" spans="1:6" s="763" customFormat="1">
      <c r="A463" s="865"/>
      <c r="B463" s="867"/>
      <c r="C463" s="305"/>
      <c r="D463" s="305"/>
      <c r="E463" s="148"/>
      <c r="F463" s="759"/>
    </row>
    <row r="464" spans="1:6" s="763" customFormat="1" ht="114.75">
      <c r="A464" s="865" t="s">
        <v>3467</v>
      </c>
      <c r="B464" s="821" t="s">
        <v>2401</v>
      </c>
      <c r="C464" s="305"/>
      <c r="D464" s="305"/>
      <c r="E464" s="148"/>
      <c r="F464" s="759"/>
    </row>
    <row r="465" spans="1:6" s="763" customFormat="1">
      <c r="A465" s="868"/>
      <c r="B465" s="868"/>
      <c r="C465" s="305" t="s">
        <v>2402</v>
      </c>
      <c r="D465" s="830">
        <v>1</v>
      </c>
      <c r="E465" s="188"/>
      <c r="F465" s="765">
        <f>ROUND(D465*E465,2)</f>
        <v>0</v>
      </c>
    </row>
    <row r="466" spans="1:6" s="763" customFormat="1">
      <c r="A466" s="868"/>
      <c r="B466" s="868"/>
      <c r="C466" s="835"/>
      <c r="D466" s="869"/>
      <c r="E466" s="148"/>
      <c r="F466" s="766"/>
    </row>
    <row r="467" spans="1:6" s="763" customFormat="1">
      <c r="A467" s="868"/>
      <c r="B467" s="868"/>
      <c r="C467" s="835"/>
      <c r="D467" s="869"/>
      <c r="E467" s="140"/>
      <c r="F467" s="766"/>
    </row>
    <row r="468" spans="1:6" s="763" customFormat="1">
      <c r="A468" s="870" t="s">
        <v>1156</v>
      </c>
      <c r="B468" s="871" t="s">
        <v>2403</v>
      </c>
      <c r="C468" s="872"/>
      <c r="D468" s="873"/>
      <c r="E468" s="154"/>
      <c r="F468" s="758">
        <f>SUM(F180:F467)</f>
        <v>0</v>
      </c>
    </row>
    <row r="469" spans="1:6" s="763" customFormat="1">
      <c r="A469" s="836"/>
      <c r="B469" s="836"/>
      <c r="C469" s="835"/>
      <c r="D469" s="835"/>
      <c r="E469" s="140"/>
      <c r="F469" s="766"/>
    </row>
    <row r="470" spans="1:6" s="763" customFormat="1">
      <c r="A470" s="786" t="s">
        <v>1158</v>
      </c>
      <c r="B470" s="203" t="s">
        <v>2404</v>
      </c>
      <c r="C470" s="839"/>
      <c r="D470" s="368"/>
      <c r="E470" s="144"/>
      <c r="F470" s="753"/>
    </row>
    <row r="471" spans="1:6" s="763" customFormat="1">
      <c r="A471" s="786"/>
      <c r="B471" s="874"/>
      <c r="C471" s="839"/>
      <c r="D471" s="368"/>
      <c r="E471" s="144"/>
      <c r="F471" s="753"/>
    </row>
    <row r="472" spans="1:6" s="763" customFormat="1">
      <c r="A472" s="875"/>
      <c r="B472" s="1"/>
      <c r="C472" s="341"/>
      <c r="D472" s="341"/>
      <c r="E472" s="141"/>
      <c r="F472" s="759"/>
    </row>
    <row r="473" spans="1:6" s="763" customFormat="1" ht="25.5">
      <c r="A473" s="876" t="s">
        <v>1181</v>
      </c>
      <c r="B473" s="1" t="s">
        <v>2405</v>
      </c>
      <c r="C473" s="877"/>
      <c r="D473" s="878"/>
      <c r="E473" s="148"/>
      <c r="F473" s="759"/>
    </row>
    <row r="474" spans="1:6" s="763" customFormat="1" ht="25.5">
      <c r="A474" s="824"/>
      <c r="B474" s="441" t="s">
        <v>2406</v>
      </c>
      <c r="C474" s="877" t="s">
        <v>164</v>
      </c>
      <c r="D474" s="879">
        <v>2</v>
      </c>
      <c r="E474" s="188"/>
      <c r="F474" s="765">
        <f>ROUND(D474*E474,2)</f>
        <v>0</v>
      </c>
    </row>
    <row r="475" spans="1:6" s="763" customFormat="1">
      <c r="A475" s="824"/>
      <c r="B475" s="441" t="s">
        <v>2407</v>
      </c>
      <c r="C475" s="877" t="s">
        <v>164</v>
      </c>
      <c r="D475" s="880">
        <v>2</v>
      </c>
      <c r="E475" s="188"/>
      <c r="F475" s="765">
        <f>ROUND(D475*E475,2)</f>
        <v>0</v>
      </c>
    </row>
    <row r="476" spans="1:6" s="763" customFormat="1">
      <c r="A476" s="824"/>
      <c r="B476" s="441" t="s">
        <v>2408</v>
      </c>
      <c r="C476" s="877" t="s">
        <v>164</v>
      </c>
      <c r="D476" s="880">
        <v>2</v>
      </c>
      <c r="E476" s="188"/>
      <c r="F476" s="765">
        <f>ROUND(D476*E476,2)</f>
        <v>0</v>
      </c>
    </row>
    <row r="477" spans="1:6" s="763" customFormat="1">
      <c r="A477" s="824"/>
      <c r="B477" s="441" t="s">
        <v>2409</v>
      </c>
      <c r="C477" s="877" t="s">
        <v>164</v>
      </c>
      <c r="D477" s="880">
        <v>2</v>
      </c>
      <c r="E477" s="188"/>
      <c r="F477" s="765">
        <f>ROUND(D477*E477,2)</f>
        <v>0</v>
      </c>
    </row>
    <row r="478" spans="1:6" s="763" customFormat="1">
      <c r="A478" s="881"/>
      <c r="B478" s="1"/>
      <c r="C478" s="341"/>
      <c r="D478" s="341"/>
      <c r="E478" s="148"/>
      <c r="F478" s="759"/>
    </row>
    <row r="479" spans="1:6" s="763" customFormat="1" ht="25.5">
      <c r="A479" s="876" t="s">
        <v>1520</v>
      </c>
      <c r="B479" s="1" t="s">
        <v>2405</v>
      </c>
      <c r="C479" s="368"/>
      <c r="D479" s="877"/>
      <c r="E479" s="148"/>
      <c r="F479" s="759"/>
    </row>
    <row r="480" spans="1:6" s="763" customFormat="1" ht="25.5">
      <c r="A480" s="882"/>
      <c r="B480" s="441" t="s">
        <v>3468</v>
      </c>
      <c r="C480" s="368" t="s">
        <v>164</v>
      </c>
      <c r="D480" s="883">
        <v>1</v>
      </c>
      <c r="E480" s="188"/>
      <c r="F480" s="765">
        <f>ROUND(D480*E480,2)</f>
        <v>0</v>
      </c>
    </row>
    <row r="481" spans="1:6" s="763" customFormat="1">
      <c r="A481" s="884"/>
      <c r="B481" s="441" t="s">
        <v>2410</v>
      </c>
      <c r="C481" s="368" t="s">
        <v>164</v>
      </c>
      <c r="D481" s="883">
        <v>1</v>
      </c>
      <c r="E481" s="188"/>
      <c r="F481" s="765">
        <f>ROUND(D481*E481,2)</f>
        <v>0</v>
      </c>
    </row>
    <row r="482" spans="1:6" s="763" customFormat="1">
      <c r="A482" s="884"/>
      <c r="B482" s="441" t="s">
        <v>2411</v>
      </c>
      <c r="C482" s="368" t="s">
        <v>164</v>
      </c>
      <c r="D482" s="883">
        <v>1</v>
      </c>
      <c r="E482" s="188"/>
      <c r="F482" s="765">
        <f>ROUND(D482*E482,2)</f>
        <v>0</v>
      </c>
    </row>
    <row r="483" spans="1:6" s="763" customFormat="1">
      <c r="A483" s="884"/>
      <c r="B483" s="782" t="s">
        <v>2412</v>
      </c>
      <c r="C483" s="368" t="s">
        <v>164</v>
      </c>
      <c r="D483" s="883">
        <v>2</v>
      </c>
      <c r="E483" s="188"/>
      <c r="F483" s="765">
        <f>ROUND(D483*E483,2)</f>
        <v>0</v>
      </c>
    </row>
    <row r="484" spans="1:6" s="763" customFormat="1">
      <c r="A484" s="881"/>
      <c r="B484" s="1"/>
      <c r="C484" s="341"/>
      <c r="D484" s="341"/>
      <c r="E484" s="148"/>
      <c r="F484" s="759"/>
    </row>
    <row r="485" spans="1:6" s="763" customFormat="1" ht="76.5">
      <c r="A485" s="876" t="s">
        <v>1548</v>
      </c>
      <c r="B485" s="194" t="s">
        <v>2413</v>
      </c>
      <c r="C485" s="341"/>
      <c r="D485" s="341"/>
      <c r="E485" s="148"/>
      <c r="F485" s="759"/>
    </row>
    <row r="486" spans="1:6" s="763" customFormat="1">
      <c r="A486" s="876"/>
      <c r="B486" s="885" t="s">
        <v>2414</v>
      </c>
      <c r="C486" s="341" t="s">
        <v>164</v>
      </c>
      <c r="D486" s="886">
        <v>13</v>
      </c>
      <c r="E486" s="188"/>
      <c r="F486" s="765">
        <f>ROUND(D486*E486,2)</f>
        <v>0</v>
      </c>
    </row>
    <row r="487" spans="1:6" s="763" customFormat="1">
      <c r="A487" s="881"/>
      <c r="B487" s="885" t="s">
        <v>2415</v>
      </c>
      <c r="C487" s="341" t="s">
        <v>164</v>
      </c>
      <c r="D487" s="886">
        <v>17</v>
      </c>
      <c r="E487" s="188"/>
      <c r="F487" s="765">
        <f>ROUND(D487*E487,2)</f>
        <v>0</v>
      </c>
    </row>
    <row r="488" spans="1:6" s="763" customFormat="1">
      <c r="A488" s="881"/>
      <c r="B488" s="885" t="s">
        <v>2416</v>
      </c>
      <c r="C488" s="341" t="s">
        <v>164</v>
      </c>
      <c r="D488" s="886">
        <v>7</v>
      </c>
      <c r="E488" s="188"/>
      <c r="F488" s="765">
        <f>ROUND(D488*E488,2)</f>
        <v>0</v>
      </c>
    </row>
    <row r="489" spans="1:6" s="763" customFormat="1">
      <c r="A489" s="881"/>
      <c r="B489" s="885"/>
      <c r="C489" s="341"/>
      <c r="D489" s="341"/>
      <c r="E489" s="148"/>
      <c r="F489" s="759"/>
    </row>
    <row r="490" spans="1:6" s="763" customFormat="1" ht="51">
      <c r="A490" s="876" t="s">
        <v>1573</v>
      </c>
      <c r="B490" s="329" t="s">
        <v>3469</v>
      </c>
      <c r="C490" s="305"/>
      <c r="D490" s="306"/>
      <c r="E490" s="148"/>
      <c r="F490" s="759"/>
    </row>
    <row r="491" spans="1:6" s="763" customFormat="1">
      <c r="A491" s="876"/>
      <c r="B491" s="258" t="s">
        <v>2458</v>
      </c>
      <c r="C491" s="305" t="s">
        <v>164</v>
      </c>
      <c r="D491" s="886">
        <v>10</v>
      </c>
      <c r="E491" s="188"/>
      <c r="F491" s="765">
        <f>ROUND(D491*E491,2)</f>
        <v>0</v>
      </c>
    </row>
    <row r="492" spans="1:6" s="763" customFormat="1">
      <c r="A492" s="881"/>
      <c r="B492" s="258" t="s">
        <v>2417</v>
      </c>
      <c r="C492" s="305" t="s">
        <v>164</v>
      </c>
      <c r="D492" s="886">
        <v>4</v>
      </c>
      <c r="E492" s="188"/>
      <c r="F492" s="765">
        <f>ROUND(D492*E492,2)</f>
        <v>0</v>
      </c>
    </row>
    <row r="493" spans="1:6" s="763" customFormat="1">
      <c r="A493" s="881"/>
      <c r="B493" s="885"/>
      <c r="C493" s="341"/>
      <c r="D493" s="341"/>
      <c r="E493" s="148"/>
      <c r="F493" s="759"/>
    </row>
    <row r="494" spans="1:6" s="763" customFormat="1">
      <c r="A494" s="881"/>
      <c r="B494" s="802"/>
      <c r="C494" s="341"/>
      <c r="D494" s="341"/>
      <c r="E494" s="148"/>
      <c r="F494" s="759"/>
    </row>
    <row r="495" spans="1:6" s="763" customFormat="1" ht="63.75">
      <c r="A495" s="876" t="s">
        <v>2418</v>
      </c>
      <c r="B495" s="867" t="s">
        <v>3914</v>
      </c>
      <c r="C495" s="341"/>
      <c r="D495" s="341"/>
      <c r="E495" s="148"/>
      <c r="F495" s="759"/>
    </row>
    <row r="496" spans="1:6" s="763" customFormat="1">
      <c r="A496" s="876"/>
      <c r="B496" s="885" t="s">
        <v>2414</v>
      </c>
      <c r="C496" s="341" t="s">
        <v>164</v>
      </c>
      <c r="D496" s="886">
        <v>4</v>
      </c>
      <c r="E496" s="188"/>
      <c r="F496" s="765">
        <f>ROUND(D496*E496,2)</f>
        <v>0</v>
      </c>
    </row>
    <row r="497" spans="1:6" s="763" customFormat="1">
      <c r="A497" s="881"/>
      <c r="B497" s="885" t="s">
        <v>2415</v>
      </c>
      <c r="C497" s="341" t="s">
        <v>164</v>
      </c>
      <c r="D497" s="886">
        <v>12</v>
      </c>
      <c r="E497" s="188"/>
      <c r="F497" s="765">
        <f>ROUND(D497*E497,2)</f>
        <v>0</v>
      </c>
    </row>
    <row r="498" spans="1:6" s="763" customFormat="1">
      <c r="A498" s="881"/>
      <c r="B498" s="885" t="s">
        <v>2416</v>
      </c>
      <c r="C498" s="341" t="s">
        <v>164</v>
      </c>
      <c r="D498" s="886">
        <v>4</v>
      </c>
      <c r="E498" s="188"/>
      <c r="F498" s="765">
        <f>ROUND(D498*E498,2)</f>
        <v>0</v>
      </c>
    </row>
    <row r="499" spans="1:6" s="763" customFormat="1">
      <c r="A499" s="881"/>
      <c r="B499" s="885" t="s">
        <v>2419</v>
      </c>
      <c r="C499" s="341" t="s">
        <v>164</v>
      </c>
      <c r="D499" s="886">
        <v>2</v>
      </c>
      <c r="E499" s="188"/>
      <c r="F499" s="765">
        <f>ROUND(D499*E499,2)</f>
        <v>0</v>
      </c>
    </row>
    <row r="500" spans="1:6" s="763" customFormat="1">
      <c r="A500" s="881"/>
      <c r="B500" s="885"/>
      <c r="C500" s="341"/>
      <c r="D500" s="306"/>
      <c r="E500" s="148"/>
      <c r="F500" s="759"/>
    </row>
    <row r="501" spans="1:6" s="763" customFormat="1" ht="38.25">
      <c r="A501" s="876" t="s">
        <v>2420</v>
      </c>
      <c r="B501" s="194" t="s">
        <v>2421</v>
      </c>
      <c r="C501" s="341"/>
      <c r="D501" s="306"/>
      <c r="E501" s="148"/>
      <c r="F501" s="759"/>
    </row>
    <row r="502" spans="1:6" s="763" customFormat="1">
      <c r="A502" s="881"/>
      <c r="B502" s="885" t="s">
        <v>2414</v>
      </c>
      <c r="C502" s="341" t="s">
        <v>164</v>
      </c>
      <c r="D502" s="886">
        <v>4</v>
      </c>
      <c r="E502" s="188"/>
      <c r="F502" s="765">
        <f>ROUND(D502*E502,2)</f>
        <v>0</v>
      </c>
    </row>
    <row r="503" spans="1:6" s="763" customFormat="1">
      <c r="A503" s="881"/>
      <c r="B503" s="885" t="s">
        <v>2415</v>
      </c>
      <c r="C503" s="341" t="s">
        <v>164</v>
      </c>
      <c r="D503" s="886">
        <v>6</v>
      </c>
      <c r="E503" s="188"/>
      <c r="F503" s="765">
        <f>ROUND(D503*E503,2)</f>
        <v>0</v>
      </c>
    </row>
    <row r="504" spans="1:6" s="763" customFormat="1">
      <c r="A504" s="881"/>
      <c r="B504" s="885" t="s">
        <v>2416</v>
      </c>
      <c r="C504" s="341" t="s">
        <v>164</v>
      </c>
      <c r="D504" s="886">
        <v>2</v>
      </c>
      <c r="E504" s="188"/>
      <c r="F504" s="765">
        <f>ROUND(D504*E504,2)</f>
        <v>0</v>
      </c>
    </row>
    <row r="505" spans="1:6" s="763" customFormat="1">
      <c r="A505" s="881"/>
      <c r="B505" s="885" t="s">
        <v>2419</v>
      </c>
      <c r="C505" s="341" t="s">
        <v>164</v>
      </c>
      <c r="D505" s="886">
        <v>1</v>
      </c>
      <c r="E505" s="188"/>
      <c r="F505" s="765">
        <f>ROUND(D505*E505,2)</f>
        <v>0</v>
      </c>
    </row>
    <row r="506" spans="1:6" s="763" customFormat="1">
      <c r="A506" s="881"/>
      <c r="B506" s="885"/>
      <c r="C506" s="341"/>
      <c r="D506" s="306"/>
      <c r="E506" s="148"/>
      <c r="F506" s="759"/>
    </row>
    <row r="507" spans="1:6" s="763" customFormat="1" ht="127.5">
      <c r="A507" s="876" t="s">
        <v>2422</v>
      </c>
      <c r="B507" s="194" t="s">
        <v>2423</v>
      </c>
      <c r="C507" s="305"/>
      <c r="D507" s="306"/>
      <c r="E507" s="148"/>
      <c r="F507" s="759"/>
    </row>
    <row r="508" spans="1:6" s="763" customFormat="1">
      <c r="A508" s="876"/>
      <c r="B508" s="885" t="s">
        <v>2414</v>
      </c>
      <c r="C508" s="341" t="s">
        <v>164</v>
      </c>
      <c r="D508" s="886">
        <v>2</v>
      </c>
      <c r="E508" s="188"/>
      <c r="F508" s="765">
        <f>ROUND(D508*E508,2)</f>
        <v>0</v>
      </c>
    </row>
    <row r="509" spans="1:6" s="763" customFormat="1">
      <c r="A509" s="876"/>
      <c r="B509" s="885" t="s">
        <v>2415</v>
      </c>
      <c r="C509" s="341" t="s">
        <v>164</v>
      </c>
      <c r="D509" s="886">
        <v>6</v>
      </c>
      <c r="E509" s="188"/>
      <c r="F509" s="765">
        <f>ROUND(D509*E509,2)</f>
        <v>0</v>
      </c>
    </row>
    <row r="510" spans="1:6" s="763" customFormat="1">
      <c r="A510" s="876"/>
      <c r="B510" s="885" t="s">
        <v>2424</v>
      </c>
      <c r="C510" s="341" t="s">
        <v>164</v>
      </c>
      <c r="D510" s="886">
        <v>2</v>
      </c>
      <c r="E510" s="188"/>
      <c r="F510" s="765">
        <f>ROUND(D510*E510,2)</f>
        <v>0</v>
      </c>
    </row>
    <row r="511" spans="1:6" s="763" customFormat="1">
      <c r="A511" s="876"/>
      <c r="B511" s="885" t="s">
        <v>2458</v>
      </c>
      <c r="C511" s="341" t="s">
        <v>164</v>
      </c>
      <c r="D511" s="886">
        <v>2</v>
      </c>
      <c r="E511" s="188"/>
      <c r="F511" s="765">
        <f>ROUND(D511*E511,2)</f>
        <v>0</v>
      </c>
    </row>
    <row r="512" spans="1:6" s="763" customFormat="1">
      <c r="A512" s="876"/>
      <c r="B512" s="885"/>
      <c r="C512" s="341"/>
      <c r="D512" s="306"/>
      <c r="E512" s="148"/>
      <c r="F512" s="759"/>
    </row>
    <row r="513" spans="1:6" s="763" customFormat="1" ht="38.25">
      <c r="A513" s="882"/>
      <c r="B513" s="867" t="s">
        <v>4220</v>
      </c>
      <c r="C513" s="541"/>
      <c r="D513" s="306"/>
      <c r="E513" s="148"/>
      <c r="F513" s="759"/>
    </row>
    <row r="514" spans="1:6" s="763" customFormat="1">
      <c r="A514" s="882"/>
      <c r="B514" s="867"/>
      <c r="C514" s="541"/>
      <c r="D514" s="887"/>
      <c r="E514" s="148"/>
      <c r="F514" s="759"/>
    </row>
    <row r="515" spans="1:6" s="763" customFormat="1" ht="102">
      <c r="A515" s="876" t="s">
        <v>2425</v>
      </c>
      <c r="B515" s="194" t="s">
        <v>4360</v>
      </c>
      <c r="C515" s="305"/>
      <c r="D515" s="306"/>
      <c r="E515" s="148"/>
      <c r="F515" s="759"/>
    </row>
    <row r="516" spans="1:6" s="763" customFormat="1">
      <c r="A516" s="876"/>
      <c r="B516" s="695"/>
      <c r="C516" s="305" t="s">
        <v>2402</v>
      </c>
      <c r="D516" s="886">
        <v>10</v>
      </c>
      <c r="E516" s="188"/>
      <c r="F516" s="765">
        <f>ROUND(D516*E516,2)</f>
        <v>0</v>
      </c>
    </row>
    <row r="517" spans="1:6" s="763" customFormat="1">
      <c r="A517" s="882"/>
      <c r="B517" s="1"/>
      <c r="C517" s="541"/>
      <c r="D517" s="887"/>
      <c r="E517" s="148"/>
      <c r="F517" s="759"/>
    </row>
    <row r="518" spans="1:6" s="763" customFormat="1" ht="51">
      <c r="A518" s="876" t="s">
        <v>2426</v>
      </c>
      <c r="B518" s="194" t="s">
        <v>2427</v>
      </c>
      <c r="C518" s="305"/>
      <c r="D518" s="306"/>
      <c r="E518" s="148"/>
      <c r="F518" s="759"/>
    </row>
    <row r="519" spans="1:6" s="763" customFormat="1">
      <c r="A519" s="876"/>
      <c r="B519" s="259" t="s">
        <v>2428</v>
      </c>
      <c r="C519" s="305" t="s">
        <v>2402</v>
      </c>
      <c r="D519" s="886">
        <v>19</v>
      </c>
      <c r="E519" s="188"/>
      <c r="F519" s="765">
        <f>ROUND(D519*E519,2)</f>
        <v>0</v>
      </c>
    </row>
    <row r="520" spans="1:6" s="763" customFormat="1">
      <c r="A520" s="876"/>
      <c r="B520" s="259"/>
      <c r="C520" s="305"/>
      <c r="D520" s="306"/>
      <c r="E520" s="148"/>
      <c r="F520" s="759"/>
    </row>
    <row r="521" spans="1:6" s="763" customFormat="1" ht="76.5">
      <c r="A521" s="876" t="s">
        <v>2429</v>
      </c>
      <c r="B521" s="194" t="s">
        <v>2430</v>
      </c>
      <c r="C521" s="305"/>
      <c r="D521" s="306"/>
      <c r="E521" s="148"/>
      <c r="F521" s="759"/>
    </row>
    <row r="522" spans="1:6" s="763" customFormat="1">
      <c r="A522" s="876"/>
      <c r="B522" s="259" t="s">
        <v>2431</v>
      </c>
      <c r="C522" s="305" t="s">
        <v>2402</v>
      </c>
      <c r="D522" s="886">
        <f>19*2</f>
        <v>38</v>
      </c>
      <c r="E522" s="188"/>
      <c r="F522" s="765">
        <f>ROUND(D522*E522,2)</f>
        <v>0</v>
      </c>
    </row>
    <row r="523" spans="1:6" s="763" customFormat="1">
      <c r="A523" s="876"/>
      <c r="B523" s="888"/>
      <c r="C523" s="541"/>
      <c r="D523" s="194"/>
      <c r="E523" s="148"/>
      <c r="F523" s="759"/>
    </row>
    <row r="524" spans="1:6" s="763" customFormat="1" ht="38.25">
      <c r="A524" s="876" t="s">
        <v>2432</v>
      </c>
      <c r="B524" s="867" t="s">
        <v>2433</v>
      </c>
      <c r="C524" s="877"/>
      <c r="D524" s="877"/>
      <c r="E524" s="148"/>
      <c r="F524" s="759"/>
    </row>
    <row r="525" spans="1:6" s="763" customFormat="1">
      <c r="A525" s="882"/>
      <c r="B525" s="885" t="s">
        <v>2414</v>
      </c>
      <c r="C525" s="877" t="s">
        <v>164</v>
      </c>
      <c r="D525" s="883">
        <v>2</v>
      </c>
      <c r="E525" s="188"/>
      <c r="F525" s="765">
        <f>ROUND(D525*E525,2)</f>
        <v>0</v>
      </c>
    </row>
    <row r="526" spans="1:6" s="763" customFormat="1">
      <c r="A526" s="882"/>
      <c r="B526" s="885" t="s">
        <v>2415</v>
      </c>
      <c r="C526" s="877" t="s">
        <v>164</v>
      </c>
      <c r="D526" s="883">
        <v>4</v>
      </c>
      <c r="E526" s="188"/>
      <c r="F526" s="765">
        <f>ROUND(D526*E526,2)</f>
        <v>0</v>
      </c>
    </row>
    <row r="527" spans="1:6" s="763" customFormat="1">
      <c r="A527" s="882"/>
      <c r="B527" s="885" t="s">
        <v>2424</v>
      </c>
      <c r="C527" s="877" t="s">
        <v>164</v>
      </c>
      <c r="D527" s="883">
        <v>1</v>
      </c>
      <c r="E527" s="188"/>
      <c r="F527" s="765">
        <f>ROUND(D527*E527,2)</f>
        <v>0</v>
      </c>
    </row>
    <row r="528" spans="1:6" s="763" customFormat="1">
      <c r="A528" s="882"/>
      <c r="B528" s="885" t="s">
        <v>2458</v>
      </c>
      <c r="C528" s="877" t="s">
        <v>164</v>
      </c>
      <c r="D528" s="883">
        <v>2</v>
      </c>
      <c r="E528" s="188"/>
      <c r="F528" s="765">
        <f>ROUND(D528*E528,2)</f>
        <v>0</v>
      </c>
    </row>
    <row r="529" spans="1:6" s="763" customFormat="1">
      <c r="A529" s="882"/>
      <c r="B529" s="885" t="s">
        <v>2417</v>
      </c>
      <c r="C529" s="877" t="s">
        <v>164</v>
      </c>
      <c r="D529" s="883">
        <v>2</v>
      </c>
      <c r="E529" s="188"/>
      <c r="F529" s="765">
        <f>ROUND(D529*E529,2)</f>
        <v>0</v>
      </c>
    </row>
    <row r="530" spans="1:6" s="763" customFormat="1">
      <c r="A530" s="882"/>
      <c r="B530" s="260"/>
      <c r="C530" s="877"/>
      <c r="D530" s="877"/>
      <c r="E530" s="148"/>
      <c r="F530" s="759"/>
    </row>
    <row r="531" spans="1:6" s="763" customFormat="1" ht="38.25">
      <c r="A531" s="876" t="s">
        <v>2434</v>
      </c>
      <c r="B531" s="867" t="s">
        <v>2435</v>
      </c>
      <c r="C531" s="341"/>
      <c r="D531" s="341"/>
      <c r="E531" s="148"/>
      <c r="F531" s="759"/>
    </row>
    <row r="532" spans="1:6" s="763" customFormat="1">
      <c r="A532" s="882"/>
      <c r="B532" s="194" t="s">
        <v>2436</v>
      </c>
      <c r="C532" s="341" t="s">
        <v>164</v>
      </c>
      <c r="D532" s="883">
        <v>2</v>
      </c>
      <c r="E532" s="188"/>
      <c r="F532" s="765">
        <f>ROUND(D532*E532,2)</f>
        <v>0</v>
      </c>
    </row>
    <row r="533" spans="1:6" s="763" customFormat="1">
      <c r="A533" s="882"/>
      <c r="B533" s="194" t="s">
        <v>2437</v>
      </c>
      <c r="C533" s="341" t="s">
        <v>164</v>
      </c>
      <c r="D533" s="883">
        <v>3</v>
      </c>
      <c r="E533" s="188"/>
      <c r="F533" s="765">
        <f>ROUND(D533*E533,2)</f>
        <v>0</v>
      </c>
    </row>
    <row r="534" spans="1:6" s="763" customFormat="1">
      <c r="A534" s="882"/>
      <c r="B534" s="194" t="s">
        <v>2438</v>
      </c>
      <c r="C534" s="341" t="s">
        <v>164</v>
      </c>
      <c r="D534" s="883">
        <v>2</v>
      </c>
      <c r="E534" s="188"/>
      <c r="F534" s="765">
        <f>ROUND(D534*E534,2)</f>
        <v>0</v>
      </c>
    </row>
    <row r="535" spans="1:6" s="763" customFormat="1">
      <c r="A535" s="882"/>
      <c r="B535" s="260"/>
      <c r="C535" s="877"/>
      <c r="D535" s="877"/>
      <c r="E535" s="148"/>
      <c r="F535" s="759"/>
    </row>
    <row r="536" spans="1:6" s="763" customFormat="1" ht="25.5">
      <c r="A536" s="876" t="s">
        <v>2439</v>
      </c>
      <c r="B536" s="867" t="s">
        <v>2440</v>
      </c>
      <c r="C536" s="368"/>
      <c r="D536" s="887"/>
      <c r="E536" s="148"/>
      <c r="F536" s="759"/>
    </row>
    <row r="537" spans="1:6" s="763" customFormat="1">
      <c r="A537" s="882"/>
      <c r="B537" s="261" t="s">
        <v>2417</v>
      </c>
      <c r="C537" s="877" t="s">
        <v>2441</v>
      </c>
      <c r="D537" s="883">
        <v>1</v>
      </c>
      <c r="E537" s="188"/>
      <c r="F537" s="765">
        <f>ROUND(D537*E537,2)</f>
        <v>0</v>
      </c>
    </row>
    <row r="538" spans="1:6" s="763" customFormat="1">
      <c r="A538" s="882"/>
      <c r="B538" s="260"/>
      <c r="C538" s="877"/>
      <c r="D538" s="877"/>
      <c r="E538" s="148"/>
      <c r="F538" s="759"/>
    </row>
    <row r="539" spans="1:6" s="763" customFormat="1" ht="38.25">
      <c r="A539" s="876" t="s">
        <v>2442</v>
      </c>
      <c r="B539" s="194" t="s">
        <v>3915</v>
      </c>
      <c r="C539" s="341"/>
      <c r="D539" s="341"/>
      <c r="E539" s="148"/>
      <c r="F539" s="759"/>
    </row>
    <row r="540" spans="1:6" s="763" customFormat="1">
      <c r="A540" s="882"/>
      <c r="B540" s="194"/>
      <c r="C540" s="341" t="s">
        <v>164</v>
      </c>
      <c r="D540" s="889">
        <v>1</v>
      </c>
      <c r="E540" s="188"/>
      <c r="F540" s="765">
        <f>ROUND(D540*E540,2)</f>
        <v>0</v>
      </c>
    </row>
    <row r="541" spans="1:6" s="763" customFormat="1">
      <c r="A541" s="882"/>
      <c r="B541" s="260"/>
      <c r="C541" s="877"/>
      <c r="D541" s="877"/>
      <c r="E541" s="148"/>
      <c r="F541" s="759"/>
    </row>
    <row r="542" spans="1:6" s="763" customFormat="1" ht="63.75">
      <c r="A542" s="876" t="s">
        <v>2443</v>
      </c>
      <c r="B542" s="194" t="s">
        <v>2444</v>
      </c>
      <c r="C542" s="877"/>
      <c r="D542" s="877"/>
      <c r="E542" s="148"/>
      <c r="F542" s="759"/>
    </row>
    <row r="543" spans="1:6" s="763" customFormat="1">
      <c r="A543" s="876"/>
      <c r="B543" s="258" t="s">
        <v>2445</v>
      </c>
      <c r="C543" s="305" t="s">
        <v>164</v>
      </c>
      <c r="D543" s="883">
        <v>3</v>
      </c>
      <c r="E543" s="188"/>
      <c r="F543" s="765">
        <f>ROUND(D543*E543,2)</f>
        <v>0</v>
      </c>
    </row>
    <row r="544" spans="1:6" s="763" customFormat="1">
      <c r="A544" s="882"/>
      <c r="B544" s="258"/>
      <c r="C544" s="877"/>
      <c r="D544" s="877"/>
      <c r="E544" s="148"/>
      <c r="F544" s="759"/>
    </row>
    <row r="545" spans="1:6" s="763" customFormat="1" ht="38.25">
      <c r="A545" s="876" t="s">
        <v>2446</v>
      </c>
      <c r="B545" s="1" t="s">
        <v>2447</v>
      </c>
      <c r="C545" s="368"/>
      <c r="D545" s="887"/>
      <c r="E545" s="148"/>
      <c r="F545" s="759"/>
    </row>
    <row r="546" spans="1:6" s="763" customFormat="1">
      <c r="A546" s="884"/>
      <c r="B546" s="259" t="s">
        <v>2448</v>
      </c>
      <c r="C546" s="368" t="s">
        <v>164</v>
      </c>
      <c r="D546" s="890">
        <v>15</v>
      </c>
      <c r="E546" s="188"/>
      <c r="F546" s="765">
        <f>ROUND(D546*E546,2)</f>
        <v>0</v>
      </c>
    </row>
    <row r="547" spans="1:6" s="763" customFormat="1">
      <c r="A547" s="884"/>
      <c r="B547" s="259"/>
      <c r="C547" s="368"/>
      <c r="D547" s="368"/>
      <c r="E547" s="148"/>
      <c r="F547" s="759"/>
    </row>
    <row r="548" spans="1:6" s="763" customFormat="1" ht="38.25">
      <c r="A548" s="876" t="s">
        <v>2449</v>
      </c>
      <c r="B548" s="1" t="s">
        <v>2450</v>
      </c>
      <c r="C548" s="368"/>
      <c r="D548" s="368"/>
      <c r="E548" s="148"/>
      <c r="F548" s="759"/>
    </row>
    <row r="549" spans="1:6" s="763" customFormat="1">
      <c r="A549" s="882"/>
      <c r="B549" s="259" t="s">
        <v>2451</v>
      </c>
      <c r="C549" s="368" t="s">
        <v>164</v>
      </c>
      <c r="D549" s="890">
        <v>19</v>
      </c>
      <c r="E549" s="188"/>
      <c r="F549" s="765">
        <f>ROUND(D549*E549,2)</f>
        <v>0</v>
      </c>
    </row>
    <row r="550" spans="1:6" s="763" customFormat="1">
      <c r="A550" s="882"/>
      <c r="B550" s="194"/>
      <c r="C550" s="368"/>
      <c r="D550" s="368"/>
      <c r="E550" s="148"/>
      <c r="F550" s="759"/>
    </row>
    <row r="551" spans="1:6" s="763" customFormat="1" ht="25.5">
      <c r="A551" s="876" t="s">
        <v>2452</v>
      </c>
      <c r="B551" s="1" t="s">
        <v>2453</v>
      </c>
      <c r="C551" s="368" t="s">
        <v>164</v>
      </c>
      <c r="D551" s="890">
        <v>8</v>
      </c>
      <c r="E551" s="188"/>
      <c r="F551" s="765">
        <f>ROUND(D551*E551,2)</f>
        <v>0</v>
      </c>
    </row>
    <row r="552" spans="1:6" s="763" customFormat="1">
      <c r="A552" s="884"/>
      <c r="B552" s="1"/>
      <c r="C552" s="368"/>
      <c r="D552" s="368"/>
      <c r="E552" s="148"/>
      <c r="F552" s="759"/>
    </row>
    <row r="553" spans="1:6" s="763" customFormat="1" ht="318.75">
      <c r="A553" s="876" t="s">
        <v>2454</v>
      </c>
      <c r="B553" s="194" t="s">
        <v>4354</v>
      </c>
      <c r="C553" s="541"/>
      <c r="D553" s="2"/>
      <c r="E553" s="148"/>
      <c r="F553" s="759"/>
    </row>
    <row r="554" spans="1:6" s="763" customFormat="1">
      <c r="A554" s="876"/>
      <c r="B554" s="3" t="s">
        <v>2445</v>
      </c>
      <c r="C554" s="368" t="s">
        <v>1433</v>
      </c>
      <c r="D554" s="891">
        <v>62</v>
      </c>
      <c r="E554" s="188"/>
      <c r="F554" s="765">
        <f t="shared" ref="F554:F568" si="0">ROUND(D554*E554,2)</f>
        <v>0</v>
      </c>
    </row>
    <row r="555" spans="1:6" s="763" customFormat="1">
      <c r="A555" s="882"/>
      <c r="B555" s="3" t="s">
        <v>2455</v>
      </c>
      <c r="C555" s="368" t="s">
        <v>1433</v>
      </c>
      <c r="D555" s="891">
        <v>228</v>
      </c>
      <c r="E555" s="188"/>
      <c r="F555" s="765">
        <f t="shared" si="0"/>
        <v>0</v>
      </c>
    </row>
    <row r="556" spans="1:6" s="763" customFormat="1">
      <c r="A556" s="882"/>
      <c r="B556" s="3" t="s">
        <v>2456</v>
      </c>
      <c r="C556" s="368" t="s">
        <v>1433</v>
      </c>
      <c r="D556" s="892">
        <v>10</v>
      </c>
      <c r="E556" s="187"/>
      <c r="F556" s="757">
        <f t="shared" si="0"/>
        <v>0</v>
      </c>
    </row>
    <row r="557" spans="1:6" s="763" customFormat="1">
      <c r="A557" s="882"/>
      <c r="B557" s="3" t="s">
        <v>2456</v>
      </c>
      <c r="C557" s="368" t="s">
        <v>1433</v>
      </c>
      <c r="D557" s="891">
        <v>160</v>
      </c>
      <c r="E557" s="188"/>
      <c r="F557" s="765">
        <f t="shared" si="0"/>
        <v>0</v>
      </c>
    </row>
    <row r="558" spans="1:6" s="763" customFormat="1">
      <c r="A558" s="882"/>
      <c r="B558" s="3" t="s">
        <v>2417</v>
      </c>
      <c r="C558" s="368" t="s">
        <v>1433</v>
      </c>
      <c r="D558" s="891">
        <v>136</v>
      </c>
      <c r="E558" s="188"/>
      <c r="F558" s="765">
        <f t="shared" si="0"/>
        <v>0</v>
      </c>
    </row>
    <row r="559" spans="1:6" s="763" customFormat="1">
      <c r="A559" s="882"/>
      <c r="B559" s="3" t="s">
        <v>2457</v>
      </c>
      <c r="C559" s="368" t="s">
        <v>1433</v>
      </c>
      <c r="D559" s="892">
        <v>30</v>
      </c>
      <c r="E559" s="187"/>
      <c r="F559" s="757">
        <f t="shared" si="0"/>
        <v>0</v>
      </c>
    </row>
    <row r="560" spans="1:6" s="763" customFormat="1">
      <c r="A560" s="882"/>
      <c r="B560" s="3" t="s">
        <v>2457</v>
      </c>
      <c r="C560" s="368" t="s">
        <v>1433</v>
      </c>
      <c r="D560" s="891">
        <v>482</v>
      </c>
      <c r="E560" s="188"/>
      <c r="F560" s="765">
        <f t="shared" si="0"/>
        <v>0</v>
      </c>
    </row>
    <row r="561" spans="1:6" s="763" customFormat="1">
      <c r="A561" s="882"/>
      <c r="B561" s="3" t="s">
        <v>2458</v>
      </c>
      <c r="C561" s="368" t="s">
        <v>1433</v>
      </c>
      <c r="D561" s="892">
        <v>32</v>
      </c>
      <c r="E561" s="187"/>
      <c r="F561" s="757">
        <f t="shared" si="0"/>
        <v>0</v>
      </c>
    </row>
    <row r="562" spans="1:6" s="763" customFormat="1">
      <c r="A562" s="882"/>
      <c r="B562" s="3" t="s">
        <v>2458</v>
      </c>
      <c r="C562" s="368" t="s">
        <v>1433</v>
      </c>
      <c r="D562" s="891">
        <v>130</v>
      </c>
      <c r="E562" s="188"/>
      <c r="F562" s="765">
        <f t="shared" si="0"/>
        <v>0</v>
      </c>
    </row>
    <row r="563" spans="1:6" s="763" customFormat="1">
      <c r="A563" s="882"/>
      <c r="B563" s="3" t="s">
        <v>2424</v>
      </c>
      <c r="C563" s="368" t="s">
        <v>1433</v>
      </c>
      <c r="D563" s="892">
        <v>10</v>
      </c>
      <c r="E563" s="187"/>
      <c r="F563" s="757">
        <f t="shared" si="0"/>
        <v>0</v>
      </c>
    </row>
    <row r="564" spans="1:6" s="763" customFormat="1">
      <c r="A564" s="882"/>
      <c r="B564" s="3" t="s">
        <v>2424</v>
      </c>
      <c r="C564" s="368" t="s">
        <v>1433</v>
      </c>
      <c r="D564" s="891">
        <v>218</v>
      </c>
      <c r="E564" s="188"/>
      <c r="F564" s="765">
        <f t="shared" si="0"/>
        <v>0</v>
      </c>
    </row>
    <row r="565" spans="1:6" s="763" customFormat="1">
      <c r="A565" s="882"/>
      <c r="B565" s="3" t="s">
        <v>2459</v>
      </c>
      <c r="C565" s="368" t="s">
        <v>1433</v>
      </c>
      <c r="D565" s="891">
        <v>63</v>
      </c>
      <c r="E565" s="188"/>
      <c r="F565" s="765">
        <f t="shared" si="0"/>
        <v>0</v>
      </c>
    </row>
    <row r="566" spans="1:6" s="763" customFormat="1">
      <c r="A566" s="882"/>
      <c r="B566" s="3" t="s">
        <v>2415</v>
      </c>
      <c r="C566" s="368" t="s">
        <v>1433</v>
      </c>
      <c r="D566" s="891">
        <v>138</v>
      </c>
      <c r="E566" s="188"/>
      <c r="F566" s="765">
        <f t="shared" si="0"/>
        <v>0</v>
      </c>
    </row>
    <row r="567" spans="1:6" s="763" customFormat="1">
      <c r="A567" s="882"/>
      <c r="B567" s="3" t="s">
        <v>2414</v>
      </c>
      <c r="C567" s="368" t="s">
        <v>1433</v>
      </c>
      <c r="D567" s="891">
        <v>242</v>
      </c>
      <c r="E567" s="188"/>
      <c r="F567" s="765">
        <f t="shared" si="0"/>
        <v>0</v>
      </c>
    </row>
    <row r="568" spans="1:6" s="763" customFormat="1" ht="38.25">
      <c r="A568" s="882"/>
      <c r="B568" s="782" t="s">
        <v>2460</v>
      </c>
      <c r="C568" s="368" t="s">
        <v>105</v>
      </c>
      <c r="D568" s="891">
        <v>102</v>
      </c>
      <c r="E568" s="188"/>
      <c r="F568" s="765">
        <f t="shared" si="0"/>
        <v>0</v>
      </c>
    </row>
    <row r="569" spans="1:6" s="763" customFormat="1">
      <c r="A569" s="882"/>
      <c r="B569" s="782"/>
      <c r="C569" s="368"/>
      <c r="D569" s="306"/>
      <c r="E569" s="148"/>
      <c r="F569" s="759"/>
    </row>
    <row r="570" spans="1:6" s="763" customFormat="1" ht="102">
      <c r="A570" s="876" t="s">
        <v>2461</v>
      </c>
      <c r="B570" s="194" t="s">
        <v>2462</v>
      </c>
      <c r="C570" s="483"/>
      <c r="D570" s="368"/>
      <c r="E570" s="148"/>
      <c r="F570" s="759"/>
    </row>
    <row r="571" spans="1:6" s="763" customFormat="1">
      <c r="A571" s="882"/>
      <c r="B571" s="885"/>
      <c r="C571" s="305" t="s">
        <v>2191</v>
      </c>
      <c r="D571" s="890">
        <v>1480</v>
      </c>
      <c r="E571" s="188"/>
      <c r="F571" s="765">
        <f>ROUND(D571*E571,2)</f>
        <v>0</v>
      </c>
    </row>
    <row r="572" spans="1:6" s="763" customFormat="1">
      <c r="A572" s="882"/>
      <c r="B572" s="194"/>
      <c r="C572" s="368"/>
      <c r="D572" s="326"/>
      <c r="E572" s="148"/>
      <c r="F572" s="759"/>
    </row>
    <row r="573" spans="1:6" s="763" customFormat="1" ht="89.25">
      <c r="A573" s="876" t="s">
        <v>2463</v>
      </c>
      <c r="B573" s="1" t="s">
        <v>4221</v>
      </c>
      <c r="C573" s="368"/>
      <c r="D573" s="326"/>
      <c r="E573" s="148"/>
      <c r="F573" s="759"/>
    </row>
    <row r="574" spans="1:6" s="763" customFormat="1">
      <c r="A574" s="882"/>
      <c r="B574" s="784" t="s">
        <v>2464</v>
      </c>
      <c r="C574" s="893" t="s">
        <v>1433</v>
      </c>
      <c r="D574" s="890">
        <v>128</v>
      </c>
      <c r="E574" s="188"/>
      <c r="F574" s="765">
        <f>ROUND(D574*E574,2)</f>
        <v>0</v>
      </c>
    </row>
    <row r="575" spans="1:6" s="763" customFormat="1">
      <c r="A575" s="882"/>
      <c r="B575" s="784" t="s">
        <v>2465</v>
      </c>
      <c r="C575" s="893" t="s">
        <v>1433</v>
      </c>
      <c r="D575" s="890">
        <v>65</v>
      </c>
      <c r="E575" s="188"/>
      <c r="F575" s="765">
        <f>ROUND(D575*E575,2)</f>
        <v>0</v>
      </c>
    </row>
    <row r="576" spans="1:6" s="763" customFormat="1">
      <c r="A576" s="882"/>
      <c r="B576" s="893"/>
      <c r="C576" s="893"/>
      <c r="D576" s="893"/>
      <c r="E576" s="148"/>
      <c r="F576" s="759"/>
    </row>
    <row r="577" spans="1:6" s="763" customFormat="1" ht="127.5">
      <c r="A577" s="876" t="s">
        <v>2466</v>
      </c>
      <c r="B577" s="1" t="s">
        <v>4222</v>
      </c>
      <c r="C577" s="368"/>
      <c r="D577" s="326"/>
      <c r="E577" s="148"/>
      <c r="F577" s="759"/>
    </row>
    <row r="578" spans="1:6" s="763" customFormat="1">
      <c r="A578" s="882"/>
      <c r="B578" s="472" t="s">
        <v>2467</v>
      </c>
      <c r="C578" s="368" t="s">
        <v>1433</v>
      </c>
      <c r="D578" s="890">
        <v>128</v>
      </c>
      <c r="E578" s="188"/>
      <c r="F578" s="765">
        <f>ROUND(D578*E578,2)</f>
        <v>0</v>
      </c>
    </row>
    <row r="579" spans="1:6" s="763" customFormat="1">
      <c r="A579" s="882"/>
      <c r="B579" s="472" t="s">
        <v>2468</v>
      </c>
      <c r="C579" s="368" t="s">
        <v>1433</v>
      </c>
      <c r="D579" s="890">
        <v>65</v>
      </c>
      <c r="E579" s="188"/>
      <c r="F579" s="765">
        <f>ROUND(D579*E579,2)</f>
        <v>0</v>
      </c>
    </row>
    <row r="580" spans="1:6" s="763" customFormat="1">
      <c r="A580" s="884"/>
      <c r="B580" s="1"/>
      <c r="C580" s="368"/>
      <c r="D580" s="894"/>
      <c r="E580" s="148"/>
      <c r="F580" s="759"/>
    </row>
    <row r="581" spans="1:6" s="763" customFormat="1" ht="63.75">
      <c r="A581" s="876" t="s">
        <v>2469</v>
      </c>
      <c r="B581" s="1" t="s">
        <v>2470</v>
      </c>
      <c r="C581" s="368"/>
      <c r="D581" s="368"/>
      <c r="E581" s="148"/>
      <c r="F581" s="759"/>
    </row>
    <row r="582" spans="1:6" s="763" customFormat="1">
      <c r="A582" s="876"/>
      <c r="B582" s="695"/>
      <c r="C582" s="368" t="s">
        <v>2402</v>
      </c>
      <c r="D582" s="890">
        <v>1</v>
      </c>
      <c r="E582" s="188"/>
      <c r="F582" s="765">
        <f>ROUND(D582*E582,2)</f>
        <v>0</v>
      </c>
    </row>
    <row r="583" spans="1:6" s="763" customFormat="1">
      <c r="A583" s="876"/>
      <c r="B583" s="695"/>
      <c r="C583" s="368"/>
      <c r="D583" s="368"/>
      <c r="E583" s="148"/>
      <c r="F583" s="759"/>
    </row>
    <row r="584" spans="1:6" s="763" customFormat="1" ht="178.5">
      <c r="A584" s="876" t="s">
        <v>2471</v>
      </c>
      <c r="B584" s="194" t="s">
        <v>4223</v>
      </c>
      <c r="C584" s="368"/>
      <c r="D584" s="895"/>
      <c r="E584" s="148"/>
      <c r="F584" s="759"/>
    </row>
    <row r="585" spans="1:6" s="763" customFormat="1">
      <c r="A585" s="896"/>
      <c r="B585" s="194" t="s">
        <v>2472</v>
      </c>
      <c r="C585" s="368"/>
      <c r="D585" s="897"/>
      <c r="E585" s="148"/>
      <c r="F585" s="759"/>
    </row>
    <row r="586" spans="1:6" s="763" customFormat="1">
      <c r="A586" s="882"/>
      <c r="B586" s="3" t="s">
        <v>2445</v>
      </c>
      <c r="C586" s="368" t="s">
        <v>1433</v>
      </c>
      <c r="D586" s="891">
        <v>62</v>
      </c>
      <c r="E586" s="188"/>
      <c r="F586" s="765">
        <f t="shared" ref="F586:F600" si="1">ROUND(D586*E586,2)</f>
        <v>0</v>
      </c>
    </row>
    <row r="587" spans="1:6" s="763" customFormat="1">
      <c r="A587" s="898"/>
      <c r="B587" s="3" t="s">
        <v>2455</v>
      </c>
      <c r="C587" s="368" t="s">
        <v>1433</v>
      </c>
      <c r="D587" s="891">
        <v>228</v>
      </c>
      <c r="E587" s="188"/>
      <c r="F587" s="765">
        <f t="shared" si="1"/>
        <v>0</v>
      </c>
    </row>
    <row r="588" spans="1:6" s="763" customFormat="1">
      <c r="A588" s="898"/>
      <c r="B588" s="3" t="s">
        <v>2456</v>
      </c>
      <c r="C588" s="368" t="s">
        <v>1433</v>
      </c>
      <c r="D588" s="892">
        <v>10</v>
      </c>
      <c r="E588" s="187"/>
      <c r="F588" s="757">
        <f t="shared" si="1"/>
        <v>0</v>
      </c>
    </row>
    <row r="589" spans="1:6" s="763" customFormat="1">
      <c r="A589" s="898"/>
      <c r="B589" s="3" t="s">
        <v>2456</v>
      </c>
      <c r="C589" s="368" t="s">
        <v>1433</v>
      </c>
      <c r="D589" s="891">
        <v>160</v>
      </c>
      <c r="E589" s="188"/>
      <c r="F589" s="765">
        <f t="shared" si="1"/>
        <v>0</v>
      </c>
    </row>
    <row r="590" spans="1:6" s="763" customFormat="1">
      <c r="A590" s="898"/>
      <c r="B590" s="3" t="s">
        <v>2417</v>
      </c>
      <c r="C590" s="368" t="s">
        <v>1433</v>
      </c>
      <c r="D590" s="891">
        <v>136</v>
      </c>
      <c r="E590" s="188"/>
      <c r="F590" s="765">
        <f t="shared" si="1"/>
        <v>0</v>
      </c>
    </row>
    <row r="591" spans="1:6" s="763" customFormat="1">
      <c r="A591" s="898"/>
      <c r="B591" s="3" t="s">
        <v>2457</v>
      </c>
      <c r="C591" s="368" t="s">
        <v>1433</v>
      </c>
      <c r="D591" s="892">
        <v>30</v>
      </c>
      <c r="E591" s="187"/>
      <c r="F591" s="757">
        <f t="shared" si="1"/>
        <v>0</v>
      </c>
    </row>
    <row r="592" spans="1:6" s="763" customFormat="1">
      <c r="A592" s="898"/>
      <c r="B592" s="3" t="s">
        <v>2457</v>
      </c>
      <c r="C592" s="368" t="s">
        <v>1433</v>
      </c>
      <c r="D592" s="891">
        <v>482</v>
      </c>
      <c r="E592" s="188"/>
      <c r="F592" s="765">
        <f t="shared" si="1"/>
        <v>0</v>
      </c>
    </row>
    <row r="593" spans="1:6" s="763" customFormat="1">
      <c r="A593" s="898"/>
      <c r="B593" s="3" t="s">
        <v>2458</v>
      </c>
      <c r="C593" s="368" t="s">
        <v>1433</v>
      </c>
      <c r="D593" s="892">
        <v>32</v>
      </c>
      <c r="E593" s="187"/>
      <c r="F593" s="757">
        <f t="shared" si="1"/>
        <v>0</v>
      </c>
    </row>
    <row r="594" spans="1:6" s="763" customFormat="1">
      <c r="A594" s="898"/>
      <c r="B594" s="3" t="s">
        <v>2458</v>
      </c>
      <c r="C594" s="368" t="s">
        <v>1433</v>
      </c>
      <c r="D594" s="891">
        <v>130</v>
      </c>
      <c r="E594" s="188"/>
      <c r="F594" s="765">
        <f t="shared" si="1"/>
        <v>0</v>
      </c>
    </row>
    <row r="595" spans="1:6" s="763" customFormat="1">
      <c r="A595" s="898"/>
      <c r="B595" s="3" t="s">
        <v>2424</v>
      </c>
      <c r="C595" s="368" t="s">
        <v>1433</v>
      </c>
      <c r="D595" s="892">
        <v>10</v>
      </c>
      <c r="E595" s="187"/>
      <c r="F595" s="757">
        <f t="shared" si="1"/>
        <v>0</v>
      </c>
    </row>
    <row r="596" spans="1:6" s="763" customFormat="1">
      <c r="A596" s="898"/>
      <c r="B596" s="3" t="s">
        <v>2424</v>
      </c>
      <c r="C596" s="368" t="s">
        <v>1433</v>
      </c>
      <c r="D596" s="891">
        <v>218</v>
      </c>
      <c r="E596" s="188"/>
      <c r="F596" s="765">
        <f t="shared" si="1"/>
        <v>0</v>
      </c>
    </row>
    <row r="597" spans="1:6" s="763" customFormat="1">
      <c r="A597" s="898"/>
      <c r="B597" s="3" t="s">
        <v>2459</v>
      </c>
      <c r="C597" s="368" t="s">
        <v>1433</v>
      </c>
      <c r="D597" s="891">
        <v>63</v>
      </c>
      <c r="E597" s="188"/>
      <c r="F597" s="765">
        <f t="shared" si="1"/>
        <v>0</v>
      </c>
    </row>
    <row r="598" spans="1:6" s="763" customFormat="1">
      <c r="A598" s="898"/>
      <c r="B598" s="3" t="s">
        <v>2415</v>
      </c>
      <c r="C598" s="368" t="s">
        <v>1433</v>
      </c>
      <c r="D598" s="891">
        <v>138</v>
      </c>
      <c r="E598" s="188"/>
      <c r="F598" s="765">
        <f t="shared" si="1"/>
        <v>0</v>
      </c>
    </row>
    <row r="599" spans="1:6" s="763" customFormat="1">
      <c r="A599" s="898"/>
      <c r="B599" s="3" t="s">
        <v>2414</v>
      </c>
      <c r="C599" s="368" t="s">
        <v>1433</v>
      </c>
      <c r="D599" s="891">
        <v>242</v>
      </c>
      <c r="E599" s="188"/>
      <c r="F599" s="765">
        <f t="shared" si="1"/>
        <v>0</v>
      </c>
    </row>
    <row r="600" spans="1:6" s="763" customFormat="1">
      <c r="A600" s="898"/>
      <c r="B600" s="782" t="s">
        <v>2473</v>
      </c>
      <c r="C600" s="368" t="s">
        <v>105</v>
      </c>
      <c r="D600" s="886">
        <v>82</v>
      </c>
      <c r="E600" s="188"/>
      <c r="F600" s="765">
        <f t="shared" si="1"/>
        <v>0</v>
      </c>
    </row>
    <row r="601" spans="1:6" s="763" customFormat="1">
      <c r="A601" s="898"/>
      <c r="B601" s="194"/>
      <c r="C601" s="305"/>
      <c r="D601" s="305"/>
      <c r="E601" s="148"/>
      <c r="F601" s="759"/>
    </row>
    <row r="602" spans="1:6" s="763" customFormat="1" ht="38.25">
      <c r="A602" s="876" t="s">
        <v>2474</v>
      </c>
      <c r="B602" s="770" t="s">
        <v>2397</v>
      </c>
      <c r="C602" s="899" t="s">
        <v>2210</v>
      </c>
      <c r="D602" s="883">
        <v>1</v>
      </c>
      <c r="E602" s="188"/>
      <c r="F602" s="765">
        <f>ROUND(D602*E602,2)</f>
        <v>0</v>
      </c>
    </row>
    <row r="603" spans="1:6" s="763" customFormat="1">
      <c r="A603" s="900"/>
      <c r="B603" s="866"/>
      <c r="C603" s="368"/>
      <c r="D603" s="368"/>
      <c r="E603" s="148"/>
      <c r="F603" s="759"/>
    </row>
    <row r="604" spans="1:6" s="763" customFormat="1" ht="89.25">
      <c r="A604" s="876" t="s">
        <v>2475</v>
      </c>
      <c r="B604" s="1" t="s">
        <v>2476</v>
      </c>
      <c r="C604" s="368"/>
      <c r="D604" s="341"/>
      <c r="E604" s="148"/>
      <c r="F604" s="759"/>
    </row>
    <row r="605" spans="1:6" s="763" customFormat="1">
      <c r="A605" s="882"/>
      <c r="B605" s="451"/>
      <c r="C605" s="368" t="s">
        <v>2402</v>
      </c>
      <c r="D605" s="890">
        <v>1</v>
      </c>
      <c r="E605" s="188"/>
      <c r="F605" s="765">
        <f>ROUND(D605*E605,2)</f>
        <v>0</v>
      </c>
    </row>
    <row r="606" spans="1:6" s="763" customFormat="1">
      <c r="A606" s="882"/>
      <c r="B606" s="194"/>
      <c r="C606" s="368"/>
      <c r="D606" s="368"/>
      <c r="E606" s="148"/>
      <c r="F606" s="759"/>
    </row>
    <row r="607" spans="1:6" s="763" customFormat="1" ht="114.75">
      <c r="A607" s="876" t="s">
        <v>2477</v>
      </c>
      <c r="B607" s="329" t="s">
        <v>2478</v>
      </c>
      <c r="C607" s="368"/>
      <c r="D607" s="368"/>
      <c r="E607" s="148"/>
      <c r="F607" s="759"/>
    </row>
    <row r="608" spans="1:6" s="763" customFormat="1">
      <c r="A608" s="194"/>
      <c r="B608" s="194"/>
      <c r="C608" s="368" t="s">
        <v>2402</v>
      </c>
      <c r="D608" s="890">
        <v>1</v>
      </c>
      <c r="E608" s="188"/>
      <c r="F608" s="765">
        <f>ROUND(D608*E608,2)</f>
        <v>0</v>
      </c>
    </row>
    <row r="609" spans="1:6" s="763" customFormat="1">
      <c r="A609" s="413"/>
      <c r="B609" s="901"/>
      <c r="C609" s="368"/>
      <c r="D609" s="902"/>
      <c r="E609" s="144"/>
      <c r="F609" s="767"/>
    </row>
    <row r="610" spans="1:6" s="763" customFormat="1" ht="25.5">
      <c r="A610" s="815" t="s">
        <v>1158</v>
      </c>
      <c r="B610" s="464" t="s">
        <v>2479</v>
      </c>
      <c r="C610" s="903"/>
      <c r="D610" s="904"/>
      <c r="E610" s="151"/>
      <c r="F610" s="758">
        <f>SUM(F472:F608)</f>
        <v>0</v>
      </c>
    </row>
    <row r="611" spans="1:6" s="763" customFormat="1">
      <c r="A611" s="905"/>
      <c r="B611" s="295"/>
      <c r="C611" s="906"/>
      <c r="D611" s="906"/>
      <c r="E611" s="156"/>
      <c r="F611" s="768"/>
    </row>
    <row r="612" spans="1:6" s="763" customFormat="1">
      <c r="A612" s="907" t="s">
        <v>1601</v>
      </c>
      <c r="B612" s="30" t="s">
        <v>2480</v>
      </c>
      <c r="C612" s="368"/>
      <c r="D612" s="908"/>
      <c r="E612" s="50"/>
      <c r="F612" s="753"/>
    </row>
    <row r="613" spans="1:6" s="763" customFormat="1">
      <c r="A613" s="907"/>
      <c r="B613" s="30"/>
      <c r="C613" s="368"/>
      <c r="D613" s="908"/>
      <c r="E613" s="50"/>
      <c r="F613" s="753"/>
    </row>
    <row r="614" spans="1:6" s="763" customFormat="1">
      <c r="A614" s="907"/>
      <c r="B614" s="30"/>
      <c r="C614" s="368"/>
      <c r="D614" s="908"/>
      <c r="E614" s="50"/>
      <c r="F614" s="753"/>
    </row>
    <row r="615" spans="1:6" s="763" customFormat="1" ht="25.5">
      <c r="A615" s="907" t="s">
        <v>1187</v>
      </c>
      <c r="B615" s="30" t="s">
        <v>2481</v>
      </c>
      <c r="C615" s="368"/>
      <c r="D615" s="908"/>
      <c r="E615" s="148"/>
      <c r="F615" s="753"/>
    </row>
    <row r="616" spans="1:6" s="763" customFormat="1">
      <c r="A616" s="907"/>
      <c r="B616" s="30"/>
      <c r="C616" s="368"/>
      <c r="D616" s="908"/>
      <c r="E616" s="148"/>
      <c r="F616" s="753"/>
    </row>
    <row r="617" spans="1:6" s="763" customFormat="1" ht="195.75" customHeight="1">
      <c r="A617" s="824" t="s">
        <v>3470</v>
      </c>
      <c r="B617" s="1" t="s">
        <v>2482</v>
      </c>
      <c r="C617" s="368"/>
      <c r="D617" s="908"/>
      <c r="E617" s="148"/>
      <c r="F617" s="759"/>
    </row>
    <row r="618" spans="1:6" s="763" customFormat="1">
      <c r="A618" s="900"/>
      <c r="B618" s="1" t="s">
        <v>2483</v>
      </c>
      <c r="C618" s="368"/>
      <c r="D618" s="908"/>
      <c r="E618" s="148"/>
      <c r="F618" s="759"/>
    </row>
    <row r="619" spans="1:6" s="763" customFormat="1">
      <c r="A619" s="900"/>
      <c r="B619" s="1" t="s">
        <v>2484</v>
      </c>
      <c r="C619" s="368" t="s">
        <v>1433</v>
      </c>
      <c r="D619" s="909">
        <v>10400</v>
      </c>
      <c r="E619" s="187"/>
      <c r="F619" s="757">
        <f>ROUND(D619*E619,2)</f>
        <v>0</v>
      </c>
    </row>
    <row r="620" spans="1:6" s="763" customFormat="1">
      <c r="A620" s="900"/>
      <c r="B620" s="30"/>
      <c r="C620" s="368"/>
      <c r="D620" s="908"/>
      <c r="E620" s="148"/>
      <c r="F620" s="759"/>
    </row>
    <row r="621" spans="1:6" s="763" customFormat="1" ht="171" customHeight="1">
      <c r="A621" s="876" t="s">
        <v>3471</v>
      </c>
      <c r="B621" s="846" t="s">
        <v>2485</v>
      </c>
      <c r="C621" s="368"/>
      <c r="D621" s="908"/>
      <c r="E621" s="148"/>
      <c r="F621" s="759"/>
    </row>
    <row r="622" spans="1:6" s="763" customFormat="1">
      <c r="A622" s="900"/>
      <c r="B622" s="1" t="s">
        <v>2486</v>
      </c>
      <c r="C622" s="368" t="s">
        <v>105</v>
      </c>
      <c r="D622" s="909">
        <v>1865</v>
      </c>
      <c r="E622" s="187"/>
      <c r="F622" s="757">
        <f>ROUND(D622*E622,2)</f>
        <v>0</v>
      </c>
    </row>
    <row r="623" spans="1:6" s="763" customFormat="1">
      <c r="A623" s="900"/>
      <c r="B623" s="30"/>
      <c r="C623" s="368"/>
      <c r="D623" s="908"/>
      <c r="E623" s="148"/>
      <c r="F623" s="759"/>
    </row>
    <row r="624" spans="1:6" s="763" customFormat="1" ht="51">
      <c r="A624" s="876" t="s">
        <v>3472</v>
      </c>
      <c r="B624" s="1" t="s">
        <v>3916</v>
      </c>
      <c r="C624" s="368"/>
      <c r="D624" s="908"/>
      <c r="E624" s="148"/>
      <c r="F624" s="759"/>
    </row>
    <row r="625" spans="1:6" s="763" customFormat="1">
      <c r="A625" s="900"/>
      <c r="B625" s="1" t="s">
        <v>2487</v>
      </c>
      <c r="C625" s="368" t="s">
        <v>164</v>
      </c>
      <c r="D625" s="909">
        <v>19880</v>
      </c>
      <c r="E625" s="187"/>
      <c r="F625" s="757">
        <f>ROUND(D625*E625,2)</f>
        <v>0</v>
      </c>
    </row>
    <row r="626" spans="1:6" s="763" customFormat="1">
      <c r="A626" s="900"/>
      <c r="B626" s="1"/>
      <c r="C626" s="368"/>
      <c r="D626" s="908"/>
      <c r="E626" s="148"/>
      <c r="F626" s="759"/>
    </row>
    <row r="627" spans="1:6" s="763" customFormat="1" ht="89.25">
      <c r="A627" s="876" t="s">
        <v>3473</v>
      </c>
      <c r="B627" s="1" t="s">
        <v>2488</v>
      </c>
      <c r="C627" s="368"/>
      <c r="D627" s="908"/>
      <c r="E627" s="148"/>
      <c r="F627" s="759"/>
    </row>
    <row r="628" spans="1:6" s="763" customFormat="1">
      <c r="A628" s="900"/>
      <c r="B628" s="1" t="s">
        <v>2489</v>
      </c>
      <c r="C628" s="368" t="s">
        <v>372</v>
      </c>
      <c r="D628" s="909">
        <v>996</v>
      </c>
      <c r="E628" s="187"/>
      <c r="F628" s="757">
        <f>ROUND(D628*E628,2)</f>
        <v>0</v>
      </c>
    </row>
    <row r="629" spans="1:6" s="763" customFormat="1">
      <c r="A629" s="900"/>
      <c r="B629" s="1"/>
      <c r="C629" s="368"/>
      <c r="D629" s="908"/>
      <c r="E629" s="148"/>
      <c r="F629" s="759"/>
    </row>
    <row r="630" spans="1:6" s="763" customFormat="1" ht="127.5">
      <c r="A630" s="876" t="s">
        <v>3474</v>
      </c>
      <c r="B630" s="1" t="s">
        <v>2490</v>
      </c>
      <c r="C630" s="368"/>
      <c r="D630" s="908"/>
      <c r="E630" s="148"/>
      <c r="F630" s="759"/>
    </row>
    <row r="631" spans="1:6" s="763" customFormat="1">
      <c r="A631" s="900"/>
      <c r="B631" s="1" t="s">
        <v>2491</v>
      </c>
      <c r="C631" s="368" t="s">
        <v>372</v>
      </c>
      <c r="D631" s="909">
        <v>29</v>
      </c>
      <c r="E631" s="187"/>
      <c r="F631" s="757">
        <f>ROUND(D631*E631,2)</f>
        <v>0</v>
      </c>
    </row>
    <row r="632" spans="1:6" s="763" customFormat="1">
      <c r="A632" s="900"/>
      <c r="B632" s="1"/>
      <c r="C632" s="368"/>
      <c r="D632" s="908"/>
      <c r="E632" s="148"/>
      <c r="F632" s="759"/>
    </row>
    <row r="633" spans="1:6" s="763" customFormat="1" ht="92.25" customHeight="1">
      <c r="A633" s="876" t="s">
        <v>3475</v>
      </c>
      <c r="B633" s="910" t="s">
        <v>2492</v>
      </c>
      <c r="C633" s="368"/>
      <c r="D633" s="908"/>
      <c r="E633" s="148"/>
      <c r="F633" s="759"/>
    </row>
    <row r="634" spans="1:6" s="763" customFormat="1">
      <c r="A634" s="900"/>
      <c r="B634" s="1"/>
      <c r="C634" s="368" t="s">
        <v>2493</v>
      </c>
      <c r="D634" s="909">
        <v>327</v>
      </c>
      <c r="E634" s="187"/>
      <c r="F634" s="757">
        <f>ROUND(D634*E634,2)</f>
        <v>0</v>
      </c>
    </row>
    <row r="635" spans="1:6" s="763" customFormat="1">
      <c r="A635" s="900"/>
      <c r="B635" s="1"/>
      <c r="C635" s="368"/>
      <c r="D635" s="908"/>
      <c r="E635" s="148"/>
      <c r="F635" s="759"/>
    </row>
    <row r="636" spans="1:6" s="763" customFormat="1" ht="178.5">
      <c r="A636" s="824" t="s">
        <v>3476</v>
      </c>
      <c r="B636" s="910" t="s">
        <v>3917</v>
      </c>
      <c r="C636" s="368"/>
      <c r="D636" s="908"/>
      <c r="E636" s="148"/>
      <c r="F636" s="759"/>
    </row>
    <row r="637" spans="1:6" s="763" customFormat="1">
      <c r="A637" s="824"/>
      <c r="B637" s="910"/>
      <c r="C637" s="368"/>
      <c r="D637" s="908"/>
      <c r="E637" s="148"/>
      <c r="F637" s="759"/>
    </row>
    <row r="638" spans="1:6" s="763" customFormat="1">
      <c r="A638" s="824"/>
      <c r="B638" s="910" t="s">
        <v>2494</v>
      </c>
      <c r="C638" s="368" t="s">
        <v>164</v>
      </c>
      <c r="D638" s="909">
        <v>10</v>
      </c>
      <c r="E638" s="187"/>
      <c r="F638" s="757">
        <f t="shared" ref="F638:F645" si="2">ROUND(D638*E638,2)</f>
        <v>0</v>
      </c>
    </row>
    <row r="639" spans="1:6" s="763" customFormat="1">
      <c r="A639" s="824"/>
      <c r="B639" s="910" t="s">
        <v>2495</v>
      </c>
      <c r="C639" s="368" t="s">
        <v>164</v>
      </c>
      <c r="D639" s="909">
        <v>5</v>
      </c>
      <c r="E639" s="187"/>
      <c r="F639" s="757">
        <f t="shared" si="2"/>
        <v>0</v>
      </c>
    </row>
    <row r="640" spans="1:6" s="763" customFormat="1">
      <c r="A640" s="900"/>
      <c r="B640" s="1" t="s">
        <v>2496</v>
      </c>
      <c r="C640" s="368" t="s">
        <v>164</v>
      </c>
      <c r="D640" s="909">
        <v>1</v>
      </c>
      <c r="E640" s="187"/>
      <c r="F640" s="757">
        <f t="shared" si="2"/>
        <v>0</v>
      </c>
    </row>
    <row r="641" spans="1:6" s="763" customFormat="1">
      <c r="A641" s="900"/>
      <c r="B641" s="1" t="s">
        <v>2497</v>
      </c>
      <c r="C641" s="368" t="s">
        <v>164</v>
      </c>
      <c r="D641" s="909">
        <v>1</v>
      </c>
      <c r="E641" s="187"/>
      <c r="F641" s="757">
        <f t="shared" si="2"/>
        <v>0</v>
      </c>
    </row>
    <row r="642" spans="1:6" s="763" customFormat="1">
      <c r="A642" s="900"/>
      <c r="B642" s="1" t="s">
        <v>2498</v>
      </c>
      <c r="C642" s="368" t="s">
        <v>164</v>
      </c>
      <c r="D642" s="909">
        <v>2</v>
      </c>
      <c r="E642" s="187"/>
      <c r="F642" s="757">
        <f t="shared" si="2"/>
        <v>0</v>
      </c>
    </row>
    <row r="643" spans="1:6" s="763" customFormat="1">
      <c r="A643" s="900"/>
      <c r="B643" s="1" t="s">
        <v>2499</v>
      </c>
      <c r="C643" s="368" t="s">
        <v>164</v>
      </c>
      <c r="D643" s="909">
        <v>1</v>
      </c>
      <c r="E643" s="187"/>
      <c r="F643" s="757">
        <f t="shared" si="2"/>
        <v>0</v>
      </c>
    </row>
    <row r="644" spans="1:6" s="763" customFormat="1">
      <c r="A644" s="900"/>
      <c r="B644" s="1" t="s">
        <v>2500</v>
      </c>
      <c r="C644" s="368" t="s">
        <v>164</v>
      </c>
      <c r="D644" s="909">
        <v>3</v>
      </c>
      <c r="E644" s="187"/>
      <c r="F644" s="757">
        <f t="shared" si="2"/>
        <v>0</v>
      </c>
    </row>
    <row r="645" spans="1:6" s="763" customFormat="1">
      <c r="A645" s="900"/>
      <c r="B645" s="1" t="s">
        <v>2501</v>
      </c>
      <c r="C645" s="368" t="s">
        <v>164</v>
      </c>
      <c r="D645" s="909">
        <v>5</v>
      </c>
      <c r="E645" s="187"/>
      <c r="F645" s="757">
        <f t="shared" si="2"/>
        <v>0</v>
      </c>
    </row>
    <row r="646" spans="1:6" s="763" customFormat="1">
      <c r="A646" s="900"/>
      <c r="B646" s="1"/>
      <c r="C646" s="368"/>
      <c r="D646" s="908"/>
      <c r="E646" s="148"/>
      <c r="F646" s="759"/>
    </row>
    <row r="647" spans="1:6" s="763" customFormat="1" ht="127.5">
      <c r="A647" s="824" t="s">
        <v>3477</v>
      </c>
      <c r="B647" s="910" t="s">
        <v>4224</v>
      </c>
      <c r="C647" s="368"/>
      <c r="D647" s="908"/>
      <c r="E647" s="148"/>
      <c r="F647" s="759"/>
    </row>
    <row r="648" spans="1:6" s="763" customFormat="1">
      <c r="A648" s="900"/>
      <c r="B648" s="1" t="s">
        <v>2502</v>
      </c>
      <c r="C648" s="368"/>
      <c r="D648" s="908"/>
      <c r="E648" s="148"/>
      <c r="F648" s="759"/>
    </row>
    <row r="649" spans="1:6" s="763" customFormat="1">
      <c r="A649" s="900"/>
      <c r="B649" s="1" t="s">
        <v>2503</v>
      </c>
      <c r="C649" s="368" t="s">
        <v>164</v>
      </c>
      <c r="D649" s="909">
        <v>16</v>
      </c>
      <c r="E649" s="187"/>
      <c r="F649" s="757">
        <f>ROUND(D649*E649,2)</f>
        <v>0</v>
      </c>
    </row>
    <row r="650" spans="1:6" s="763" customFormat="1">
      <c r="A650" s="900"/>
      <c r="B650" s="1" t="s">
        <v>2504</v>
      </c>
      <c r="C650" s="368" t="s">
        <v>164</v>
      </c>
      <c r="D650" s="909">
        <v>3</v>
      </c>
      <c r="E650" s="187"/>
      <c r="F650" s="757">
        <f>ROUND(D650*E650,2)</f>
        <v>0</v>
      </c>
    </row>
    <row r="651" spans="1:6" s="763" customFormat="1">
      <c r="A651" s="900"/>
      <c r="B651" s="1" t="s">
        <v>2505</v>
      </c>
      <c r="C651" s="368" t="s">
        <v>164</v>
      </c>
      <c r="D651" s="909">
        <v>1</v>
      </c>
      <c r="E651" s="187"/>
      <c r="F651" s="757">
        <f>ROUND(D651*E651,2)</f>
        <v>0</v>
      </c>
    </row>
    <row r="652" spans="1:6" s="763" customFormat="1">
      <c r="A652" s="900"/>
      <c r="B652" s="1" t="s">
        <v>2506</v>
      </c>
      <c r="C652" s="368" t="s">
        <v>164</v>
      </c>
      <c r="D652" s="909">
        <v>8</v>
      </c>
      <c r="E652" s="187"/>
      <c r="F652" s="757">
        <f>ROUND(D652*E652,2)</f>
        <v>0</v>
      </c>
    </row>
    <row r="653" spans="1:6" s="763" customFormat="1">
      <c r="A653" s="900"/>
      <c r="B653" s="30"/>
      <c r="C653" s="368"/>
      <c r="D653" s="908"/>
      <c r="E653" s="148"/>
      <c r="F653" s="759"/>
    </row>
    <row r="654" spans="1:6" s="763" customFormat="1" ht="38.25">
      <c r="A654" s="824" t="s">
        <v>3478</v>
      </c>
      <c r="B654" s="1" t="s">
        <v>3615</v>
      </c>
      <c r="C654" s="368"/>
      <c r="D654" s="908"/>
      <c r="E654" s="148"/>
      <c r="F654" s="759"/>
    </row>
    <row r="655" spans="1:6" s="763" customFormat="1">
      <c r="A655" s="900"/>
      <c r="B655" s="1" t="s">
        <v>2507</v>
      </c>
      <c r="C655" s="368" t="s">
        <v>2508</v>
      </c>
      <c r="D655" s="909">
        <v>28</v>
      </c>
      <c r="E655" s="187"/>
      <c r="F655" s="757">
        <f>ROUND(D655*E655,2)</f>
        <v>0</v>
      </c>
    </row>
    <row r="656" spans="1:6" s="763" customFormat="1">
      <c r="A656" s="900"/>
      <c r="B656" s="30"/>
      <c r="C656" s="368"/>
      <c r="D656" s="908"/>
      <c r="E656" s="148"/>
      <c r="F656" s="759"/>
    </row>
    <row r="657" spans="1:6" s="763" customFormat="1">
      <c r="A657" s="824" t="s">
        <v>3479</v>
      </c>
      <c r="B657" s="1" t="s">
        <v>2509</v>
      </c>
      <c r="C657" s="368"/>
      <c r="D657" s="908"/>
      <c r="E657" s="148"/>
      <c r="F657" s="759"/>
    </row>
    <row r="658" spans="1:6" s="763" customFormat="1">
      <c r="A658" s="900"/>
      <c r="B658" s="1" t="s">
        <v>2510</v>
      </c>
      <c r="C658" s="368" t="s">
        <v>164</v>
      </c>
      <c r="D658" s="909">
        <v>360</v>
      </c>
      <c r="E658" s="187"/>
      <c r="F658" s="757">
        <f>ROUND(D658*E658,2)</f>
        <v>0</v>
      </c>
    </row>
    <row r="659" spans="1:6" s="763" customFormat="1">
      <c r="A659" s="900"/>
      <c r="B659" s="30"/>
      <c r="C659" s="368"/>
      <c r="D659" s="908"/>
      <c r="E659" s="148"/>
      <c r="F659" s="759"/>
    </row>
    <row r="660" spans="1:6" s="763" customFormat="1" ht="38.25">
      <c r="A660" s="824" t="s">
        <v>3480</v>
      </c>
      <c r="B660" s="1" t="s">
        <v>2511</v>
      </c>
      <c r="C660" s="368"/>
      <c r="D660" s="908"/>
      <c r="E660" s="148"/>
      <c r="F660" s="759"/>
    </row>
    <row r="661" spans="1:6" s="763" customFormat="1">
      <c r="A661" s="900"/>
      <c r="B661" s="1" t="s">
        <v>2512</v>
      </c>
      <c r="C661" s="368" t="s">
        <v>164</v>
      </c>
      <c r="D661" s="909">
        <v>360</v>
      </c>
      <c r="E661" s="187"/>
      <c r="F661" s="757">
        <f>ROUND(D661*E661,2)</f>
        <v>0</v>
      </c>
    </row>
    <row r="662" spans="1:6" s="763" customFormat="1">
      <c r="A662" s="900"/>
      <c r="B662" s="30"/>
      <c r="C662" s="368"/>
      <c r="D662" s="908"/>
      <c r="E662" s="148"/>
      <c r="F662" s="759"/>
    </row>
    <row r="663" spans="1:6" s="763" customFormat="1" ht="51">
      <c r="A663" s="824" t="s">
        <v>3481</v>
      </c>
      <c r="B663" s="1" t="s">
        <v>2513</v>
      </c>
      <c r="C663" s="368"/>
      <c r="D663" s="908"/>
      <c r="E663" s="148"/>
      <c r="F663" s="759"/>
    </row>
    <row r="664" spans="1:6" s="763" customFormat="1">
      <c r="A664" s="820"/>
      <c r="B664" s="910" t="s">
        <v>2514</v>
      </c>
      <c r="C664" s="368" t="s">
        <v>164</v>
      </c>
      <c r="D664" s="909">
        <v>29</v>
      </c>
      <c r="E664" s="187"/>
      <c r="F664" s="757">
        <f>ROUND(D664*E664,2)</f>
        <v>0</v>
      </c>
    </row>
    <row r="665" spans="1:6" s="763" customFormat="1">
      <c r="A665" s="820"/>
      <c r="B665" s="910"/>
      <c r="C665" s="368"/>
      <c r="D665" s="908"/>
      <c r="E665" s="148"/>
      <c r="F665" s="753"/>
    </row>
    <row r="666" spans="1:6" s="763" customFormat="1" ht="25.5">
      <c r="A666" s="911" t="s">
        <v>1187</v>
      </c>
      <c r="B666" s="558" t="s">
        <v>2515</v>
      </c>
      <c r="C666" s="904"/>
      <c r="D666" s="912"/>
      <c r="E666" s="157"/>
      <c r="F666" s="758">
        <f>SUM(F615:F665)</f>
        <v>0</v>
      </c>
    </row>
    <row r="667" spans="1:6" s="763" customFormat="1">
      <c r="A667" s="907"/>
      <c r="B667" s="1"/>
      <c r="C667" s="368"/>
      <c r="D667" s="908"/>
      <c r="E667" s="158"/>
      <c r="F667" s="759"/>
    </row>
    <row r="668" spans="1:6" s="763" customFormat="1" ht="25.5">
      <c r="A668" s="907" t="s">
        <v>1196</v>
      </c>
      <c r="B668" s="30" t="s">
        <v>2516</v>
      </c>
      <c r="C668" s="368"/>
      <c r="D668" s="908"/>
      <c r="E668" s="158"/>
      <c r="F668" s="759"/>
    </row>
    <row r="669" spans="1:6" s="763" customFormat="1">
      <c r="A669" s="907"/>
      <c r="B669" s="1"/>
      <c r="C669" s="368"/>
      <c r="D669" s="908"/>
      <c r="E669" s="148"/>
      <c r="F669" s="759"/>
    </row>
    <row r="670" spans="1:6" s="763" customFormat="1" ht="108.75" customHeight="1">
      <c r="A670" s="876" t="s">
        <v>2517</v>
      </c>
      <c r="B670" s="1" t="s">
        <v>2518</v>
      </c>
      <c r="C670" s="368"/>
      <c r="D670" s="908"/>
      <c r="E670" s="148"/>
      <c r="F670" s="759"/>
    </row>
    <row r="671" spans="1:6" s="763" customFormat="1">
      <c r="A671" s="900"/>
      <c r="B671" s="1"/>
      <c r="C671" s="368" t="s">
        <v>164</v>
      </c>
      <c r="D671" s="909">
        <v>180</v>
      </c>
      <c r="E671" s="187"/>
      <c r="F671" s="757">
        <f>ROUND(D671*E671,2)</f>
        <v>0</v>
      </c>
    </row>
    <row r="672" spans="1:6" s="763" customFormat="1">
      <c r="A672" s="900"/>
      <c r="B672" s="1"/>
      <c r="C672" s="368"/>
      <c r="D672" s="908"/>
      <c r="E672" s="148"/>
      <c r="F672" s="759"/>
    </row>
    <row r="673" spans="1:6" s="763" customFormat="1" ht="326.25" customHeight="1">
      <c r="A673" s="876" t="s">
        <v>2519</v>
      </c>
      <c r="B673" s="1" t="s">
        <v>3918</v>
      </c>
      <c r="C673" s="368"/>
      <c r="D673" s="908"/>
      <c r="E673" s="148"/>
      <c r="F673" s="759"/>
    </row>
    <row r="674" spans="1:6" s="763" customFormat="1">
      <c r="A674" s="824"/>
      <c r="B674" s="910" t="s">
        <v>3919</v>
      </c>
      <c r="C674" s="368" t="s">
        <v>164</v>
      </c>
      <c r="D674" s="909">
        <v>2</v>
      </c>
      <c r="E674" s="187"/>
      <c r="F674" s="757">
        <f>ROUND(D674*E674,2)</f>
        <v>0</v>
      </c>
    </row>
    <row r="675" spans="1:6" s="763" customFormat="1">
      <c r="A675" s="900"/>
      <c r="B675" s="1"/>
      <c r="C675" s="368"/>
      <c r="D675" s="908"/>
      <c r="E675" s="148"/>
      <c r="F675" s="759"/>
    </row>
    <row r="676" spans="1:6" s="763" customFormat="1" ht="93.75" customHeight="1">
      <c r="A676" s="876" t="s">
        <v>2520</v>
      </c>
      <c r="B676" s="1" t="s">
        <v>2521</v>
      </c>
      <c r="C676" s="368"/>
      <c r="D676" s="908"/>
      <c r="E676" s="148"/>
      <c r="F676" s="759"/>
    </row>
    <row r="677" spans="1:6" s="763" customFormat="1">
      <c r="A677" s="876"/>
      <c r="B677" s="1"/>
      <c r="C677" s="368"/>
      <c r="D677" s="908"/>
      <c r="E677" s="148"/>
      <c r="F677" s="759"/>
    </row>
    <row r="678" spans="1:6" s="763" customFormat="1">
      <c r="A678" s="876"/>
      <c r="B678" s="1" t="s">
        <v>2522</v>
      </c>
      <c r="C678" s="368"/>
      <c r="D678" s="908"/>
      <c r="E678" s="148"/>
      <c r="F678" s="759"/>
    </row>
    <row r="679" spans="1:6" s="763" customFormat="1">
      <c r="A679" s="876"/>
      <c r="B679" s="441" t="s">
        <v>2523</v>
      </c>
      <c r="C679" s="368"/>
      <c r="D679" s="908"/>
      <c r="E679" s="148"/>
      <c r="F679" s="759"/>
    </row>
    <row r="680" spans="1:6" s="763" customFormat="1">
      <c r="A680" s="876"/>
      <c r="B680" s="441" t="s">
        <v>2524</v>
      </c>
      <c r="C680" s="368"/>
      <c r="D680" s="908"/>
      <c r="E680" s="148"/>
      <c r="F680" s="759"/>
    </row>
    <row r="681" spans="1:6" s="763" customFormat="1" ht="25.5">
      <c r="A681" s="876"/>
      <c r="B681" s="1" t="s">
        <v>2525</v>
      </c>
      <c r="C681" s="368"/>
      <c r="D681" s="908"/>
      <c r="E681" s="148"/>
      <c r="F681" s="759"/>
    </row>
    <row r="682" spans="1:6" s="763" customFormat="1">
      <c r="A682" s="876"/>
      <c r="B682" s="1" t="s">
        <v>2526</v>
      </c>
      <c r="C682" s="368"/>
      <c r="D682" s="908"/>
      <c r="E682" s="148"/>
      <c r="F682" s="759"/>
    </row>
    <row r="683" spans="1:6" s="763" customFormat="1" ht="25.5">
      <c r="A683" s="876"/>
      <c r="B683" s="441" t="s">
        <v>2527</v>
      </c>
      <c r="C683" s="368"/>
      <c r="D683" s="908"/>
      <c r="E683" s="148"/>
      <c r="F683" s="759"/>
    </row>
    <row r="684" spans="1:6" s="763" customFormat="1">
      <c r="A684" s="876"/>
      <c r="B684" s="441" t="s">
        <v>2528</v>
      </c>
      <c r="C684" s="368"/>
      <c r="D684" s="908"/>
      <c r="E684" s="148"/>
      <c r="F684" s="759"/>
    </row>
    <row r="685" spans="1:6" s="763" customFormat="1" ht="25.5">
      <c r="A685" s="876"/>
      <c r="B685" s="1" t="s">
        <v>2529</v>
      </c>
      <c r="C685" s="368"/>
      <c r="D685" s="908"/>
      <c r="E685" s="148"/>
      <c r="F685" s="759"/>
    </row>
    <row r="686" spans="1:6" s="763" customFormat="1">
      <c r="A686" s="876"/>
      <c r="B686" s="441" t="s">
        <v>2530</v>
      </c>
      <c r="C686" s="368"/>
      <c r="D686" s="908"/>
      <c r="E686" s="148"/>
      <c r="F686" s="759"/>
    </row>
    <row r="687" spans="1:6" s="763" customFormat="1" ht="25.5">
      <c r="A687" s="876"/>
      <c r="B687" s="1" t="s">
        <v>2531</v>
      </c>
      <c r="C687" s="368"/>
      <c r="D687" s="908"/>
      <c r="E687" s="148"/>
      <c r="F687" s="759"/>
    </row>
    <row r="688" spans="1:6" s="763" customFormat="1" ht="38.25">
      <c r="A688" s="876"/>
      <c r="B688" s="441" t="s">
        <v>3920</v>
      </c>
      <c r="C688" s="368"/>
      <c r="D688" s="908"/>
      <c r="E688" s="148"/>
      <c r="F688" s="759"/>
    </row>
    <row r="689" spans="1:6" s="763" customFormat="1" ht="25.5">
      <c r="A689" s="876"/>
      <c r="B689" s="441" t="s">
        <v>3921</v>
      </c>
      <c r="C689" s="368"/>
      <c r="D689" s="908"/>
      <c r="E689" s="148"/>
      <c r="F689" s="759"/>
    </row>
    <row r="690" spans="1:6" s="763" customFormat="1" ht="38.25">
      <c r="A690" s="876"/>
      <c r="B690" s="441" t="s">
        <v>2532</v>
      </c>
      <c r="C690" s="368"/>
      <c r="D690" s="908"/>
      <c r="E690" s="148"/>
      <c r="F690" s="759"/>
    </row>
    <row r="691" spans="1:6" s="763" customFormat="1">
      <c r="A691" s="876"/>
      <c r="B691" s="441" t="s">
        <v>2533</v>
      </c>
      <c r="C691" s="368"/>
      <c r="D691" s="908"/>
      <c r="E691" s="148"/>
      <c r="F691" s="759"/>
    </row>
    <row r="692" spans="1:6" s="763" customFormat="1" ht="25.5">
      <c r="A692" s="876"/>
      <c r="B692" s="441" t="s">
        <v>2534</v>
      </c>
      <c r="C692" s="368"/>
      <c r="D692" s="908"/>
      <c r="E692" s="148"/>
      <c r="F692" s="759"/>
    </row>
    <row r="693" spans="1:6" s="763" customFormat="1">
      <c r="A693" s="876"/>
      <c r="B693" s="1"/>
      <c r="C693" s="368"/>
      <c r="D693" s="908"/>
      <c r="E693" s="148"/>
      <c r="F693" s="759"/>
    </row>
    <row r="694" spans="1:6" s="763" customFormat="1" ht="25.5">
      <c r="A694" s="900"/>
      <c r="B694" s="1" t="s">
        <v>2535</v>
      </c>
      <c r="C694" s="368"/>
      <c r="D694" s="908"/>
      <c r="E694" s="148"/>
      <c r="F694" s="759"/>
    </row>
    <row r="695" spans="1:6" s="763" customFormat="1" ht="25.5">
      <c r="A695" s="900"/>
      <c r="B695" s="1" t="s">
        <v>2536</v>
      </c>
      <c r="C695" s="368"/>
      <c r="D695" s="908"/>
      <c r="E695" s="148"/>
      <c r="F695" s="759"/>
    </row>
    <row r="696" spans="1:6" s="763" customFormat="1">
      <c r="A696" s="900"/>
      <c r="B696" s="1" t="s">
        <v>2537</v>
      </c>
      <c r="C696" s="368"/>
      <c r="D696" s="908"/>
      <c r="E696" s="148"/>
      <c r="F696" s="759"/>
    </row>
    <row r="697" spans="1:6" s="763" customFormat="1">
      <c r="A697" s="900"/>
      <c r="B697" s="1" t="s">
        <v>2538</v>
      </c>
      <c r="C697" s="368"/>
      <c r="D697" s="908"/>
      <c r="E697" s="148"/>
      <c r="F697" s="759"/>
    </row>
    <row r="698" spans="1:6" s="763" customFormat="1">
      <c r="A698" s="900"/>
      <c r="B698" s="1"/>
      <c r="C698" s="368" t="s">
        <v>164</v>
      </c>
      <c r="D698" s="909">
        <v>28</v>
      </c>
      <c r="E698" s="187"/>
      <c r="F698" s="757">
        <f>ROUND(D698*E698,2)</f>
        <v>0</v>
      </c>
    </row>
    <row r="699" spans="1:6" s="763" customFormat="1">
      <c r="A699" s="900"/>
      <c r="B699" s="1"/>
      <c r="C699" s="368"/>
      <c r="D699" s="908"/>
      <c r="E699" s="148"/>
      <c r="F699" s="759"/>
    </row>
    <row r="700" spans="1:6" s="763" customFormat="1" ht="178.5">
      <c r="A700" s="876" t="s">
        <v>2539</v>
      </c>
      <c r="B700" s="1" t="s">
        <v>3922</v>
      </c>
      <c r="C700" s="368"/>
      <c r="D700" s="908"/>
      <c r="E700" s="148"/>
      <c r="F700" s="759"/>
    </row>
    <row r="701" spans="1:6" s="763" customFormat="1" ht="38.25">
      <c r="A701" s="876"/>
      <c r="B701" s="1" t="s">
        <v>2540</v>
      </c>
      <c r="C701" s="368"/>
      <c r="D701" s="908"/>
      <c r="E701" s="148"/>
      <c r="F701" s="759"/>
    </row>
    <row r="702" spans="1:6" s="763" customFormat="1">
      <c r="A702" s="876"/>
      <c r="B702" s="1"/>
      <c r="C702" s="368" t="s">
        <v>164</v>
      </c>
      <c r="D702" s="909">
        <v>9</v>
      </c>
      <c r="E702" s="187"/>
      <c r="F702" s="757">
        <f>ROUND(D702*E702,2)</f>
        <v>0</v>
      </c>
    </row>
    <row r="703" spans="1:6" s="763" customFormat="1">
      <c r="A703" s="876"/>
      <c r="B703" s="1"/>
      <c r="C703" s="368"/>
      <c r="D703" s="908"/>
      <c r="E703" s="148"/>
      <c r="F703" s="759"/>
    </row>
    <row r="704" spans="1:6" s="763" customFormat="1" ht="344.25">
      <c r="A704" s="876" t="s">
        <v>2541</v>
      </c>
      <c r="B704" s="1" t="s">
        <v>3923</v>
      </c>
      <c r="C704" s="368"/>
      <c r="D704" s="908"/>
      <c r="E704" s="148"/>
      <c r="F704" s="759"/>
    </row>
    <row r="705" spans="1:6" s="763" customFormat="1">
      <c r="A705" s="413"/>
      <c r="B705" s="1"/>
      <c r="C705" s="368" t="s">
        <v>164</v>
      </c>
      <c r="D705" s="909">
        <v>25</v>
      </c>
      <c r="E705" s="187"/>
      <c r="F705" s="757">
        <f>ROUND(D705*E705,2)</f>
        <v>0</v>
      </c>
    </row>
    <row r="706" spans="1:6" s="763" customFormat="1">
      <c r="A706" s="413"/>
      <c r="B706" s="1"/>
      <c r="C706" s="368"/>
      <c r="D706" s="908"/>
      <c r="E706" s="148"/>
      <c r="F706" s="753"/>
    </row>
    <row r="707" spans="1:6" s="763" customFormat="1" ht="25.5">
      <c r="A707" s="911" t="s">
        <v>1196</v>
      </c>
      <c r="B707" s="558" t="s">
        <v>2542</v>
      </c>
      <c r="C707" s="904"/>
      <c r="D707" s="912"/>
      <c r="E707" s="157"/>
      <c r="F707" s="758">
        <f>SUM(F670:F705)</f>
        <v>0</v>
      </c>
    </row>
    <row r="708" spans="1:6" s="763" customFormat="1">
      <c r="A708" s="5"/>
      <c r="B708" s="194"/>
      <c r="C708" s="368"/>
      <c r="D708" s="368"/>
      <c r="E708" s="50"/>
      <c r="F708" s="753"/>
    </row>
    <row r="709" spans="1:6" s="763" customFormat="1">
      <c r="A709" s="413"/>
      <c r="B709" s="194"/>
      <c r="C709" s="839"/>
      <c r="D709" s="390"/>
      <c r="E709" s="155"/>
      <c r="F709" s="759"/>
    </row>
    <row r="710" spans="1:6" s="763" customFormat="1">
      <c r="A710" s="911" t="s">
        <v>1601</v>
      </c>
      <c r="B710" s="558" t="s">
        <v>2543</v>
      </c>
      <c r="C710" s="903"/>
      <c r="D710" s="913"/>
      <c r="E710" s="159"/>
      <c r="F710" s="758">
        <f>F707+F666</f>
        <v>0</v>
      </c>
    </row>
    <row r="711" spans="1:6" s="763" customFormat="1">
      <c r="A711" s="905"/>
      <c r="B711" s="295"/>
      <c r="C711" s="906"/>
      <c r="D711" s="906"/>
      <c r="E711" s="156"/>
      <c r="F711" s="768"/>
    </row>
    <row r="712" spans="1:6" s="763" customFormat="1">
      <c r="A712" s="786" t="s">
        <v>1722</v>
      </c>
      <c r="B712" s="203" t="s">
        <v>2544</v>
      </c>
      <c r="C712" s="839"/>
      <c r="D712" s="368"/>
      <c r="E712" s="148"/>
      <c r="F712" s="753"/>
    </row>
    <row r="713" spans="1:6" s="763" customFormat="1">
      <c r="A713" s="1"/>
      <c r="B713" s="1"/>
      <c r="C713" s="541"/>
      <c r="D713" s="1"/>
      <c r="E713" s="148"/>
      <c r="F713" s="759"/>
    </row>
    <row r="714" spans="1:6" s="763" customFormat="1" ht="51">
      <c r="A714" s="824" t="s">
        <v>2545</v>
      </c>
      <c r="B714" s="1" t="s">
        <v>2546</v>
      </c>
      <c r="C714" s="541"/>
      <c r="D714" s="1"/>
      <c r="E714" s="148"/>
      <c r="F714" s="759"/>
    </row>
    <row r="715" spans="1:6" s="763" customFormat="1">
      <c r="A715" s="824"/>
      <c r="B715" s="914"/>
      <c r="C715" s="541"/>
      <c r="D715" s="1"/>
      <c r="E715" s="148"/>
      <c r="F715" s="759"/>
    </row>
    <row r="716" spans="1:6" s="763" customFormat="1" ht="38.25">
      <c r="A716" s="824"/>
      <c r="B716" s="914" t="s">
        <v>2547</v>
      </c>
      <c r="C716" s="541"/>
      <c r="D716" s="1"/>
      <c r="E716" s="148"/>
      <c r="F716" s="759"/>
    </row>
    <row r="717" spans="1:6" s="763" customFormat="1">
      <c r="A717" s="824"/>
      <c r="B717" s="914" t="s">
        <v>2548</v>
      </c>
      <c r="C717" s="541"/>
      <c r="D717" s="1"/>
      <c r="E717" s="148"/>
      <c r="F717" s="759"/>
    </row>
    <row r="718" spans="1:6" s="763" customFormat="1">
      <c r="A718" s="824"/>
      <c r="B718" s="914" t="s">
        <v>2549</v>
      </c>
      <c r="C718" s="541"/>
      <c r="D718" s="1"/>
      <c r="E718" s="148"/>
      <c r="F718" s="759"/>
    </row>
    <row r="719" spans="1:6" s="763" customFormat="1">
      <c r="A719" s="824"/>
      <c r="B719" s="914" t="s">
        <v>2550</v>
      </c>
      <c r="C719" s="541"/>
      <c r="D719" s="1"/>
      <c r="E719" s="148"/>
      <c r="F719" s="759"/>
    </row>
    <row r="720" spans="1:6" s="763" customFormat="1">
      <c r="A720" s="824"/>
      <c r="B720" s="915" t="s">
        <v>2551</v>
      </c>
      <c r="C720" s="541"/>
      <c r="D720" s="1"/>
      <c r="E720" s="148"/>
      <c r="F720" s="759"/>
    </row>
    <row r="721" spans="1:6" s="763" customFormat="1">
      <c r="A721" s="824"/>
      <c r="B721" s="915" t="s">
        <v>2552</v>
      </c>
      <c r="C721" s="541"/>
      <c r="D721" s="1"/>
      <c r="E721" s="148"/>
      <c r="F721" s="759"/>
    </row>
    <row r="722" spans="1:6" s="763" customFormat="1" ht="25.5">
      <c r="A722" s="824"/>
      <c r="B722" s="914" t="s">
        <v>2553</v>
      </c>
      <c r="C722" s="541"/>
      <c r="D722" s="1"/>
      <c r="E722" s="148"/>
      <c r="F722" s="759"/>
    </row>
    <row r="723" spans="1:6" s="763" customFormat="1">
      <c r="A723" s="824"/>
      <c r="B723" s="915" t="s">
        <v>2554</v>
      </c>
      <c r="C723" s="541"/>
      <c r="D723" s="1"/>
      <c r="E723" s="148"/>
      <c r="F723" s="759"/>
    </row>
    <row r="724" spans="1:6" s="763" customFormat="1">
      <c r="A724" s="824"/>
      <c r="B724" s="915" t="s">
        <v>2555</v>
      </c>
      <c r="C724" s="541"/>
      <c r="D724" s="1"/>
      <c r="E724" s="148"/>
      <c r="F724" s="759"/>
    </row>
    <row r="725" spans="1:6" s="763" customFormat="1" ht="25.5">
      <c r="A725" s="824"/>
      <c r="B725" s="914" t="s">
        <v>4225</v>
      </c>
      <c r="C725" s="541"/>
      <c r="D725" s="1"/>
      <c r="E725" s="148"/>
      <c r="F725" s="759"/>
    </row>
    <row r="726" spans="1:6" s="763" customFormat="1">
      <c r="A726" s="824"/>
      <c r="B726" s="875"/>
      <c r="C726" s="541"/>
      <c r="D726" s="1"/>
      <c r="E726" s="148"/>
      <c r="F726" s="759"/>
    </row>
    <row r="727" spans="1:6" s="763" customFormat="1">
      <c r="A727" s="824"/>
      <c r="B727" s="915" t="s">
        <v>2556</v>
      </c>
      <c r="C727" s="541"/>
      <c r="D727" s="1"/>
      <c r="E727" s="148"/>
      <c r="F727" s="759"/>
    </row>
    <row r="728" spans="1:6" s="763" customFormat="1">
      <c r="A728" s="824"/>
      <c r="B728" s="915" t="s">
        <v>2557</v>
      </c>
      <c r="C728" s="541"/>
      <c r="D728" s="1"/>
      <c r="E728" s="148"/>
      <c r="F728" s="759"/>
    </row>
    <row r="729" spans="1:6" s="763" customFormat="1">
      <c r="A729" s="824"/>
      <c r="B729" s="916"/>
      <c r="C729" s="541"/>
      <c r="D729" s="1"/>
      <c r="E729" s="148"/>
      <c r="F729" s="759"/>
    </row>
    <row r="730" spans="1:6" s="763" customFormat="1">
      <c r="A730" s="824"/>
      <c r="B730" s="915" t="s">
        <v>2558</v>
      </c>
      <c r="C730" s="541"/>
      <c r="D730" s="1"/>
      <c r="E730" s="148"/>
      <c r="F730" s="759"/>
    </row>
    <row r="731" spans="1:6" s="763" customFormat="1" ht="25.5">
      <c r="A731" s="824"/>
      <c r="B731" s="914" t="s">
        <v>2559</v>
      </c>
      <c r="C731" s="541"/>
      <c r="D731" s="1"/>
      <c r="E731" s="148"/>
      <c r="F731" s="759"/>
    </row>
    <row r="732" spans="1:6" s="763" customFormat="1" ht="25.5">
      <c r="A732" s="824"/>
      <c r="B732" s="914" t="s">
        <v>2560</v>
      </c>
      <c r="C732" s="541"/>
      <c r="D732" s="1"/>
      <c r="E732" s="148"/>
      <c r="F732" s="759"/>
    </row>
    <row r="733" spans="1:6" s="763" customFormat="1">
      <c r="A733" s="824"/>
      <c r="B733" s="915" t="s">
        <v>2561</v>
      </c>
      <c r="C733" s="541"/>
      <c r="D733" s="1"/>
      <c r="E733" s="148"/>
      <c r="F733" s="759"/>
    </row>
    <row r="734" spans="1:6" s="763" customFormat="1">
      <c r="A734" s="824"/>
      <c r="B734" s="875"/>
      <c r="C734" s="541"/>
      <c r="D734" s="1"/>
      <c r="E734" s="148"/>
      <c r="F734" s="759"/>
    </row>
    <row r="735" spans="1:6" s="763" customFormat="1">
      <c r="A735" s="824"/>
      <c r="B735" s="192" t="s">
        <v>2562</v>
      </c>
      <c r="C735" s="541"/>
      <c r="D735" s="1"/>
      <c r="E735" s="148"/>
      <c r="F735" s="759"/>
    </row>
    <row r="736" spans="1:6" s="763" customFormat="1" ht="25.5">
      <c r="A736" s="824"/>
      <c r="B736" s="13" t="s">
        <v>2657</v>
      </c>
      <c r="C736" s="541"/>
      <c r="D736" s="1"/>
      <c r="E736" s="148"/>
      <c r="F736" s="759"/>
    </row>
    <row r="737" spans="1:6" s="763" customFormat="1" ht="25.5">
      <c r="A737" s="824"/>
      <c r="B737" s="13" t="s">
        <v>4226</v>
      </c>
      <c r="C737" s="541"/>
      <c r="D737" s="1"/>
      <c r="E737" s="148"/>
      <c r="F737" s="759"/>
    </row>
    <row r="738" spans="1:6" s="763" customFormat="1" ht="25.5">
      <c r="A738" s="824"/>
      <c r="B738" s="13" t="s">
        <v>2564</v>
      </c>
      <c r="C738" s="541"/>
      <c r="D738" s="1"/>
      <c r="E738" s="148"/>
      <c r="F738" s="759"/>
    </row>
    <row r="739" spans="1:6" s="763" customFormat="1" ht="38.25">
      <c r="A739" s="824"/>
      <c r="B739" s="13" t="s">
        <v>2565</v>
      </c>
      <c r="C739" s="541"/>
      <c r="D739" s="1"/>
      <c r="E739" s="148"/>
      <c r="F739" s="759"/>
    </row>
    <row r="740" spans="1:6" s="763" customFormat="1" ht="25.5">
      <c r="A740" s="824"/>
      <c r="B740" s="13" t="s">
        <v>2566</v>
      </c>
      <c r="C740" s="541"/>
      <c r="D740" s="1"/>
      <c r="E740" s="148"/>
      <c r="F740" s="759"/>
    </row>
    <row r="741" spans="1:6" s="763" customFormat="1">
      <c r="A741" s="824"/>
      <c r="B741" s="13" t="s">
        <v>2567</v>
      </c>
      <c r="C741" s="541"/>
      <c r="D741" s="1"/>
      <c r="E741" s="148"/>
      <c r="F741" s="759"/>
    </row>
    <row r="742" spans="1:6" s="763" customFormat="1" ht="25.5">
      <c r="A742" s="824"/>
      <c r="B742" s="13" t="s">
        <v>2568</v>
      </c>
      <c r="C742" s="541"/>
      <c r="D742" s="1"/>
      <c r="E742" s="148"/>
      <c r="F742" s="759"/>
    </row>
    <row r="743" spans="1:6" s="763" customFormat="1" ht="25.5">
      <c r="A743" s="824"/>
      <c r="B743" s="13" t="s">
        <v>2569</v>
      </c>
      <c r="C743" s="541"/>
      <c r="D743" s="1"/>
      <c r="E743" s="148"/>
      <c r="F743" s="759"/>
    </row>
    <row r="744" spans="1:6" s="763" customFormat="1" ht="25.5">
      <c r="A744" s="824"/>
      <c r="B744" s="13" t="s">
        <v>2570</v>
      </c>
      <c r="C744" s="541"/>
      <c r="D744" s="1"/>
      <c r="E744" s="148"/>
      <c r="F744" s="759"/>
    </row>
    <row r="745" spans="1:6" s="763" customFormat="1">
      <c r="A745" s="824"/>
      <c r="B745" s="13"/>
      <c r="C745" s="541"/>
      <c r="D745" s="1"/>
      <c r="E745" s="148"/>
      <c r="F745" s="759"/>
    </row>
    <row r="746" spans="1:6" s="763" customFormat="1">
      <c r="A746" s="824"/>
      <c r="B746" s="917" t="s">
        <v>2571</v>
      </c>
      <c r="C746" s="541"/>
      <c r="D746" s="1"/>
      <c r="E746" s="148"/>
      <c r="F746" s="759"/>
    </row>
    <row r="747" spans="1:6" s="763" customFormat="1">
      <c r="A747" s="824"/>
      <c r="B747" s="917"/>
      <c r="C747" s="541"/>
      <c r="D747" s="1"/>
      <c r="E747" s="148"/>
      <c r="F747" s="759"/>
    </row>
    <row r="748" spans="1:6" s="763" customFormat="1" ht="25.5">
      <c r="A748" s="824"/>
      <c r="B748" s="1" t="s">
        <v>2572</v>
      </c>
      <c r="C748" s="541"/>
      <c r="D748" s="1"/>
      <c r="E748" s="148"/>
      <c r="F748" s="759"/>
    </row>
    <row r="749" spans="1:6" s="763" customFormat="1">
      <c r="A749" s="824"/>
      <c r="B749" s="1"/>
      <c r="C749" s="541"/>
      <c r="D749" s="1"/>
      <c r="E749" s="148"/>
      <c r="F749" s="759"/>
    </row>
    <row r="750" spans="1:6" s="763" customFormat="1" ht="25.5">
      <c r="A750" s="824"/>
      <c r="B750" s="13" t="s">
        <v>2573</v>
      </c>
      <c r="C750" s="541"/>
      <c r="D750" s="1"/>
      <c r="E750" s="148"/>
      <c r="F750" s="759"/>
    </row>
    <row r="751" spans="1:6" s="763" customFormat="1">
      <c r="A751" s="824"/>
      <c r="B751" s="13"/>
      <c r="C751" s="541"/>
      <c r="D751" s="1"/>
      <c r="E751" s="148"/>
      <c r="F751" s="759"/>
    </row>
    <row r="752" spans="1:6" s="763" customFormat="1" ht="25.5">
      <c r="A752" s="824"/>
      <c r="B752" s="13" t="s">
        <v>2574</v>
      </c>
      <c r="C752" s="541"/>
      <c r="D752" s="1"/>
      <c r="E752" s="148"/>
      <c r="F752" s="759"/>
    </row>
    <row r="753" spans="1:6" s="763" customFormat="1">
      <c r="A753" s="824"/>
      <c r="B753" s="13"/>
      <c r="C753" s="541"/>
      <c r="D753" s="1"/>
      <c r="E753" s="148"/>
      <c r="F753" s="759"/>
    </row>
    <row r="754" spans="1:6" s="763" customFormat="1" ht="38.25">
      <c r="A754" s="824"/>
      <c r="B754" s="1" t="s">
        <v>2575</v>
      </c>
      <c r="C754" s="541"/>
      <c r="D754" s="1"/>
      <c r="E754" s="148"/>
      <c r="F754" s="759"/>
    </row>
    <row r="755" spans="1:6" s="763" customFormat="1">
      <c r="A755" s="824"/>
      <c r="B755" s="1"/>
      <c r="C755" s="541"/>
      <c r="D755" s="1"/>
      <c r="E755" s="148"/>
      <c r="F755" s="759"/>
    </row>
    <row r="756" spans="1:6" s="763" customFormat="1">
      <c r="A756" s="824"/>
      <c r="B756" s="262" t="s">
        <v>2576</v>
      </c>
      <c r="C756" s="541"/>
      <c r="D756" s="1"/>
      <c r="E756" s="148"/>
      <c r="F756" s="759"/>
    </row>
    <row r="757" spans="1:6" s="763" customFormat="1">
      <c r="A757" s="824"/>
      <c r="B757" s="875" t="s">
        <v>2577</v>
      </c>
      <c r="C757" s="541"/>
      <c r="D757" s="1"/>
      <c r="E757" s="148"/>
      <c r="F757" s="759"/>
    </row>
    <row r="758" spans="1:6" s="763" customFormat="1">
      <c r="A758" s="824"/>
      <c r="B758" s="875" t="s">
        <v>2578</v>
      </c>
      <c r="C758" s="541"/>
      <c r="D758" s="1"/>
      <c r="E758" s="148"/>
      <c r="F758" s="759"/>
    </row>
    <row r="759" spans="1:6" s="763" customFormat="1">
      <c r="A759" s="824"/>
      <c r="B759" s="875" t="s">
        <v>2579</v>
      </c>
      <c r="C759" s="541"/>
      <c r="D759" s="1"/>
      <c r="E759" s="148"/>
      <c r="F759" s="759"/>
    </row>
    <row r="760" spans="1:6" s="763" customFormat="1">
      <c r="A760" s="824"/>
      <c r="B760" s="826" t="s">
        <v>2580</v>
      </c>
      <c r="C760" s="541"/>
      <c r="D760" s="1"/>
      <c r="E760" s="148"/>
      <c r="F760" s="759"/>
    </row>
    <row r="761" spans="1:6" s="763" customFormat="1">
      <c r="A761" s="824"/>
      <c r="B761" s="826" t="s">
        <v>2581</v>
      </c>
      <c r="C761" s="541"/>
      <c r="D761" s="1"/>
      <c r="E761" s="148"/>
      <c r="F761" s="759"/>
    </row>
    <row r="762" spans="1:6" s="763" customFormat="1">
      <c r="A762" s="824"/>
      <c r="B762" s="826"/>
      <c r="C762" s="541"/>
      <c r="D762" s="1"/>
      <c r="E762" s="148"/>
      <c r="F762" s="759"/>
    </row>
    <row r="763" spans="1:6" s="763" customFormat="1">
      <c r="A763" s="824"/>
      <c r="B763" s="262" t="s">
        <v>2582</v>
      </c>
      <c r="C763" s="541"/>
      <c r="D763" s="1"/>
      <c r="E763" s="148"/>
      <c r="F763" s="759"/>
    </row>
    <row r="764" spans="1:6" s="763" customFormat="1" ht="25.5">
      <c r="A764" s="824"/>
      <c r="B764" s="262" t="s">
        <v>2583</v>
      </c>
      <c r="C764" s="541"/>
      <c r="D764" s="1"/>
      <c r="E764" s="148"/>
      <c r="F764" s="759"/>
    </row>
    <row r="765" spans="1:6" s="763" customFormat="1" ht="25.5">
      <c r="A765" s="824"/>
      <c r="B765" s="262" t="s">
        <v>2584</v>
      </c>
      <c r="C765" s="541"/>
      <c r="D765" s="1"/>
      <c r="E765" s="148"/>
      <c r="F765" s="759"/>
    </row>
    <row r="766" spans="1:6" s="763" customFormat="1">
      <c r="A766" s="824"/>
      <c r="B766" s="262" t="s">
        <v>2585</v>
      </c>
      <c r="C766" s="541"/>
      <c r="D766" s="1"/>
      <c r="E766" s="148"/>
      <c r="F766" s="759"/>
    </row>
    <row r="767" spans="1:6" s="763" customFormat="1">
      <c r="A767" s="824"/>
      <c r="B767" s="262" t="s">
        <v>2586</v>
      </c>
      <c r="C767" s="541"/>
      <c r="D767" s="1"/>
      <c r="E767" s="148"/>
      <c r="F767" s="759"/>
    </row>
    <row r="768" spans="1:6" s="763" customFormat="1">
      <c r="A768" s="824"/>
      <c r="B768" s="826" t="s">
        <v>2587</v>
      </c>
      <c r="C768" s="541"/>
      <c r="D768" s="1"/>
      <c r="E768" s="148"/>
      <c r="F768" s="759"/>
    </row>
    <row r="769" spans="1:6" s="763" customFormat="1">
      <c r="A769" s="824"/>
      <c r="B769" s="875" t="s">
        <v>2588</v>
      </c>
      <c r="C769" s="541"/>
      <c r="D769" s="1"/>
      <c r="E769" s="148"/>
      <c r="F769" s="759"/>
    </row>
    <row r="770" spans="1:6" s="763" customFormat="1">
      <c r="A770" s="824"/>
      <c r="B770" s="875" t="s">
        <v>2589</v>
      </c>
      <c r="C770" s="541"/>
      <c r="D770" s="1"/>
      <c r="E770" s="148"/>
      <c r="F770" s="759"/>
    </row>
    <row r="771" spans="1:6" s="763" customFormat="1">
      <c r="A771" s="824"/>
      <c r="B771" s="441" t="s">
        <v>2590</v>
      </c>
      <c r="C771" s="541"/>
      <c r="D771" s="1"/>
      <c r="E771" s="148"/>
      <c r="F771" s="759"/>
    </row>
    <row r="772" spans="1:6" s="763" customFormat="1">
      <c r="A772" s="824"/>
      <c r="B772" s="441" t="s">
        <v>2591</v>
      </c>
      <c r="C772" s="541"/>
      <c r="D772" s="1"/>
      <c r="E772" s="148"/>
      <c r="F772" s="759"/>
    </row>
    <row r="773" spans="1:6" s="763" customFormat="1">
      <c r="A773" s="824"/>
      <c r="B773" s="826" t="s">
        <v>2592</v>
      </c>
      <c r="C773" s="541"/>
      <c r="D773" s="1"/>
      <c r="E773" s="148"/>
      <c r="F773" s="759"/>
    </row>
    <row r="774" spans="1:6" s="763" customFormat="1">
      <c r="A774" s="824"/>
      <c r="B774" s="826"/>
      <c r="C774" s="541"/>
      <c r="D774" s="1"/>
      <c r="E774" s="148"/>
      <c r="F774" s="759"/>
    </row>
    <row r="775" spans="1:6" s="763" customFormat="1">
      <c r="A775" s="824"/>
      <c r="B775" s="262" t="s">
        <v>2593</v>
      </c>
      <c r="C775" s="541"/>
      <c r="D775" s="1"/>
      <c r="E775" s="148"/>
      <c r="F775" s="759"/>
    </row>
    <row r="776" spans="1:6" s="763" customFormat="1" ht="25.5">
      <c r="A776" s="824"/>
      <c r="B776" s="262" t="s">
        <v>2594</v>
      </c>
      <c r="C776" s="541"/>
      <c r="D776" s="1"/>
      <c r="E776" s="148"/>
      <c r="F776" s="759"/>
    </row>
    <row r="777" spans="1:6" s="763" customFormat="1" ht="25.5">
      <c r="A777" s="824"/>
      <c r="B777" s="262" t="s">
        <v>2595</v>
      </c>
      <c r="C777" s="541"/>
      <c r="D777" s="1"/>
      <c r="E777" s="148"/>
      <c r="F777" s="759"/>
    </row>
    <row r="778" spans="1:6" s="763" customFormat="1">
      <c r="A778" s="824"/>
      <c r="B778" s="262" t="s">
        <v>2596</v>
      </c>
      <c r="C778" s="541"/>
      <c r="D778" s="1"/>
      <c r="E778" s="148"/>
      <c r="F778" s="759"/>
    </row>
    <row r="779" spans="1:6" s="763" customFormat="1">
      <c r="A779" s="824"/>
      <c r="B779" s="826" t="s">
        <v>2597</v>
      </c>
      <c r="C779" s="368"/>
      <c r="D779" s="368"/>
      <c r="E779" s="148"/>
      <c r="F779" s="759"/>
    </row>
    <row r="780" spans="1:6" s="763" customFormat="1">
      <c r="A780" s="918"/>
      <c r="B780" s="875" t="s">
        <v>2598</v>
      </c>
      <c r="C780" s="541"/>
      <c r="D780" s="1"/>
      <c r="E780" s="148"/>
      <c r="F780" s="759"/>
    </row>
    <row r="781" spans="1:6" s="763" customFormat="1">
      <c r="A781" s="918"/>
      <c r="B781" s="826" t="s">
        <v>2599</v>
      </c>
      <c r="C781" s="541"/>
      <c r="D781" s="1"/>
      <c r="E781" s="148"/>
      <c r="F781" s="759"/>
    </row>
    <row r="782" spans="1:6" s="763" customFormat="1">
      <c r="A782" s="824"/>
      <c r="B782" s="875" t="s">
        <v>2600</v>
      </c>
      <c r="C782" s="919"/>
      <c r="D782" s="919"/>
      <c r="E782" s="148"/>
      <c r="F782" s="759"/>
    </row>
    <row r="783" spans="1:6" s="763" customFormat="1">
      <c r="A783" s="918"/>
      <c r="B783" s="262"/>
      <c r="C783" s="919"/>
      <c r="D783" s="920"/>
      <c r="E783" s="148"/>
      <c r="F783" s="759"/>
    </row>
    <row r="784" spans="1:6" s="763" customFormat="1">
      <c r="A784" s="918"/>
      <c r="B784" s="13" t="s">
        <v>2601</v>
      </c>
      <c r="C784" s="919"/>
      <c r="D784" s="920"/>
      <c r="E784" s="148"/>
      <c r="F784" s="759"/>
    </row>
    <row r="785" spans="1:6" s="763" customFormat="1">
      <c r="A785" s="918"/>
      <c r="B785" s="875" t="s">
        <v>2602</v>
      </c>
      <c r="C785" s="919"/>
      <c r="D785" s="920"/>
      <c r="E785" s="148"/>
      <c r="F785" s="759"/>
    </row>
    <row r="786" spans="1:6" s="763" customFormat="1">
      <c r="A786" s="918"/>
      <c r="B786" s="875" t="s">
        <v>2603</v>
      </c>
      <c r="C786" s="919"/>
      <c r="D786" s="920"/>
      <c r="E786" s="148"/>
      <c r="F786" s="759"/>
    </row>
    <row r="787" spans="1:6" s="763" customFormat="1">
      <c r="A787" s="918"/>
      <c r="B787" s="875" t="s">
        <v>2604</v>
      </c>
      <c r="C787" s="919"/>
      <c r="D787" s="920"/>
      <c r="E787" s="148"/>
      <c r="F787" s="759"/>
    </row>
    <row r="788" spans="1:6" s="763" customFormat="1">
      <c r="A788" s="918"/>
      <c r="B788" s="875" t="s">
        <v>2605</v>
      </c>
      <c r="C788" s="541"/>
      <c r="D788" s="1"/>
      <c r="E788" s="148"/>
      <c r="F788" s="759"/>
    </row>
    <row r="789" spans="1:6" s="763" customFormat="1">
      <c r="A789" s="824"/>
      <c r="B789" s="826" t="s">
        <v>2606</v>
      </c>
      <c r="C789" s="368"/>
      <c r="D789" s="13"/>
      <c r="E789" s="148"/>
      <c r="F789" s="759"/>
    </row>
    <row r="790" spans="1:6" s="763" customFormat="1">
      <c r="A790" s="918"/>
      <c r="B790" s="826" t="s">
        <v>2607</v>
      </c>
      <c r="C790" s="368"/>
      <c r="D790" s="13"/>
      <c r="E790" s="148"/>
      <c r="F790" s="759"/>
    </row>
    <row r="791" spans="1:6" s="763" customFormat="1">
      <c r="A791" s="918"/>
      <c r="B791" s="921" t="s">
        <v>2608</v>
      </c>
      <c r="C791" s="368"/>
      <c r="D791" s="13"/>
      <c r="E791" s="148"/>
      <c r="F791" s="759"/>
    </row>
    <row r="792" spans="1:6" s="763" customFormat="1">
      <c r="A792" s="918"/>
      <c r="B792" s="826" t="s">
        <v>2609</v>
      </c>
      <c r="C792" s="368"/>
      <c r="D792" s="13"/>
      <c r="E792" s="148"/>
      <c r="F792" s="759"/>
    </row>
    <row r="793" spans="1:6" s="763" customFormat="1">
      <c r="A793" s="918"/>
      <c r="B793" s="826" t="s">
        <v>2576</v>
      </c>
      <c r="C793" s="368"/>
      <c r="D793" s="13"/>
      <c r="E793" s="148"/>
      <c r="F793" s="759"/>
    </row>
    <row r="794" spans="1:6" s="763" customFormat="1">
      <c r="A794" s="918"/>
      <c r="B794" s="826" t="s">
        <v>2581</v>
      </c>
      <c r="C794" s="368"/>
      <c r="D794" s="13"/>
      <c r="E794" s="148"/>
      <c r="F794" s="759"/>
    </row>
    <row r="795" spans="1:6" s="763" customFormat="1" ht="25.5">
      <c r="A795" s="918"/>
      <c r="B795" s="826" t="s">
        <v>2610</v>
      </c>
      <c r="C795" s="368"/>
      <c r="D795" s="13"/>
      <c r="E795" s="148"/>
      <c r="F795" s="759"/>
    </row>
    <row r="796" spans="1:6" s="763" customFormat="1" ht="25.5">
      <c r="A796" s="918"/>
      <c r="B796" s="826" t="s">
        <v>2611</v>
      </c>
      <c r="C796" s="368"/>
      <c r="D796" s="13"/>
      <c r="E796" s="148"/>
      <c r="F796" s="759"/>
    </row>
    <row r="797" spans="1:6" s="763" customFormat="1">
      <c r="A797" s="918"/>
      <c r="B797" s="826" t="s">
        <v>2612</v>
      </c>
      <c r="C797" s="368"/>
      <c r="D797" s="13"/>
      <c r="E797" s="148"/>
      <c r="F797" s="759"/>
    </row>
    <row r="798" spans="1:6" s="763" customFormat="1">
      <c r="A798" s="918"/>
      <c r="B798" s="875" t="s">
        <v>2613</v>
      </c>
      <c r="C798" s="368"/>
      <c r="D798" s="13"/>
      <c r="E798" s="148"/>
      <c r="F798" s="759"/>
    </row>
    <row r="799" spans="1:6" s="763" customFormat="1">
      <c r="A799" s="918"/>
      <c r="B799" s="875" t="s">
        <v>2614</v>
      </c>
      <c r="C799" s="368"/>
      <c r="D799" s="13"/>
      <c r="E799" s="148"/>
      <c r="F799" s="759"/>
    </row>
    <row r="800" spans="1:6" s="763" customFormat="1">
      <c r="A800" s="918"/>
      <c r="B800" s="441" t="s">
        <v>2615</v>
      </c>
      <c r="C800" s="368"/>
      <c r="D800" s="13"/>
      <c r="E800" s="148"/>
      <c r="F800" s="759"/>
    </row>
    <row r="801" spans="1:6" s="763" customFormat="1">
      <c r="A801" s="918"/>
      <c r="B801" s="826" t="s">
        <v>2616</v>
      </c>
      <c r="C801" s="368"/>
      <c r="D801" s="13"/>
      <c r="E801" s="148"/>
      <c r="F801" s="759"/>
    </row>
    <row r="802" spans="1:6" s="763" customFormat="1">
      <c r="A802" s="918"/>
      <c r="B802" s="875"/>
      <c r="C802" s="368"/>
      <c r="D802" s="13"/>
      <c r="E802" s="148"/>
      <c r="F802" s="759"/>
    </row>
    <row r="803" spans="1:6" s="763" customFormat="1" ht="25.5">
      <c r="A803" s="918"/>
      <c r="B803" s="826" t="s">
        <v>2617</v>
      </c>
      <c r="C803" s="368"/>
      <c r="D803" s="13"/>
      <c r="E803" s="148"/>
      <c r="F803" s="759"/>
    </row>
    <row r="804" spans="1:6" s="763" customFormat="1">
      <c r="A804" s="918"/>
      <c r="B804" s="875"/>
      <c r="C804" s="368"/>
      <c r="D804" s="13"/>
      <c r="E804" s="148"/>
      <c r="F804" s="759"/>
    </row>
    <row r="805" spans="1:6" s="763" customFormat="1" ht="51">
      <c r="A805" s="918"/>
      <c r="B805" s="1" t="s">
        <v>2618</v>
      </c>
      <c r="C805" s="368"/>
      <c r="D805" s="13"/>
      <c r="E805" s="148"/>
      <c r="F805" s="759"/>
    </row>
    <row r="806" spans="1:6" s="763" customFormat="1">
      <c r="A806" s="918"/>
      <c r="B806" s="875" t="s">
        <v>2602</v>
      </c>
      <c r="C806" s="368"/>
      <c r="D806" s="13"/>
      <c r="E806" s="148"/>
      <c r="F806" s="759"/>
    </row>
    <row r="807" spans="1:6" s="763" customFormat="1">
      <c r="A807" s="918"/>
      <c r="B807" s="875" t="s">
        <v>2577</v>
      </c>
      <c r="C807" s="368"/>
      <c r="D807" s="13"/>
      <c r="E807" s="148"/>
      <c r="F807" s="759"/>
    </row>
    <row r="808" spans="1:6" s="763" customFormat="1">
      <c r="A808" s="918"/>
      <c r="B808" s="875" t="s">
        <v>2604</v>
      </c>
      <c r="C808" s="368"/>
      <c r="D808" s="13"/>
      <c r="E808" s="148"/>
      <c r="F808" s="759"/>
    </row>
    <row r="809" spans="1:6" s="763" customFormat="1">
      <c r="A809" s="918"/>
      <c r="B809" s="875" t="s">
        <v>2605</v>
      </c>
      <c r="C809" s="368"/>
      <c r="D809" s="13"/>
      <c r="E809" s="148"/>
      <c r="F809" s="759"/>
    </row>
    <row r="810" spans="1:6" s="763" customFormat="1">
      <c r="A810" s="918"/>
      <c r="B810" s="826" t="s">
        <v>2619</v>
      </c>
      <c r="C810" s="368"/>
      <c r="D810" s="13"/>
      <c r="E810" s="148"/>
      <c r="F810" s="759"/>
    </row>
    <row r="811" spans="1:6" s="763" customFormat="1">
      <c r="A811" s="918"/>
      <c r="B811" s="826" t="s">
        <v>2607</v>
      </c>
      <c r="C811" s="368"/>
      <c r="D811" s="13"/>
      <c r="E811" s="148"/>
      <c r="F811" s="759"/>
    </row>
    <row r="812" spans="1:6" s="763" customFormat="1">
      <c r="A812" s="918"/>
      <c r="B812" s="921" t="s">
        <v>2608</v>
      </c>
      <c r="C812" s="368"/>
      <c r="D812" s="13"/>
      <c r="E812" s="148"/>
      <c r="F812" s="759"/>
    </row>
    <row r="813" spans="1:6" s="763" customFormat="1">
      <c r="A813" s="918"/>
      <c r="B813" s="826" t="s">
        <v>2620</v>
      </c>
      <c r="C813" s="368"/>
      <c r="D813" s="13"/>
      <c r="E813" s="148"/>
      <c r="F813" s="759"/>
    </row>
    <row r="814" spans="1:6" s="763" customFormat="1">
      <c r="A814" s="918"/>
      <c r="B814" s="826" t="s">
        <v>2576</v>
      </c>
      <c r="C814" s="368"/>
      <c r="D814" s="13"/>
      <c r="E814" s="148"/>
      <c r="F814" s="759"/>
    </row>
    <row r="815" spans="1:6" s="763" customFormat="1">
      <c r="A815" s="918"/>
      <c r="B815" s="826" t="s">
        <v>2621</v>
      </c>
      <c r="C815" s="368"/>
      <c r="D815" s="13"/>
      <c r="E815" s="148"/>
      <c r="F815" s="759"/>
    </row>
    <row r="816" spans="1:6" s="763" customFormat="1" ht="25.5">
      <c r="A816" s="918"/>
      <c r="B816" s="826" t="s">
        <v>2622</v>
      </c>
      <c r="C816" s="368"/>
      <c r="D816" s="13"/>
      <c r="E816" s="148"/>
      <c r="F816" s="759"/>
    </row>
    <row r="817" spans="1:6" s="763" customFormat="1" ht="25.5">
      <c r="A817" s="918"/>
      <c r="B817" s="826" t="s">
        <v>2623</v>
      </c>
      <c r="C817" s="368"/>
      <c r="D817" s="13"/>
      <c r="E817" s="148"/>
      <c r="F817" s="759"/>
    </row>
    <row r="818" spans="1:6" s="763" customFormat="1">
      <c r="A818" s="918"/>
      <c r="B818" s="875" t="s">
        <v>2624</v>
      </c>
      <c r="C818" s="368"/>
      <c r="D818" s="13"/>
      <c r="E818" s="148"/>
      <c r="F818" s="759"/>
    </row>
    <row r="819" spans="1:6" s="763" customFormat="1">
      <c r="A819" s="918"/>
      <c r="B819" s="826" t="s">
        <v>2625</v>
      </c>
      <c r="C819" s="368"/>
      <c r="D819" s="13"/>
      <c r="E819" s="148"/>
      <c r="F819" s="759"/>
    </row>
    <row r="820" spans="1:6" s="763" customFormat="1">
      <c r="A820" s="918"/>
      <c r="B820" s="875" t="s">
        <v>2626</v>
      </c>
      <c r="C820" s="368"/>
      <c r="D820" s="13"/>
      <c r="E820" s="148"/>
      <c r="F820" s="759"/>
    </row>
    <row r="821" spans="1:6" s="763" customFormat="1">
      <c r="A821" s="918"/>
      <c r="B821" s="875" t="s">
        <v>2627</v>
      </c>
      <c r="C821" s="368"/>
      <c r="D821" s="13"/>
      <c r="E821" s="148"/>
      <c r="F821" s="759"/>
    </row>
    <row r="822" spans="1:6" s="763" customFormat="1">
      <c r="A822" s="918"/>
      <c r="B822" s="441" t="s">
        <v>2628</v>
      </c>
      <c r="C822" s="368"/>
      <c r="D822" s="13"/>
      <c r="E822" s="148"/>
      <c r="F822" s="759"/>
    </row>
    <row r="823" spans="1:6" s="763" customFormat="1">
      <c r="A823" s="918"/>
      <c r="B823" s="826" t="s">
        <v>2629</v>
      </c>
      <c r="C823" s="368"/>
      <c r="D823" s="13"/>
      <c r="E823" s="148"/>
      <c r="F823" s="759"/>
    </row>
    <row r="824" spans="1:6" s="763" customFormat="1">
      <c r="A824" s="918"/>
      <c r="B824" s="826"/>
      <c r="C824" s="368"/>
      <c r="D824" s="13"/>
      <c r="E824" s="148"/>
      <c r="F824" s="759"/>
    </row>
    <row r="825" spans="1:6" s="763" customFormat="1" ht="51">
      <c r="A825" s="918"/>
      <c r="B825" s="1" t="s">
        <v>2630</v>
      </c>
      <c r="C825" s="368"/>
      <c r="D825" s="13"/>
      <c r="E825" s="148"/>
      <c r="F825" s="759"/>
    </row>
    <row r="826" spans="1:6" s="763" customFormat="1">
      <c r="A826" s="918"/>
      <c r="B826" s="921" t="s">
        <v>2631</v>
      </c>
      <c r="C826" s="368"/>
      <c r="D826" s="13"/>
      <c r="E826" s="148"/>
      <c r="F826" s="759"/>
    </row>
    <row r="827" spans="1:6" s="763" customFormat="1">
      <c r="A827" s="918"/>
      <c r="B827" s="921" t="s">
        <v>2576</v>
      </c>
      <c r="C827" s="368"/>
      <c r="D827" s="13"/>
      <c r="E827" s="148"/>
      <c r="F827" s="759"/>
    </row>
    <row r="828" spans="1:6" s="763" customFormat="1">
      <c r="A828" s="918"/>
      <c r="B828" s="921" t="s">
        <v>2632</v>
      </c>
      <c r="C828" s="368"/>
      <c r="D828" s="13"/>
      <c r="E828" s="148"/>
      <c r="F828" s="759"/>
    </row>
    <row r="829" spans="1:6" s="763" customFormat="1">
      <c r="A829" s="918"/>
      <c r="B829" s="921" t="s">
        <v>2633</v>
      </c>
      <c r="C829" s="368"/>
      <c r="D829" s="13"/>
      <c r="E829" s="148"/>
      <c r="F829" s="759"/>
    </row>
    <row r="830" spans="1:6" s="763" customFormat="1">
      <c r="A830" s="918"/>
      <c r="B830" s="921" t="s">
        <v>2634</v>
      </c>
      <c r="C830" s="368"/>
      <c r="D830" s="13"/>
      <c r="E830" s="148"/>
      <c r="F830" s="759"/>
    </row>
    <row r="831" spans="1:6" s="763" customFormat="1">
      <c r="A831" s="918"/>
      <c r="B831" s="921" t="s">
        <v>2635</v>
      </c>
      <c r="C831" s="368"/>
      <c r="D831" s="13"/>
      <c r="E831" s="148"/>
      <c r="F831" s="759"/>
    </row>
    <row r="832" spans="1:6" s="763" customFormat="1">
      <c r="A832" s="918"/>
      <c r="B832" s="921" t="s">
        <v>2636</v>
      </c>
      <c r="C832" s="368"/>
      <c r="D832" s="13"/>
      <c r="E832" s="148"/>
      <c r="F832" s="759"/>
    </row>
    <row r="833" spans="1:6" s="763" customFormat="1">
      <c r="A833" s="918"/>
      <c r="B833" s="921" t="s">
        <v>2637</v>
      </c>
      <c r="C833" s="368"/>
      <c r="D833" s="13"/>
      <c r="E833" s="148"/>
      <c r="F833" s="759"/>
    </row>
    <row r="834" spans="1:6" s="763" customFormat="1">
      <c r="A834" s="918"/>
      <c r="B834" s="921" t="s">
        <v>2638</v>
      </c>
      <c r="C834" s="368"/>
      <c r="D834" s="13"/>
      <c r="E834" s="148"/>
      <c r="F834" s="759"/>
    </row>
    <row r="835" spans="1:6" s="763" customFormat="1">
      <c r="A835" s="918"/>
      <c r="B835" s="921" t="s">
        <v>2639</v>
      </c>
      <c r="C835" s="368"/>
      <c r="D835" s="13"/>
      <c r="E835" s="148"/>
      <c r="F835" s="759"/>
    </row>
    <row r="836" spans="1:6" s="763" customFormat="1">
      <c r="A836" s="918"/>
      <c r="B836" s="921" t="s">
        <v>2640</v>
      </c>
      <c r="C836" s="368"/>
      <c r="D836" s="13"/>
      <c r="E836" s="148"/>
      <c r="F836" s="759"/>
    </row>
    <row r="837" spans="1:6" s="763" customFormat="1">
      <c r="A837" s="918"/>
      <c r="B837" s="921" t="s">
        <v>2641</v>
      </c>
      <c r="C837" s="368"/>
      <c r="D837" s="13"/>
      <c r="E837" s="148"/>
      <c r="F837" s="759"/>
    </row>
    <row r="838" spans="1:6" s="763" customFormat="1">
      <c r="A838" s="918"/>
      <c r="B838" s="921" t="s">
        <v>2642</v>
      </c>
      <c r="C838" s="368"/>
      <c r="D838" s="13"/>
      <c r="E838" s="148"/>
      <c r="F838" s="759"/>
    </row>
    <row r="839" spans="1:6" s="763" customFormat="1">
      <c r="A839" s="918"/>
      <c r="B839" s="921" t="s">
        <v>2257</v>
      </c>
      <c r="C839" s="368"/>
      <c r="D839" s="13"/>
      <c r="E839" s="148"/>
      <c r="F839" s="759"/>
    </row>
    <row r="840" spans="1:6" s="763" customFormat="1">
      <c r="A840" s="918"/>
      <c r="B840" s="921" t="s">
        <v>2643</v>
      </c>
      <c r="C840" s="368"/>
      <c r="D840" s="13"/>
      <c r="E840" s="148"/>
      <c r="F840" s="759"/>
    </row>
    <row r="841" spans="1:6" s="763" customFormat="1">
      <c r="A841" s="918"/>
      <c r="B841" s="921" t="s">
        <v>2644</v>
      </c>
      <c r="C841" s="368"/>
      <c r="D841" s="13"/>
      <c r="E841" s="148"/>
      <c r="F841" s="759"/>
    </row>
    <row r="842" spans="1:6" s="763" customFormat="1">
      <c r="A842" s="918"/>
      <c r="B842" s="921" t="s">
        <v>2645</v>
      </c>
      <c r="C842" s="368"/>
      <c r="D842" s="13"/>
      <c r="E842" s="148"/>
      <c r="F842" s="759"/>
    </row>
    <row r="843" spans="1:6" s="763" customFormat="1">
      <c r="A843" s="918"/>
      <c r="B843" s="921" t="s">
        <v>2646</v>
      </c>
      <c r="C843" s="368"/>
      <c r="D843" s="13"/>
      <c r="E843" s="148"/>
      <c r="F843" s="759"/>
    </row>
    <row r="844" spans="1:6" s="763" customFormat="1">
      <c r="A844" s="918"/>
      <c r="B844" s="921" t="s">
        <v>2647</v>
      </c>
      <c r="C844" s="368"/>
      <c r="D844" s="13"/>
      <c r="E844" s="148"/>
      <c r="F844" s="759"/>
    </row>
    <row r="845" spans="1:6" s="763" customFormat="1">
      <c r="A845" s="918"/>
      <c r="B845" s="921" t="s">
        <v>2648</v>
      </c>
      <c r="C845" s="368"/>
      <c r="D845" s="13"/>
      <c r="E845" s="148"/>
      <c r="F845" s="759"/>
    </row>
    <row r="846" spans="1:6" s="763" customFormat="1">
      <c r="A846" s="918"/>
      <c r="B846" s="921"/>
      <c r="C846" s="368"/>
      <c r="D846" s="13"/>
      <c r="E846" s="148"/>
      <c r="F846" s="759"/>
    </row>
    <row r="847" spans="1:6" s="763" customFormat="1" ht="25.5">
      <c r="A847" s="918"/>
      <c r="B847" s="1" t="s">
        <v>2649</v>
      </c>
      <c r="C847" s="368"/>
      <c r="D847" s="13"/>
      <c r="E847" s="148"/>
      <c r="F847" s="759"/>
    </row>
    <row r="848" spans="1:6" s="763" customFormat="1">
      <c r="A848" s="918"/>
      <c r="B848" s="826"/>
      <c r="C848" s="368"/>
      <c r="D848" s="13"/>
      <c r="E848" s="148"/>
      <c r="F848" s="759"/>
    </row>
    <row r="849" spans="1:6" s="763" customFormat="1">
      <c r="A849" s="918"/>
      <c r="B849" s="922" t="s">
        <v>2650</v>
      </c>
      <c r="C849" s="368" t="s">
        <v>2210</v>
      </c>
      <c r="D849" s="923">
        <v>2</v>
      </c>
      <c r="E849" s="188"/>
      <c r="F849" s="765">
        <f>ROUND(D849*E849,2)</f>
        <v>0</v>
      </c>
    </row>
    <row r="850" spans="1:6" s="763" customFormat="1">
      <c r="A850" s="918"/>
      <c r="B850" s="921"/>
      <c r="C850" s="368"/>
      <c r="D850" s="13"/>
      <c r="E850" s="148"/>
      <c r="F850" s="759"/>
    </row>
    <row r="851" spans="1:6" s="763" customFormat="1">
      <c r="A851" s="918"/>
      <c r="B851" s="826"/>
      <c r="C851" s="368"/>
      <c r="D851" s="13"/>
      <c r="E851" s="148"/>
      <c r="F851" s="759"/>
    </row>
    <row r="852" spans="1:6" s="763" customFormat="1" ht="51">
      <c r="A852" s="918" t="s">
        <v>2651</v>
      </c>
      <c r="B852" s="1" t="s">
        <v>2652</v>
      </c>
      <c r="C852" s="368"/>
      <c r="D852" s="13"/>
      <c r="E852" s="148"/>
      <c r="F852" s="759"/>
    </row>
    <row r="853" spans="1:6" s="763" customFormat="1">
      <c r="A853" s="918"/>
      <c r="B853" s="914"/>
      <c r="C853" s="368"/>
      <c r="D853" s="13"/>
      <c r="E853" s="148"/>
      <c r="F853" s="759"/>
    </row>
    <row r="854" spans="1:6" s="763" customFormat="1" ht="38.25">
      <c r="A854" s="918"/>
      <c r="B854" s="914" t="s">
        <v>2547</v>
      </c>
      <c r="C854" s="368"/>
      <c r="D854" s="13"/>
      <c r="E854" s="148"/>
      <c r="F854" s="759"/>
    </row>
    <row r="855" spans="1:6" s="763" customFormat="1">
      <c r="A855" s="918"/>
      <c r="B855" s="914" t="s">
        <v>2548</v>
      </c>
      <c r="C855" s="368"/>
      <c r="D855" s="13"/>
      <c r="E855" s="148"/>
      <c r="F855" s="759"/>
    </row>
    <row r="856" spans="1:6" s="763" customFormat="1">
      <c r="A856" s="918"/>
      <c r="B856" s="914" t="s">
        <v>2549</v>
      </c>
      <c r="C856" s="368"/>
      <c r="D856" s="13"/>
      <c r="E856" s="148"/>
      <c r="F856" s="759"/>
    </row>
    <row r="857" spans="1:6" s="763" customFormat="1">
      <c r="A857" s="918"/>
      <c r="B857" s="914" t="s">
        <v>2550</v>
      </c>
      <c r="C857" s="368"/>
      <c r="D857" s="13"/>
      <c r="E857" s="148"/>
      <c r="F857" s="759"/>
    </row>
    <row r="858" spans="1:6" s="763" customFormat="1">
      <c r="A858" s="918"/>
      <c r="B858" s="915" t="s">
        <v>2551</v>
      </c>
      <c r="C858" s="368"/>
      <c r="D858" s="13"/>
      <c r="E858" s="148"/>
      <c r="F858" s="759"/>
    </row>
    <row r="859" spans="1:6" s="763" customFormat="1">
      <c r="A859" s="918"/>
      <c r="B859" s="915" t="s">
        <v>2552</v>
      </c>
      <c r="C859" s="368"/>
      <c r="D859" s="13"/>
      <c r="E859" s="148"/>
      <c r="F859" s="759"/>
    </row>
    <row r="860" spans="1:6" s="763" customFormat="1" ht="25.5">
      <c r="A860" s="918"/>
      <c r="B860" s="914" t="s">
        <v>2553</v>
      </c>
      <c r="C860" s="368"/>
      <c r="D860" s="13"/>
      <c r="E860" s="148"/>
      <c r="F860" s="759"/>
    </row>
    <row r="861" spans="1:6" s="763" customFormat="1">
      <c r="A861" s="918"/>
      <c r="B861" s="915" t="s">
        <v>2554</v>
      </c>
      <c r="C861" s="368"/>
      <c r="D861" s="13"/>
      <c r="E861" s="148"/>
      <c r="F861" s="759"/>
    </row>
    <row r="862" spans="1:6" s="763" customFormat="1">
      <c r="A862" s="918"/>
      <c r="B862" s="915" t="s">
        <v>2555</v>
      </c>
      <c r="C862" s="368"/>
      <c r="D862" s="13"/>
      <c r="E862" s="148"/>
      <c r="F862" s="759"/>
    </row>
    <row r="863" spans="1:6" s="763" customFormat="1" ht="25.5">
      <c r="A863" s="918"/>
      <c r="B863" s="914" t="s">
        <v>4225</v>
      </c>
      <c r="C863" s="368"/>
      <c r="D863" s="13"/>
      <c r="E863" s="148"/>
      <c r="F863" s="759"/>
    </row>
    <row r="864" spans="1:6" s="763" customFormat="1">
      <c r="A864" s="918"/>
      <c r="B864" s="875"/>
      <c r="C864" s="368"/>
      <c r="D864" s="13"/>
      <c r="E864" s="148"/>
      <c r="F864" s="759"/>
    </row>
    <row r="865" spans="1:6" s="763" customFormat="1">
      <c r="A865" s="918"/>
      <c r="B865" s="914" t="s">
        <v>2556</v>
      </c>
      <c r="C865" s="368"/>
      <c r="D865" s="13"/>
      <c r="E865" s="148"/>
      <c r="F865" s="759"/>
    </row>
    <row r="866" spans="1:6" s="763" customFormat="1">
      <c r="A866" s="918"/>
      <c r="B866" s="914" t="s">
        <v>2557</v>
      </c>
      <c r="C866" s="368"/>
      <c r="D866" s="13"/>
      <c r="E866" s="148"/>
      <c r="F866" s="759"/>
    </row>
    <row r="867" spans="1:6" s="763" customFormat="1">
      <c r="A867" s="918"/>
      <c r="B867" s="779"/>
      <c r="C867" s="368"/>
      <c r="D867" s="13"/>
      <c r="E867" s="148"/>
      <c r="F867" s="759"/>
    </row>
    <row r="868" spans="1:6" s="763" customFormat="1">
      <c r="A868" s="918"/>
      <c r="B868" s="914" t="s">
        <v>2653</v>
      </c>
      <c r="C868" s="368"/>
      <c r="D868" s="13"/>
      <c r="E868" s="148"/>
      <c r="F868" s="759"/>
    </row>
    <row r="869" spans="1:6" s="763" customFormat="1" ht="25.5">
      <c r="A869" s="918"/>
      <c r="B869" s="914" t="s">
        <v>2654</v>
      </c>
      <c r="C869" s="368"/>
      <c r="D869" s="13"/>
      <c r="E869" s="148"/>
      <c r="F869" s="759"/>
    </row>
    <row r="870" spans="1:6" s="763" customFormat="1" ht="25.5">
      <c r="A870" s="918"/>
      <c r="B870" s="914" t="s">
        <v>2655</v>
      </c>
      <c r="C870" s="368"/>
      <c r="D870" s="13"/>
      <c r="E870" s="148"/>
      <c r="F870" s="759"/>
    </row>
    <row r="871" spans="1:6" s="763" customFormat="1">
      <c r="A871" s="918"/>
      <c r="B871" s="915" t="s">
        <v>2656</v>
      </c>
      <c r="C871" s="368"/>
      <c r="D871" s="13"/>
      <c r="E871" s="148"/>
      <c r="F871" s="759"/>
    </row>
    <row r="872" spans="1:6" s="763" customFormat="1">
      <c r="A872" s="918"/>
      <c r="B872" s="875"/>
      <c r="C872" s="368"/>
      <c r="D872" s="13"/>
      <c r="E872" s="148"/>
      <c r="F872" s="759"/>
    </row>
    <row r="873" spans="1:6" s="763" customFormat="1">
      <c r="A873" s="918"/>
      <c r="B873" s="192" t="s">
        <v>2562</v>
      </c>
      <c r="C873" s="368"/>
      <c r="D873" s="13"/>
      <c r="E873" s="148"/>
      <c r="F873" s="759"/>
    </row>
    <row r="874" spans="1:6" s="763" customFormat="1" ht="25.5">
      <c r="A874" s="918"/>
      <c r="B874" s="13" t="s">
        <v>2657</v>
      </c>
      <c r="C874" s="368"/>
      <c r="D874" s="13"/>
      <c r="E874" s="148"/>
      <c r="F874" s="759"/>
    </row>
    <row r="875" spans="1:6" s="763" customFormat="1">
      <c r="A875" s="918"/>
      <c r="B875" s="13" t="s">
        <v>2563</v>
      </c>
      <c r="C875" s="368"/>
      <c r="D875" s="13"/>
      <c r="E875" s="148"/>
      <c r="F875" s="759"/>
    </row>
    <row r="876" spans="1:6" s="763" customFormat="1" ht="25.5">
      <c r="A876" s="918"/>
      <c r="B876" s="13" t="s">
        <v>2564</v>
      </c>
      <c r="C876" s="368"/>
      <c r="D876" s="13"/>
      <c r="E876" s="148"/>
      <c r="F876" s="759"/>
    </row>
    <row r="877" spans="1:6" s="763" customFormat="1" ht="38.25">
      <c r="A877" s="918"/>
      <c r="B877" s="13" t="s">
        <v>2565</v>
      </c>
      <c r="C877" s="368"/>
      <c r="D877" s="13"/>
      <c r="E877" s="148"/>
      <c r="F877" s="759"/>
    </row>
    <row r="878" spans="1:6" s="763" customFormat="1" ht="25.5">
      <c r="A878" s="918"/>
      <c r="B878" s="13" t="s">
        <v>2566</v>
      </c>
      <c r="C878" s="368"/>
      <c r="D878" s="13"/>
      <c r="E878" s="148"/>
      <c r="F878" s="759"/>
    </row>
    <row r="879" spans="1:6" s="763" customFormat="1">
      <c r="A879" s="918"/>
      <c r="B879" s="13" t="s">
        <v>2567</v>
      </c>
      <c r="C879" s="368"/>
      <c r="D879" s="13"/>
      <c r="E879" s="148"/>
      <c r="F879" s="759"/>
    </row>
    <row r="880" spans="1:6" s="763" customFormat="1" ht="25.5">
      <c r="A880" s="918"/>
      <c r="B880" s="13" t="s">
        <v>2568</v>
      </c>
      <c r="C880" s="368"/>
      <c r="D880" s="13"/>
      <c r="E880" s="148"/>
      <c r="F880" s="759"/>
    </row>
    <row r="881" spans="1:6" s="763" customFormat="1" ht="25.5">
      <c r="A881" s="918"/>
      <c r="B881" s="13" t="s">
        <v>2569</v>
      </c>
      <c r="C881" s="368"/>
      <c r="D881" s="13"/>
      <c r="E881" s="148"/>
      <c r="F881" s="759"/>
    </row>
    <row r="882" spans="1:6" s="763" customFormat="1" ht="25.5">
      <c r="A882" s="918"/>
      <c r="B882" s="13" t="s">
        <v>2570</v>
      </c>
      <c r="C882" s="368"/>
      <c r="D882" s="13"/>
      <c r="E882" s="148"/>
      <c r="F882" s="759"/>
    </row>
    <row r="883" spans="1:6" s="763" customFormat="1">
      <c r="A883" s="918"/>
      <c r="B883" s="826"/>
      <c r="C883" s="368"/>
      <c r="D883" s="13"/>
      <c r="E883" s="148"/>
      <c r="F883" s="759"/>
    </row>
    <row r="884" spans="1:6" s="763" customFormat="1">
      <c r="A884" s="918"/>
      <c r="B884" s="917" t="s">
        <v>2658</v>
      </c>
      <c r="C884" s="368"/>
      <c r="D884" s="13"/>
      <c r="E884" s="148"/>
      <c r="F884" s="759"/>
    </row>
    <row r="885" spans="1:6" s="763" customFormat="1">
      <c r="A885" s="918"/>
      <c r="B885" s="917"/>
      <c r="C885" s="368"/>
      <c r="D885" s="13"/>
      <c r="E885" s="148"/>
      <c r="F885" s="759"/>
    </row>
    <row r="886" spans="1:6" s="763" customFormat="1" ht="25.5">
      <c r="A886" s="918"/>
      <c r="B886" s="13" t="s">
        <v>2659</v>
      </c>
      <c r="C886" s="368"/>
      <c r="D886" s="13"/>
      <c r="E886" s="148"/>
      <c r="F886" s="759"/>
    </row>
    <row r="887" spans="1:6" s="763" customFormat="1">
      <c r="A887" s="918"/>
      <c r="B887" s="13"/>
      <c r="C887" s="368"/>
      <c r="D887" s="13"/>
      <c r="E887" s="148"/>
      <c r="F887" s="759"/>
    </row>
    <row r="888" spans="1:6" s="763" customFormat="1" ht="25.5">
      <c r="A888" s="918"/>
      <c r="B888" s="13" t="s">
        <v>2660</v>
      </c>
      <c r="C888" s="368"/>
      <c r="D888" s="13"/>
      <c r="E888" s="148"/>
      <c r="F888" s="759"/>
    </row>
    <row r="889" spans="1:6" s="763" customFormat="1">
      <c r="A889" s="918"/>
      <c r="B889" s="13"/>
      <c r="C889" s="368"/>
      <c r="D889" s="13"/>
      <c r="E889" s="148"/>
      <c r="F889" s="759"/>
    </row>
    <row r="890" spans="1:6" s="763" customFormat="1" ht="38.25">
      <c r="A890" s="918"/>
      <c r="B890" s="1" t="s">
        <v>2661</v>
      </c>
      <c r="C890" s="368"/>
      <c r="D890" s="13"/>
      <c r="E890" s="148"/>
      <c r="F890" s="759"/>
    </row>
    <row r="891" spans="1:6" s="763" customFormat="1">
      <c r="A891" s="918"/>
      <c r="B891" s="1"/>
      <c r="C891" s="368"/>
      <c r="D891" s="13"/>
      <c r="E891" s="148"/>
      <c r="F891" s="759"/>
    </row>
    <row r="892" spans="1:6" s="763" customFormat="1">
      <c r="A892" s="918"/>
      <c r="B892" s="262" t="s">
        <v>2576</v>
      </c>
      <c r="C892" s="368"/>
      <c r="D892" s="13"/>
      <c r="E892" s="148"/>
      <c r="F892" s="759"/>
    </row>
    <row r="893" spans="1:6" s="763" customFormat="1">
      <c r="A893" s="918"/>
      <c r="B893" s="875" t="s">
        <v>2577</v>
      </c>
      <c r="C893" s="368"/>
      <c r="D893" s="13"/>
      <c r="E893" s="148"/>
      <c r="F893" s="759"/>
    </row>
    <row r="894" spans="1:6" s="763" customFormat="1">
      <c r="A894" s="918"/>
      <c r="B894" s="875" t="s">
        <v>2578</v>
      </c>
      <c r="C894" s="368"/>
      <c r="D894" s="13"/>
      <c r="E894" s="148"/>
      <c r="F894" s="759"/>
    </row>
    <row r="895" spans="1:6" s="763" customFormat="1">
      <c r="A895" s="918"/>
      <c r="B895" s="875" t="s">
        <v>2579</v>
      </c>
      <c r="C895" s="368"/>
      <c r="D895" s="13"/>
      <c r="E895" s="148"/>
      <c r="F895" s="759"/>
    </row>
    <row r="896" spans="1:6" s="763" customFormat="1">
      <c r="A896" s="918"/>
      <c r="B896" s="826" t="s">
        <v>2580</v>
      </c>
      <c r="C896" s="368"/>
      <c r="D896" s="13"/>
      <c r="E896" s="148"/>
      <c r="F896" s="759"/>
    </row>
    <row r="897" spans="1:6" s="763" customFormat="1">
      <c r="A897" s="918"/>
      <c r="B897" s="826" t="s">
        <v>2581</v>
      </c>
      <c r="C897" s="368"/>
      <c r="D897" s="13"/>
      <c r="E897" s="148"/>
      <c r="F897" s="759"/>
    </row>
    <row r="898" spans="1:6" s="763" customFormat="1">
      <c r="A898" s="918"/>
      <c r="B898" s="875"/>
      <c r="C898" s="368"/>
      <c r="D898" s="13"/>
      <c r="E898" s="148"/>
      <c r="F898" s="759"/>
    </row>
    <row r="899" spans="1:6" s="763" customFormat="1">
      <c r="A899" s="918"/>
      <c r="B899" s="262" t="s">
        <v>2582</v>
      </c>
      <c r="C899" s="368"/>
      <c r="D899" s="13"/>
      <c r="E899" s="148"/>
      <c r="F899" s="759"/>
    </row>
    <row r="900" spans="1:6" s="763" customFormat="1" ht="25.5">
      <c r="A900" s="918"/>
      <c r="B900" s="262" t="s">
        <v>2662</v>
      </c>
      <c r="C900" s="368"/>
      <c r="D900" s="13"/>
      <c r="E900" s="148"/>
      <c r="F900" s="759"/>
    </row>
    <row r="901" spans="1:6" s="763" customFormat="1" ht="25.5">
      <c r="A901" s="918"/>
      <c r="B901" s="262" t="s">
        <v>2663</v>
      </c>
      <c r="C901" s="368"/>
      <c r="D901" s="13"/>
      <c r="E901" s="148"/>
      <c r="F901" s="759"/>
    </row>
    <row r="902" spans="1:6" s="763" customFormat="1">
      <c r="A902" s="918"/>
      <c r="B902" s="262" t="s">
        <v>2585</v>
      </c>
      <c r="C902" s="368"/>
      <c r="D902" s="13"/>
      <c r="E902" s="148"/>
      <c r="F902" s="759"/>
    </row>
    <row r="903" spans="1:6" s="763" customFormat="1">
      <c r="A903" s="918"/>
      <c r="B903" s="262" t="s">
        <v>2586</v>
      </c>
      <c r="C903" s="368"/>
      <c r="D903" s="368"/>
      <c r="E903" s="148"/>
      <c r="F903" s="759"/>
    </row>
    <row r="904" spans="1:6" s="763" customFormat="1">
      <c r="A904" s="918"/>
      <c r="B904" s="826" t="s">
        <v>2664</v>
      </c>
      <c r="C904" s="368"/>
      <c r="D904" s="13"/>
      <c r="E904" s="148"/>
      <c r="F904" s="759"/>
    </row>
    <row r="905" spans="1:6" s="763" customFormat="1">
      <c r="A905" s="824"/>
      <c r="B905" s="875" t="s">
        <v>2588</v>
      </c>
      <c r="C905" s="368"/>
      <c r="D905" s="13"/>
      <c r="E905" s="148"/>
      <c r="F905" s="759"/>
    </row>
    <row r="906" spans="1:6" s="763" customFormat="1">
      <c r="A906" s="918"/>
      <c r="B906" s="875" t="s">
        <v>2665</v>
      </c>
      <c r="C906" s="368"/>
      <c r="D906" s="13"/>
      <c r="E906" s="148"/>
      <c r="F906" s="759"/>
    </row>
    <row r="907" spans="1:6" s="763" customFormat="1">
      <c r="A907" s="918"/>
      <c r="B907" s="441" t="s">
        <v>2590</v>
      </c>
      <c r="C907" s="368"/>
      <c r="D907" s="13"/>
      <c r="E907" s="148"/>
      <c r="F907" s="759"/>
    </row>
    <row r="908" spans="1:6" s="763" customFormat="1">
      <c r="A908" s="918"/>
      <c r="B908" s="441" t="s">
        <v>2591</v>
      </c>
      <c r="C908" s="368"/>
      <c r="D908" s="13"/>
      <c r="E908" s="148"/>
      <c r="F908" s="759"/>
    </row>
    <row r="909" spans="1:6" s="763" customFormat="1">
      <c r="A909" s="918"/>
      <c r="B909" s="826" t="s">
        <v>2592</v>
      </c>
      <c r="C909" s="368"/>
      <c r="D909" s="13"/>
      <c r="E909" s="148"/>
      <c r="F909" s="759"/>
    </row>
    <row r="910" spans="1:6" s="763" customFormat="1">
      <c r="A910" s="918"/>
      <c r="B910" s="13"/>
      <c r="C910" s="368"/>
      <c r="D910" s="13"/>
      <c r="E910" s="148"/>
      <c r="F910" s="759"/>
    </row>
    <row r="911" spans="1:6" s="763" customFormat="1">
      <c r="A911" s="918"/>
      <c r="B911" s="262" t="s">
        <v>2593</v>
      </c>
      <c r="C911" s="368"/>
      <c r="D911" s="13"/>
      <c r="E911" s="148"/>
      <c r="F911" s="759"/>
    </row>
    <row r="912" spans="1:6" s="763" customFormat="1" ht="25.5">
      <c r="A912" s="918"/>
      <c r="B912" s="262" t="s">
        <v>2666</v>
      </c>
      <c r="C912" s="368"/>
      <c r="D912" s="13"/>
      <c r="E912" s="148"/>
      <c r="F912" s="759"/>
    </row>
    <row r="913" spans="1:6" s="763" customFormat="1" ht="25.5">
      <c r="A913" s="918"/>
      <c r="B913" s="262" t="s">
        <v>2667</v>
      </c>
      <c r="C913" s="368"/>
      <c r="D913" s="13"/>
      <c r="E913" s="148"/>
      <c r="F913" s="759"/>
    </row>
    <row r="914" spans="1:6" s="763" customFormat="1">
      <c r="A914" s="918"/>
      <c r="B914" s="262" t="s">
        <v>2596</v>
      </c>
      <c r="C914" s="368"/>
      <c r="D914" s="13"/>
      <c r="E914" s="148"/>
      <c r="F914" s="759"/>
    </row>
    <row r="915" spans="1:6" s="763" customFormat="1">
      <c r="A915" s="918"/>
      <c r="B915" s="826" t="s">
        <v>2668</v>
      </c>
      <c r="C915" s="368"/>
      <c r="D915" s="13"/>
      <c r="E915" s="148"/>
      <c r="F915" s="759"/>
    </row>
    <row r="916" spans="1:6" s="763" customFormat="1">
      <c r="A916" s="918"/>
      <c r="B916" s="875" t="s">
        <v>2598</v>
      </c>
      <c r="C916" s="368"/>
      <c r="D916" s="13"/>
      <c r="E916" s="148"/>
      <c r="F916" s="759"/>
    </row>
    <row r="917" spans="1:6" s="763" customFormat="1">
      <c r="A917" s="918"/>
      <c r="B917" s="826" t="s">
        <v>2599</v>
      </c>
      <c r="C917" s="368"/>
      <c r="D917" s="13"/>
      <c r="E917" s="148"/>
      <c r="F917" s="759"/>
    </row>
    <row r="918" spans="1:6" s="763" customFormat="1">
      <c r="A918" s="918"/>
      <c r="B918" s="875" t="s">
        <v>2600</v>
      </c>
      <c r="C918" s="368"/>
      <c r="D918" s="13"/>
      <c r="E918" s="148"/>
      <c r="F918" s="759"/>
    </row>
    <row r="919" spans="1:6" s="763" customFormat="1">
      <c r="A919" s="918"/>
      <c r="B919" s="13"/>
      <c r="C919" s="368"/>
      <c r="D919" s="13"/>
      <c r="E919" s="148"/>
      <c r="F919" s="759"/>
    </row>
    <row r="920" spans="1:6" s="763" customFormat="1" ht="51">
      <c r="A920" s="918"/>
      <c r="B920" s="1" t="s">
        <v>2669</v>
      </c>
      <c r="C920" s="368"/>
      <c r="D920" s="13"/>
      <c r="E920" s="148"/>
      <c r="F920" s="759"/>
    </row>
    <row r="921" spans="1:6" s="763" customFormat="1">
      <c r="A921" s="918"/>
      <c r="B921" s="921" t="s">
        <v>2631</v>
      </c>
      <c r="C921" s="368"/>
      <c r="D921" s="13"/>
      <c r="E921" s="148"/>
      <c r="F921" s="759"/>
    </row>
    <row r="922" spans="1:6" s="763" customFormat="1">
      <c r="A922" s="918"/>
      <c r="B922" s="921" t="s">
        <v>2576</v>
      </c>
      <c r="C922" s="368"/>
      <c r="D922" s="13"/>
      <c r="E922" s="148"/>
      <c r="F922" s="759"/>
    </row>
    <row r="923" spans="1:6" s="763" customFormat="1">
      <c r="A923" s="918"/>
      <c r="B923" s="921" t="s">
        <v>2670</v>
      </c>
      <c r="C923" s="368"/>
      <c r="D923" s="13"/>
      <c r="E923" s="148"/>
      <c r="F923" s="759"/>
    </row>
    <row r="924" spans="1:6" s="763" customFormat="1">
      <c r="A924" s="918"/>
      <c r="B924" s="921" t="s">
        <v>2671</v>
      </c>
      <c r="C924" s="368"/>
      <c r="D924" s="13"/>
      <c r="E924" s="148"/>
      <c r="F924" s="759"/>
    </row>
    <row r="925" spans="1:6" s="763" customFormat="1">
      <c r="A925" s="918"/>
      <c r="B925" s="921" t="s">
        <v>2634</v>
      </c>
      <c r="C925" s="368"/>
      <c r="D925" s="13"/>
      <c r="E925" s="148"/>
      <c r="F925" s="759"/>
    </row>
    <row r="926" spans="1:6" s="763" customFormat="1">
      <c r="A926" s="918"/>
      <c r="B926" s="921" t="s">
        <v>2672</v>
      </c>
      <c r="C926" s="368"/>
      <c r="D926" s="13"/>
      <c r="E926" s="148"/>
      <c r="F926" s="759"/>
    </row>
    <row r="927" spans="1:6" s="763" customFormat="1">
      <c r="A927" s="918"/>
      <c r="B927" s="921" t="s">
        <v>2673</v>
      </c>
      <c r="C927" s="368"/>
      <c r="D927" s="13"/>
      <c r="E927" s="148"/>
      <c r="F927" s="759"/>
    </row>
    <row r="928" spans="1:6" s="763" customFormat="1">
      <c r="A928" s="918"/>
      <c r="B928" s="921" t="s">
        <v>2674</v>
      </c>
      <c r="C928" s="368"/>
      <c r="D928" s="13"/>
      <c r="E928" s="148"/>
      <c r="F928" s="759"/>
    </row>
    <row r="929" spans="1:6" s="763" customFormat="1">
      <c r="A929" s="918"/>
      <c r="B929" s="921" t="s">
        <v>2638</v>
      </c>
      <c r="C929" s="368"/>
      <c r="D929" s="13"/>
      <c r="E929" s="148"/>
      <c r="F929" s="759"/>
    </row>
    <row r="930" spans="1:6" s="763" customFormat="1">
      <c r="A930" s="918"/>
      <c r="B930" s="921" t="s">
        <v>2675</v>
      </c>
      <c r="C930" s="368"/>
      <c r="D930" s="13"/>
      <c r="E930" s="148"/>
      <c r="F930" s="759"/>
    </row>
    <row r="931" spans="1:6" s="763" customFormat="1">
      <c r="A931" s="918"/>
      <c r="B931" s="921" t="s">
        <v>2640</v>
      </c>
      <c r="C931" s="368"/>
      <c r="D931" s="13"/>
      <c r="E931" s="148"/>
      <c r="F931" s="759"/>
    </row>
    <row r="932" spans="1:6" s="763" customFormat="1">
      <c r="A932" s="918"/>
      <c r="B932" s="921" t="s">
        <v>2641</v>
      </c>
      <c r="C932" s="368"/>
      <c r="D932" s="13"/>
      <c r="E932" s="148"/>
      <c r="F932" s="759"/>
    </row>
    <row r="933" spans="1:6" s="763" customFormat="1">
      <c r="A933" s="918"/>
      <c r="B933" s="921" t="s">
        <v>2676</v>
      </c>
      <c r="C933" s="368"/>
      <c r="D933" s="13"/>
      <c r="E933" s="148"/>
      <c r="F933" s="759"/>
    </row>
    <row r="934" spans="1:6" s="763" customFormat="1">
      <c r="A934" s="918"/>
      <c r="B934" s="921" t="s">
        <v>2257</v>
      </c>
      <c r="C934" s="368"/>
      <c r="D934" s="13"/>
      <c r="E934" s="148"/>
      <c r="F934" s="759"/>
    </row>
    <row r="935" spans="1:6" s="763" customFormat="1">
      <c r="A935" s="918"/>
      <c r="B935" s="921" t="s">
        <v>2643</v>
      </c>
      <c r="C935" s="368"/>
      <c r="D935" s="13"/>
      <c r="E935" s="148"/>
      <c r="F935" s="759"/>
    </row>
    <row r="936" spans="1:6" s="763" customFormat="1">
      <c r="A936" s="918"/>
      <c r="B936" s="921" t="s">
        <v>2644</v>
      </c>
      <c r="C936" s="368"/>
      <c r="D936" s="13"/>
      <c r="E936" s="148"/>
      <c r="F936" s="759"/>
    </row>
    <row r="937" spans="1:6" s="763" customFormat="1">
      <c r="A937" s="918"/>
      <c r="B937" s="921" t="s">
        <v>2677</v>
      </c>
      <c r="C937" s="368"/>
      <c r="D937" s="13"/>
      <c r="E937" s="148"/>
      <c r="F937" s="759"/>
    </row>
    <row r="938" spans="1:6" s="763" customFormat="1">
      <c r="A938" s="918"/>
      <c r="B938" s="921" t="s">
        <v>2678</v>
      </c>
      <c r="C938" s="368"/>
      <c r="D938" s="13"/>
      <c r="E938" s="148"/>
      <c r="F938" s="759"/>
    </row>
    <row r="939" spans="1:6" s="763" customFormat="1">
      <c r="A939" s="918"/>
      <c r="B939" s="921" t="s">
        <v>2679</v>
      </c>
      <c r="C939" s="368"/>
      <c r="D939" s="13"/>
      <c r="E939" s="148"/>
      <c r="F939" s="759"/>
    </row>
    <row r="940" spans="1:6" s="763" customFormat="1">
      <c r="A940" s="918"/>
      <c r="B940" s="921" t="s">
        <v>2648</v>
      </c>
      <c r="C940" s="368"/>
      <c r="D940" s="13"/>
      <c r="E940" s="148"/>
      <c r="F940" s="759"/>
    </row>
    <row r="941" spans="1:6" s="763" customFormat="1">
      <c r="A941" s="918"/>
      <c r="B941" s="875"/>
      <c r="C941" s="368"/>
      <c r="D941" s="13"/>
      <c r="E941" s="148"/>
      <c r="F941" s="759"/>
    </row>
    <row r="942" spans="1:6" s="763" customFormat="1" ht="25.5">
      <c r="A942" s="918"/>
      <c r="B942" s="1" t="s">
        <v>2680</v>
      </c>
      <c r="C942" s="368"/>
      <c r="D942" s="13"/>
      <c r="E942" s="148"/>
      <c r="F942" s="759"/>
    </row>
    <row r="943" spans="1:6" s="763" customFormat="1">
      <c r="A943" s="918"/>
      <c r="B943" s="875"/>
      <c r="C943" s="368"/>
      <c r="D943" s="13"/>
      <c r="E943" s="148"/>
      <c r="F943" s="759"/>
    </row>
    <row r="944" spans="1:6" s="763" customFormat="1">
      <c r="A944" s="918"/>
      <c r="B944" s="922" t="s">
        <v>2681</v>
      </c>
      <c r="C944" s="368" t="s">
        <v>2210</v>
      </c>
      <c r="D944" s="923">
        <v>2</v>
      </c>
      <c r="E944" s="188"/>
      <c r="F944" s="765">
        <f>ROUND(D944*E944,2)</f>
        <v>0</v>
      </c>
    </row>
    <row r="945" spans="1:6" s="763" customFormat="1">
      <c r="A945" s="918"/>
      <c r="B945" s="262"/>
      <c r="C945" s="368"/>
      <c r="D945" s="13"/>
      <c r="E945" s="148"/>
      <c r="F945" s="759"/>
    </row>
    <row r="946" spans="1:6" s="763" customFormat="1" ht="306">
      <c r="A946" s="918" t="s">
        <v>2682</v>
      </c>
      <c r="B946" s="924" t="s">
        <v>4227</v>
      </c>
      <c r="C946" s="925"/>
      <c r="D946" s="3"/>
      <c r="E946" s="148"/>
      <c r="F946" s="759"/>
    </row>
    <row r="947" spans="1:6" s="763" customFormat="1">
      <c r="A947" s="918"/>
      <c r="B947" s="926"/>
      <c r="C947" s="925"/>
      <c r="D947" s="3"/>
      <c r="E947" s="148"/>
      <c r="F947" s="759"/>
    </row>
    <row r="948" spans="1:6" s="763" customFormat="1" ht="127.5">
      <c r="A948" s="918"/>
      <c r="B948" s="927" t="s">
        <v>4228</v>
      </c>
      <c r="C948" s="925"/>
      <c r="D948" s="3"/>
      <c r="E948" s="148"/>
      <c r="F948" s="759"/>
    </row>
    <row r="949" spans="1:6" s="763" customFormat="1">
      <c r="A949" s="918"/>
      <c r="B949" s="926"/>
      <c r="C949" s="925"/>
      <c r="D949" s="3"/>
      <c r="E949" s="148"/>
      <c r="F949" s="759"/>
    </row>
    <row r="950" spans="1:6" s="763" customFormat="1">
      <c r="A950" s="918"/>
      <c r="B950" s="926" t="s">
        <v>2283</v>
      </c>
      <c r="C950" s="925"/>
      <c r="D950" s="3"/>
      <c r="E950" s="148"/>
      <c r="F950" s="759"/>
    </row>
    <row r="951" spans="1:6" s="763" customFormat="1">
      <c r="A951" s="918"/>
      <c r="B951" s="928" t="s">
        <v>4229</v>
      </c>
      <c r="C951" s="925"/>
      <c r="D951" s="3"/>
      <c r="E951" s="148"/>
      <c r="F951" s="759"/>
    </row>
    <row r="952" spans="1:6" s="763" customFormat="1" ht="25.5">
      <c r="A952" s="918"/>
      <c r="B952" s="928" t="s">
        <v>2683</v>
      </c>
      <c r="C952" s="925"/>
      <c r="D952" s="3"/>
      <c r="E952" s="148"/>
      <c r="F952" s="759"/>
    </row>
    <row r="953" spans="1:6" s="763" customFormat="1">
      <c r="A953" s="918"/>
      <c r="B953" s="928" t="s">
        <v>2684</v>
      </c>
      <c r="C953" s="925"/>
      <c r="D953" s="3"/>
      <c r="E953" s="148"/>
      <c r="F953" s="759"/>
    </row>
    <row r="954" spans="1:6" s="763" customFormat="1">
      <c r="A954" s="918"/>
      <c r="B954" s="928" t="s">
        <v>2685</v>
      </c>
      <c r="C954" s="925"/>
      <c r="D954" s="3"/>
      <c r="E954" s="148"/>
      <c r="F954" s="759"/>
    </row>
    <row r="955" spans="1:6" s="763" customFormat="1">
      <c r="A955" s="918"/>
      <c r="B955" s="928" t="s">
        <v>2686</v>
      </c>
      <c r="C955" s="925"/>
      <c r="D955" s="3"/>
      <c r="E955" s="148"/>
      <c r="F955" s="759"/>
    </row>
    <row r="956" spans="1:6" s="763" customFormat="1">
      <c r="A956" s="918"/>
      <c r="B956" s="928" t="s">
        <v>2687</v>
      </c>
      <c r="C956" s="925"/>
      <c r="D956" s="3"/>
      <c r="E956" s="148"/>
      <c r="F956" s="759"/>
    </row>
    <row r="957" spans="1:6" s="763" customFormat="1" ht="25.5">
      <c r="A957" s="918"/>
      <c r="B957" s="928" t="s">
        <v>2688</v>
      </c>
      <c r="C957" s="925"/>
      <c r="D957" s="3"/>
      <c r="E957" s="148"/>
      <c r="F957" s="759"/>
    </row>
    <row r="958" spans="1:6" s="763" customFormat="1" ht="38.25">
      <c r="A958" s="918"/>
      <c r="B958" s="928" t="s">
        <v>2689</v>
      </c>
      <c r="C958" s="925"/>
      <c r="D958" s="3"/>
      <c r="E958" s="148"/>
      <c r="F958" s="759"/>
    </row>
    <row r="959" spans="1:6" s="763" customFormat="1">
      <c r="A959" s="918"/>
      <c r="B959" s="928" t="s">
        <v>4230</v>
      </c>
      <c r="C959" s="925"/>
      <c r="D959" s="929"/>
      <c r="E959" s="148"/>
      <c r="F959" s="759"/>
    </row>
    <row r="960" spans="1:6" s="763" customFormat="1" ht="25.5">
      <c r="A960" s="918"/>
      <c r="B960" s="928" t="s">
        <v>2690</v>
      </c>
      <c r="C960" s="925"/>
      <c r="D960" s="929"/>
      <c r="E960" s="148"/>
      <c r="F960" s="759"/>
    </row>
    <row r="961" spans="1:6" s="763" customFormat="1">
      <c r="A961" s="918"/>
      <c r="B961" s="928" t="s">
        <v>2691</v>
      </c>
      <c r="C961" s="925"/>
      <c r="D961" s="929"/>
      <c r="E961" s="148"/>
      <c r="F961" s="759"/>
    </row>
    <row r="962" spans="1:6" s="763" customFormat="1">
      <c r="A962" s="918"/>
      <c r="B962" s="926"/>
      <c r="C962" s="925"/>
      <c r="D962" s="929"/>
      <c r="E962" s="148"/>
      <c r="F962" s="759"/>
    </row>
    <row r="963" spans="1:6" s="763" customFormat="1">
      <c r="A963" s="918"/>
      <c r="B963" s="930" t="s">
        <v>3924</v>
      </c>
      <c r="C963" s="925" t="s">
        <v>2210</v>
      </c>
      <c r="D963" s="931">
        <v>7</v>
      </c>
      <c r="E963" s="188"/>
      <c r="F963" s="765">
        <f>ROUND(D963*E963,2)</f>
        <v>0</v>
      </c>
    </row>
    <row r="964" spans="1:6" s="763" customFormat="1">
      <c r="A964" s="918"/>
      <c r="B964" s="932"/>
      <c r="C964" s="925"/>
      <c r="D964" s="929"/>
      <c r="E964" s="148"/>
      <c r="F964" s="759"/>
    </row>
    <row r="965" spans="1:6" s="763" customFormat="1" ht="25.5">
      <c r="A965" s="918" t="s">
        <v>2692</v>
      </c>
      <c r="B965" s="933" t="s">
        <v>2693</v>
      </c>
      <c r="C965" s="925" t="s">
        <v>2210</v>
      </c>
      <c r="D965" s="931">
        <v>7</v>
      </c>
      <c r="E965" s="188"/>
      <c r="F965" s="765">
        <f>ROUND(D965*E965,2)</f>
        <v>0</v>
      </c>
    </row>
    <row r="966" spans="1:6" s="763" customFormat="1" ht="25.5">
      <c r="A966" s="918"/>
      <c r="B966" s="934" t="s">
        <v>2276</v>
      </c>
      <c r="C966" s="925"/>
      <c r="D966" s="929"/>
      <c r="E966" s="148"/>
      <c r="F966" s="759"/>
    </row>
    <row r="967" spans="1:6" s="763" customFormat="1" ht="89.25">
      <c r="A967" s="918"/>
      <c r="B967" s="935" t="s">
        <v>2277</v>
      </c>
      <c r="C967" s="925"/>
      <c r="D967" s="929"/>
      <c r="E967" s="148"/>
      <c r="F967" s="759"/>
    </row>
    <row r="968" spans="1:6" s="763" customFormat="1" ht="25.5">
      <c r="A968" s="918"/>
      <c r="B968" s="934" t="s">
        <v>2278</v>
      </c>
      <c r="C968" s="925"/>
      <c r="D968" s="929"/>
      <c r="E968" s="148"/>
      <c r="F968" s="759"/>
    </row>
    <row r="969" spans="1:6" s="763" customFormat="1">
      <c r="A969" s="918"/>
      <c r="B969" s="934" t="s">
        <v>2279</v>
      </c>
      <c r="C969" s="925"/>
      <c r="D969" s="929"/>
      <c r="E969" s="148"/>
      <c r="F969" s="759"/>
    </row>
    <row r="970" spans="1:6" s="763" customFormat="1" ht="25.5">
      <c r="A970" s="918"/>
      <c r="B970" s="934" t="s">
        <v>2694</v>
      </c>
      <c r="C970" s="925"/>
      <c r="D970" s="929"/>
      <c r="E970" s="148"/>
      <c r="F970" s="759"/>
    </row>
    <row r="971" spans="1:6" s="763" customFormat="1">
      <c r="A971" s="918"/>
      <c r="B971" s="934" t="s">
        <v>2695</v>
      </c>
      <c r="C971" s="925"/>
      <c r="D971" s="929"/>
      <c r="E971" s="148"/>
      <c r="F971" s="759"/>
    </row>
    <row r="972" spans="1:6" s="763" customFormat="1">
      <c r="A972" s="918"/>
      <c r="B972" s="826"/>
      <c r="C972" s="368"/>
      <c r="D972" s="13"/>
      <c r="E972" s="148"/>
      <c r="F972" s="759"/>
    </row>
    <row r="973" spans="1:6" s="763" customFormat="1" ht="51">
      <c r="A973" s="918" t="s">
        <v>2696</v>
      </c>
      <c r="B973" s="936" t="s">
        <v>2697</v>
      </c>
      <c r="C973" s="305"/>
      <c r="D973" s="3"/>
      <c r="E973" s="148"/>
      <c r="F973" s="759"/>
    </row>
    <row r="974" spans="1:6" s="763" customFormat="1">
      <c r="A974" s="918"/>
      <c r="B974" s="936"/>
      <c r="C974" s="305"/>
      <c r="D974" s="3"/>
      <c r="E974" s="148"/>
      <c r="F974" s="759"/>
    </row>
    <row r="975" spans="1:6" s="763" customFormat="1">
      <c r="A975" s="918"/>
      <c r="B975" s="937" t="s">
        <v>2698</v>
      </c>
      <c r="C975" s="305"/>
      <c r="D975" s="3"/>
      <c r="E975" s="148"/>
      <c r="F975" s="759"/>
    </row>
    <row r="976" spans="1:6" s="763" customFormat="1">
      <c r="A976" s="918"/>
      <c r="B976" s="937" t="s">
        <v>2699</v>
      </c>
      <c r="C976" s="305"/>
      <c r="D976" s="3"/>
      <c r="E976" s="148"/>
      <c r="F976" s="759"/>
    </row>
    <row r="977" spans="1:6" s="763" customFormat="1">
      <c r="A977" s="918"/>
      <c r="B977" s="937" t="s">
        <v>2700</v>
      </c>
      <c r="C977" s="305"/>
      <c r="D977" s="3"/>
      <c r="E977" s="148"/>
      <c r="F977" s="759"/>
    </row>
    <row r="978" spans="1:6" s="763" customFormat="1" ht="25.5">
      <c r="A978" s="918"/>
      <c r="B978" s="937" t="s">
        <v>2701</v>
      </c>
      <c r="C978" s="305"/>
      <c r="D978" s="3"/>
      <c r="E978" s="148"/>
      <c r="F978" s="759"/>
    </row>
    <row r="979" spans="1:6" s="763" customFormat="1">
      <c r="A979" s="918"/>
      <c r="B979" s="937" t="s">
        <v>2702</v>
      </c>
      <c r="C979" s="305"/>
      <c r="D979" s="3"/>
      <c r="E979" s="148"/>
      <c r="F979" s="759"/>
    </row>
    <row r="980" spans="1:6" s="763" customFormat="1">
      <c r="A980" s="918"/>
      <c r="B980" s="937" t="s">
        <v>2703</v>
      </c>
      <c r="C980" s="305"/>
      <c r="D980" s="3"/>
      <c r="E980" s="148"/>
      <c r="F980" s="759"/>
    </row>
    <row r="981" spans="1:6" s="763" customFormat="1">
      <c r="A981" s="918"/>
      <c r="B981" s="937" t="s">
        <v>2704</v>
      </c>
      <c r="C981" s="305"/>
      <c r="D981" s="3"/>
      <c r="E981" s="148"/>
      <c r="F981" s="759"/>
    </row>
    <row r="982" spans="1:6" s="763" customFormat="1">
      <c r="A982" s="918"/>
      <c r="B982" s="937" t="s">
        <v>2705</v>
      </c>
      <c r="C982" s="305"/>
      <c r="D982" s="3"/>
      <c r="E982" s="148"/>
      <c r="F982" s="759"/>
    </row>
    <row r="983" spans="1:6" s="763" customFormat="1">
      <c r="A983" s="918"/>
      <c r="B983" s="937" t="s">
        <v>2706</v>
      </c>
      <c r="C983" s="305"/>
      <c r="D983" s="3"/>
      <c r="E983" s="148"/>
      <c r="F983" s="759"/>
    </row>
    <row r="984" spans="1:6" s="763" customFormat="1">
      <c r="A984" s="918"/>
      <c r="B984" s="13"/>
      <c r="C984" s="305"/>
      <c r="D984" s="3"/>
      <c r="E984" s="148"/>
      <c r="F984" s="759"/>
    </row>
    <row r="985" spans="1:6" s="763" customFormat="1" ht="25.5">
      <c r="A985" s="918"/>
      <c r="B985" s="936" t="s">
        <v>2267</v>
      </c>
      <c r="C985" s="305"/>
      <c r="D985" s="3"/>
      <c r="E985" s="148"/>
      <c r="F985" s="759"/>
    </row>
    <row r="986" spans="1:6" s="763" customFormat="1">
      <c r="A986" s="918"/>
      <c r="B986" s="937" t="s">
        <v>2707</v>
      </c>
      <c r="C986" s="305"/>
      <c r="D986" s="3"/>
      <c r="E986" s="148"/>
      <c r="F986" s="759"/>
    </row>
    <row r="987" spans="1:6" s="763" customFormat="1" ht="25.5">
      <c r="A987" s="918"/>
      <c r="B987" s="937" t="s">
        <v>2708</v>
      </c>
      <c r="C987" s="305"/>
      <c r="D987" s="3"/>
      <c r="E987" s="148"/>
      <c r="F987" s="759"/>
    </row>
    <row r="988" spans="1:6" s="763" customFormat="1">
      <c r="A988" s="918"/>
      <c r="B988" s="937" t="s">
        <v>2709</v>
      </c>
      <c r="C988" s="305"/>
      <c r="D988" s="3"/>
      <c r="E988" s="148"/>
      <c r="F988" s="759"/>
    </row>
    <row r="989" spans="1:6" s="763" customFormat="1">
      <c r="A989" s="918"/>
      <c r="B989" s="937" t="s">
        <v>2710</v>
      </c>
      <c r="C989" s="925"/>
      <c r="D989" s="3"/>
      <c r="E989" s="148"/>
      <c r="F989" s="759"/>
    </row>
    <row r="990" spans="1:6" s="763" customFormat="1">
      <c r="A990" s="918"/>
      <c r="B990" s="937"/>
      <c r="C990" s="925"/>
      <c r="D990" s="3"/>
      <c r="E990" s="148"/>
      <c r="F990" s="759"/>
    </row>
    <row r="991" spans="1:6" s="763" customFormat="1">
      <c r="A991" s="918"/>
      <c r="B991" s="938" t="s">
        <v>2711</v>
      </c>
      <c r="C991" s="305" t="s">
        <v>2210</v>
      </c>
      <c r="D991" s="939">
        <v>1</v>
      </c>
      <c r="E991" s="188"/>
      <c r="F991" s="765">
        <f>ROUND(D991*E991,2)</f>
        <v>0</v>
      </c>
    </row>
    <row r="992" spans="1:6" s="763" customFormat="1">
      <c r="A992" s="918"/>
      <c r="B992" s="13"/>
      <c r="C992" s="305"/>
      <c r="D992" s="3"/>
      <c r="E992" s="148"/>
      <c r="F992" s="759"/>
    </row>
    <row r="993" spans="1:6" s="763" customFormat="1" ht="51">
      <c r="A993" s="918" t="s">
        <v>2712</v>
      </c>
      <c r="B993" s="936" t="s">
        <v>2697</v>
      </c>
      <c r="C993" s="305"/>
      <c r="D993" s="3"/>
      <c r="E993" s="148"/>
      <c r="F993" s="759"/>
    </row>
    <row r="994" spans="1:6" s="763" customFormat="1">
      <c r="A994" s="918"/>
      <c r="B994" s="936"/>
      <c r="C994" s="305"/>
      <c r="D994" s="3"/>
      <c r="E994" s="148"/>
      <c r="F994" s="759"/>
    </row>
    <row r="995" spans="1:6" s="763" customFormat="1">
      <c r="A995" s="918"/>
      <c r="B995" s="937" t="s">
        <v>2713</v>
      </c>
      <c r="C995" s="305"/>
      <c r="D995" s="3"/>
      <c r="E995" s="148"/>
      <c r="F995" s="759"/>
    </row>
    <row r="996" spans="1:6" s="763" customFormat="1">
      <c r="A996" s="918"/>
      <c r="B996" s="937" t="s">
        <v>2714</v>
      </c>
      <c r="C996" s="305"/>
      <c r="D996" s="3"/>
      <c r="E996" s="148"/>
      <c r="F996" s="759"/>
    </row>
    <row r="997" spans="1:6" s="763" customFormat="1">
      <c r="A997" s="918"/>
      <c r="B997" s="937" t="s">
        <v>2715</v>
      </c>
      <c r="C997" s="305"/>
      <c r="D997" s="3"/>
      <c r="E997" s="148"/>
      <c r="F997" s="759"/>
    </row>
    <row r="998" spans="1:6" s="763" customFormat="1" ht="25.5">
      <c r="A998" s="918"/>
      <c r="B998" s="937" t="s">
        <v>2701</v>
      </c>
      <c r="C998" s="305"/>
      <c r="D998" s="3"/>
      <c r="E998" s="148"/>
      <c r="F998" s="759"/>
    </row>
    <row r="999" spans="1:6" s="763" customFormat="1">
      <c r="A999" s="918"/>
      <c r="B999" s="937" t="s">
        <v>2716</v>
      </c>
      <c r="C999" s="305"/>
      <c r="D999" s="3"/>
      <c r="E999" s="148"/>
      <c r="F999" s="759"/>
    </row>
    <row r="1000" spans="1:6" s="763" customFormat="1">
      <c r="A1000" s="918"/>
      <c r="B1000" s="937" t="s">
        <v>2703</v>
      </c>
      <c r="C1000" s="305"/>
      <c r="D1000" s="3"/>
      <c r="E1000" s="148"/>
      <c r="F1000" s="759"/>
    </row>
    <row r="1001" spans="1:6" s="763" customFormat="1">
      <c r="A1001" s="918"/>
      <c r="B1001" s="937" t="s">
        <v>2717</v>
      </c>
      <c r="C1001" s="305"/>
      <c r="D1001" s="3"/>
      <c r="E1001" s="148"/>
      <c r="F1001" s="759"/>
    </row>
    <row r="1002" spans="1:6" s="763" customFormat="1">
      <c r="A1002" s="918"/>
      <c r="B1002" s="937" t="s">
        <v>2718</v>
      </c>
      <c r="C1002" s="305"/>
      <c r="D1002" s="3"/>
      <c r="E1002" s="148"/>
      <c r="F1002" s="759"/>
    </row>
    <row r="1003" spans="1:6" s="763" customFormat="1">
      <c r="A1003" s="918"/>
      <c r="B1003" s="937" t="s">
        <v>2719</v>
      </c>
      <c r="C1003" s="305"/>
      <c r="D1003" s="3"/>
      <c r="E1003" s="148"/>
      <c r="F1003" s="759"/>
    </row>
    <row r="1004" spans="1:6" s="763" customFormat="1">
      <c r="A1004" s="918"/>
      <c r="B1004" s="13"/>
      <c r="C1004" s="305"/>
      <c r="D1004" s="3"/>
      <c r="E1004" s="148"/>
      <c r="F1004" s="759"/>
    </row>
    <row r="1005" spans="1:6" s="763" customFormat="1" ht="25.5">
      <c r="A1005" s="918"/>
      <c r="B1005" s="936" t="s">
        <v>2267</v>
      </c>
      <c r="C1005" s="305"/>
      <c r="D1005" s="3"/>
      <c r="E1005" s="148"/>
      <c r="F1005" s="759"/>
    </row>
    <row r="1006" spans="1:6" s="763" customFormat="1">
      <c r="A1006" s="918"/>
      <c r="B1006" s="937" t="s">
        <v>2707</v>
      </c>
      <c r="C1006" s="305"/>
      <c r="D1006" s="3"/>
      <c r="E1006" s="148"/>
      <c r="F1006" s="759"/>
    </row>
    <row r="1007" spans="1:6" s="763" customFormat="1" ht="25.5">
      <c r="A1007" s="918"/>
      <c r="B1007" s="937" t="s">
        <v>2708</v>
      </c>
      <c r="C1007" s="305"/>
      <c r="D1007" s="3"/>
      <c r="E1007" s="148"/>
      <c r="F1007" s="759"/>
    </row>
    <row r="1008" spans="1:6" s="763" customFormat="1">
      <c r="A1008" s="918"/>
      <c r="B1008" s="937" t="s">
        <v>2709</v>
      </c>
      <c r="C1008" s="305"/>
      <c r="D1008" s="3"/>
      <c r="E1008" s="148"/>
      <c r="F1008" s="759"/>
    </row>
    <row r="1009" spans="1:6" s="763" customFormat="1">
      <c r="A1009" s="918"/>
      <c r="B1009" s="937" t="s">
        <v>2710</v>
      </c>
      <c r="C1009" s="925"/>
      <c r="D1009" s="3"/>
      <c r="E1009" s="148"/>
      <c r="F1009" s="759"/>
    </row>
    <row r="1010" spans="1:6" s="763" customFormat="1">
      <c r="A1010" s="918"/>
      <c r="B1010" s="937"/>
      <c r="C1010" s="925"/>
      <c r="D1010" s="3"/>
      <c r="E1010" s="148"/>
      <c r="F1010" s="759"/>
    </row>
    <row r="1011" spans="1:6" s="763" customFormat="1">
      <c r="A1011" s="918"/>
      <c r="B1011" s="938" t="s">
        <v>2720</v>
      </c>
      <c r="C1011" s="305" t="s">
        <v>2210</v>
      </c>
      <c r="D1011" s="939">
        <v>2</v>
      </c>
      <c r="E1011" s="188"/>
      <c r="F1011" s="765">
        <f>ROUND(D1011*E1011,2)</f>
        <v>0</v>
      </c>
    </row>
    <row r="1012" spans="1:6" s="763" customFormat="1">
      <c r="A1012" s="918"/>
      <c r="B1012" s="13"/>
      <c r="C1012" s="305"/>
      <c r="D1012" s="3"/>
      <c r="E1012" s="148"/>
      <c r="F1012" s="759"/>
    </row>
    <row r="1013" spans="1:6" s="763" customFormat="1" ht="51">
      <c r="A1013" s="918" t="s">
        <v>2721</v>
      </c>
      <c r="B1013" s="936" t="s">
        <v>2697</v>
      </c>
      <c r="C1013" s="305"/>
      <c r="D1013" s="3"/>
      <c r="E1013" s="148"/>
      <c r="F1013" s="759"/>
    </row>
    <row r="1014" spans="1:6" s="763" customFormat="1">
      <c r="A1014" s="918"/>
      <c r="B1014" s="936"/>
      <c r="C1014" s="305"/>
      <c r="D1014" s="3"/>
      <c r="E1014" s="148"/>
      <c r="F1014" s="759"/>
    </row>
    <row r="1015" spans="1:6" s="763" customFormat="1">
      <c r="A1015" s="918"/>
      <c r="B1015" s="937" t="s">
        <v>2722</v>
      </c>
      <c r="C1015" s="305"/>
      <c r="D1015" s="3"/>
      <c r="E1015" s="148"/>
      <c r="F1015" s="759"/>
    </row>
    <row r="1016" spans="1:6" s="763" customFormat="1">
      <c r="A1016" s="918"/>
      <c r="B1016" s="937" t="s">
        <v>2723</v>
      </c>
      <c r="C1016" s="305"/>
      <c r="D1016" s="3"/>
      <c r="E1016" s="148"/>
      <c r="F1016" s="759"/>
    </row>
    <row r="1017" spans="1:6" s="763" customFormat="1">
      <c r="A1017" s="918"/>
      <c r="B1017" s="937" t="s">
        <v>2715</v>
      </c>
      <c r="C1017" s="305"/>
      <c r="D1017" s="3"/>
      <c r="E1017" s="148"/>
      <c r="F1017" s="759"/>
    </row>
    <row r="1018" spans="1:6" s="763" customFormat="1" ht="25.5">
      <c r="A1018" s="918"/>
      <c r="B1018" s="937" t="s">
        <v>2701</v>
      </c>
      <c r="C1018" s="305"/>
      <c r="D1018" s="3"/>
      <c r="E1018" s="148"/>
      <c r="F1018" s="759"/>
    </row>
    <row r="1019" spans="1:6" s="763" customFormat="1">
      <c r="A1019" s="918"/>
      <c r="B1019" s="937" t="s">
        <v>2716</v>
      </c>
      <c r="C1019" s="305"/>
      <c r="D1019" s="3"/>
      <c r="E1019" s="148"/>
      <c r="F1019" s="759"/>
    </row>
    <row r="1020" spans="1:6" s="763" customFormat="1">
      <c r="A1020" s="918"/>
      <c r="B1020" s="937" t="s">
        <v>2703</v>
      </c>
      <c r="C1020" s="305"/>
      <c r="D1020" s="3"/>
      <c r="E1020" s="148"/>
      <c r="F1020" s="759"/>
    </row>
    <row r="1021" spans="1:6" s="763" customFormat="1">
      <c r="A1021" s="918"/>
      <c r="B1021" s="937" t="s">
        <v>2717</v>
      </c>
      <c r="C1021" s="305"/>
      <c r="D1021" s="3"/>
      <c r="E1021" s="148"/>
      <c r="F1021" s="759"/>
    </row>
    <row r="1022" spans="1:6" s="763" customFormat="1">
      <c r="A1022" s="824"/>
      <c r="B1022" s="937" t="s">
        <v>2718</v>
      </c>
      <c r="C1022" s="305"/>
      <c r="D1022" s="3"/>
      <c r="E1022" s="148"/>
      <c r="F1022" s="759"/>
    </row>
    <row r="1023" spans="1:6" s="763" customFormat="1">
      <c r="A1023" s="918"/>
      <c r="B1023" s="937" t="s">
        <v>2719</v>
      </c>
      <c r="C1023" s="305"/>
      <c r="D1023" s="3"/>
      <c r="E1023" s="148"/>
      <c r="F1023" s="759"/>
    </row>
    <row r="1024" spans="1:6" s="763" customFormat="1">
      <c r="A1024" s="918"/>
      <c r="B1024" s="13"/>
      <c r="C1024" s="305"/>
      <c r="D1024" s="3"/>
      <c r="E1024" s="148"/>
      <c r="F1024" s="759"/>
    </row>
    <row r="1025" spans="1:6" s="763" customFormat="1" ht="25.5">
      <c r="A1025" s="918"/>
      <c r="B1025" s="936" t="s">
        <v>2267</v>
      </c>
      <c r="C1025" s="305"/>
      <c r="D1025" s="3"/>
      <c r="E1025" s="148"/>
      <c r="F1025" s="759"/>
    </row>
    <row r="1026" spans="1:6" s="763" customFormat="1">
      <c r="A1026" s="918"/>
      <c r="B1026" s="937" t="s">
        <v>2707</v>
      </c>
      <c r="C1026" s="305"/>
      <c r="D1026" s="3"/>
      <c r="E1026" s="148"/>
      <c r="F1026" s="759"/>
    </row>
    <row r="1027" spans="1:6" s="763" customFormat="1" ht="25.5">
      <c r="A1027" s="918"/>
      <c r="B1027" s="937" t="s">
        <v>2708</v>
      </c>
      <c r="C1027" s="305"/>
      <c r="D1027" s="3"/>
      <c r="E1027" s="148"/>
      <c r="F1027" s="759"/>
    </row>
    <row r="1028" spans="1:6" s="763" customFormat="1">
      <c r="A1028" s="918"/>
      <c r="B1028" s="937" t="s">
        <v>2709</v>
      </c>
      <c r="C1028" s="305"/>
      <c r="D1028" s="3"/>
      <c r="E1028" s="148"/>
      <c r="F1028" s="759"/>
    </row>
    <row r="1029" spans="1:6" s="763" customFormat="1">
      <c r="A1029" s="918"/>
      <c r="B1029" s="937" t="s">
        <v>2710</v>
      </c>
      <c r="C1029" s="925"/>
      <c r="D1029" s="3"/>
      <c r="E1029" s="148"/>
      <c r="F1029" s="759"/>
    </row>
    <row r="1030" spans="1:6" s="763" customFormat="1">
      <c r="A1030" s="918"/>
      <c r="B1030" s="937"/>
      <c r="C1030" s="925"/>
      <c r="D1030" s="3"/>
      <c r="E1030" s="148"/>
      <c r="F1030" s="759"/>
    </row>
    <row r="1031" spans="1:6" s="763" customFormat="1">
      <c r="A1031" s="918"/>
      <c r="B1031" s="938" t="s">
        <v>2724</v>
      </c>
      <c r="C1031" s="305" t="s">
        <v>2210</v>
      </c>
      <c r="D1031" s="939">
        <v>1</v>
      </c>
      <c r="E1031" s="188"/>
      <c r="F1031" s="765">
        <f>ROUND(D1031*E1031,2)</f>
        <v>0</v>
      </c>
    </row>
    <row r="1032" spans="1:6" s="763" customFormat="1">
      <c r="A1032" s="918"/>
      <c r="B1032" s="13"/>
      <c r="C1032" s="305"/>
      <c r="D1032" s="3"/>
      <c r="E1032" s="148"/>
      <c r="F1032" s="759"/>
    </row>
    <row r="1033" spans="1:6" s="763" customFormat="1" ht="51">
      <c r="A1033" s="918" t="s">
        <v>2725</v>
      </c>
      <c r="B1033" s="936" t="s">
        <v>2697</v>
      </c>
      <c r="C1033" s="305"/>
      <c r="D1033" s="3"/>
      <c r="E1033" s="148"/>
      <c r="F1033" s="759"/>
    </row>
    <row r="1034" spans="1:6" s="763" customFormat="1">
      <c r="A1034" s="918"/>
      <c r="B1034" s="936"/>
      <c r="C1034" s="305"/>
      <c r="D1034" s="3"/>
      <c r="E1034" s="148"/>
      <c r="F1034" s="759"/>
    </row>
    <row r="1035" spans="1:6" s="763" customFormat="1">
      <c r="A1035" s="918"/>
      <c r="B1035" s="937" t="s">
        <v>2698</v>
      </c>
      <c r="C1035" s="305"/>
      <c r="D1035" s="3"/>
      <c r="E1035" s="148"/>
      <c r="F1035" s="759"/>
    </row>
    <row r="1036" spans="1:6" s="763" customFormat="1">
      <c r="A1036" s="918"/>
      <c r="B1036" s="937" t="s">
        <v>2699</v>
      </c>
      <c r="C1036" s="305"/>
      <c r="D1036" s="3"/>
      <c r="E1036" s="148"/>
      <c r="F1036" s="759"/>
    </row>
    <row r="1037" spans="1:6" s="763" customFormat="1">
      <c r="A1037" s="918"/>
      <c r="B1037" s="937" t="s">
        <v>2715</v>
      </c>
      <c r="C1037" s="305"/>
      <c r="D1037" s="3"/>
      <c r="E1037" s="148"/>
      <c r="F1037" s="759"/>
    </row>
    <row r="1038" spans="1:6" s="763" customFormat="1" ht="25.5">
      <c r="A1038" s="918"/>
      <c r="B1038" s="937" t="s">
        <v>2701</v>
      </c>
      <c r="C1038" s="305"/>
      <c r="D1038" s="3"/>
      <c r="E1038" s="148"/>
      <c r="F1038" s="759"/>
    </row>
    <row r="1039" spans="1:6" s="763" customFormat="1">
      <c r="A1039" s="918"/>
      <c r="B1039" s="937" t="s">
        <v>2702</v>
      </c>
      <c r="C1039" s="305"/>
      <c r="D1039" s="3"/>
      <c r="E1039" s="148"/>
      <c r="F1039" s="759"/>
    </row>
    <row r="1040" spans="1:6" s="763" customFormat="1">
      <c r="A1040" s="918"/>
      <c r="B1040" s="937" t="s">
        <v>2703</v>
      </c>
      <c r="C1040" s="305"/>
      <c r="D1040" s="3"/>
      <c r="E1040" s="148"/>
      <c r="F1040" s="759"/>
    </row>
    <row r="1041" spans="1:6" s="763" customFormat="1">
      <c r="A1041" s="918"/>
      <c r="B1041" s="937" t="s">
        <v>2704</v>
      </c>
      <c r="C1041" s="305"/>
      <c r="D1041" s="3"/>
      <c r="E1041" s="148"/>
      <c r="F1041" s="759"/>
    </row>
    <row r="1042" spans="1:6" s="763" customFormat="1">
      <c r="A1042" s="918"/>
      <c r="B1042" s="937" t="s">
        <v>2705</v>
      </c>
      <c r="C1042" s="305"/>
      <c r="D1042" s="3"/>
      <c r="E1042" s="148"/>
      <c r="F1042" s="759"/>
    </row>
    <row r="1043" spans="1:6" s="763" customFormat="1">
      <c r="A1043" s="918"/>
      <c r="B1043" s="937" t="s">
        <v>2706</v>
      </c>
      <c r="C1043" s="305"/>
      <c r="D1043" s="3"/>
      <c r="E1043" s="148"/>
      <c r="F1043" s="759"/>
    </row>
    <row r="1044" spans="1:6" s="763" customFormat="1">
      <c r="A1044" s="918"/>
      <c r="B1044" s="13"/>
      <c r="C1044" s="305"/>
      <c r="D1044" s="3"/>
      <c r="E1044" s="148"/>
      <c r="F1044" s="759"/>
    </row>
    <row r="1045" spans="1:6" s="763" customFormat="1" ht="25.5">
      <c r="A1045" s="918"/>
      <c r="B1045" s="936" t="s">
        <v>2267</v>
      </c>
      <c r="C1045" s="305"/>
      <c r="D1045" s="3"/>
      <c r="E1045" s="148"/>
      <c r="F1045" s="759"/>
    </row>
    <row r="1046" spans="1:6" s="763" customFormat="1">
      <c r="A1046" s="918"/>
      <c r="B1046" s="937" t="s">
        <v>2707</v>
      </c>
      <c r="C1046" s="305"/>
      <c r="D1046" s="3"/>
      <c r="E1046" s="148"/>
      <c r="F1046" s="759"/>
    </row>
    <row r="1047" spans="1:6" s="763" customFormat="1" ht="25.5">
      <c r="A1047" s="918"/>
      <c r="B1047" s="937" t="s">
        <v>2708</v>
      </c>
      <c r="C1047" s="305"/>
      <c r="D1047" s="3"/>
      <c r="E1047" s="148"/>
      <c r="F1047" s="759"/>
    </row>
    <row r="1048" spans="1:6" s="763" customFormat="1">
      <c r="A1048" s="918"/>
      <c r="B1048" s="937" t="s">
        <v>2709</v>
      </c>
      <c r="C1048" s="305"/>
      <c r="D1048" s="3"/>
      <c r="E1048" s="148"/>
      <c r="F1048" s="759"/>
    </row>
    <row r="1049" spans="1:6" s="763" customFormat="1">
      <c r="A1049" s="918"/>
      <c r="B1049" s="937" t="s">
        <v>2710</v>
      </c>
      <c r="C1049" s="925"/>
      <c r="D1049" s="3"/>
      <c r="E1049" s="148"/>
      <c r="F1049" s="759"/>
    </row>
    <row r="1050" spans="1:6" s="763" customFormat="1">
      <c r="A1050" s="918"/>
      <c r="B1050" s="937"/>
      <c r="C1050" s="925"/>
      <c r="D1050" s="3"/>
      <c r="E1050" s="148"/>
      <c r="F1050" s="759"/>
    </row>
    <row r="1051" spans="1:6" s="763" customFormat="1">
      <c r="A1051" s="918"/>
      <c r="B1051" s="938" t="s">
        <v>2726</v>
      </c>
      <c r="C1051" s="305" t="s">
        <v>2210</v>
      </c>
      <c r="D1051" s="939">
        <v>1</v>
      </c>
      <c r="E1051" s="188"/>
      <c r="F1051" s="765">
        <f>ROUND(D1051*E1051,2)</f>
        <v>0</v>
      </c>
    </row>
    <row r="1052" spans="1:6" s="763" customFormat="1">
      <c r="A1052" s="918"/>
      <c r="B1052" s="13"/>
      <c r="C1052" s="305"/>
      <c r="D1052" s="3"/>
      <c r="E1052" s="148"/>
      <c r="F1052" s="759"/>
    </row>
    <row r="1053" spans="1:6" s="763" customFormat="1" ht="51">
      <c r="A1053" s="918" t="s">
        <v>2727</v>
      </c>
      <c r="B1053" s="936" t="s">
        <v>2697</v>
      </c>
      <c r="C1053" s="305"/>
      <c r="D1053" s="3"/>
      <c r="E1053" s="148"/>
      <c r="F1053" s="759"/>
    </row>
    <row r="1054" spans="1:6" s="763" customFormat="1">
      <c r="A1054" s="918"/>
      <c r="B1054" s="936"/>
      <c r="C1054" s="305"/>
      <c r="D1054" s="3"/>
      <c r="E1054" s="148"/>
      <c r="F1054" s="759"/>
    </row>
    <row r="1055" spans="1:6" s="763" customFormat="1">
      <c r="A1055" s="918"/>
      <c r="B1055" s="937" t="s">
        <v>2722</v>
      </c>
      <c r="C1055" s="305"/>
      <c r="D1055" s="3"/>
      <c r="E1055" s="148"/>
      <c r="F1055" s="759"/>
    </row>
    <row r="1056" spans="1:6" s="763" customFormat="1">
      <c r="A1056" s="918"/>
      <c r="B1056" s="937" t="s">
        <v>2699</v>
      </c>
      <c r="C1056" s="305"/>
      <c r="D1056" s="3"/>
      <c r="E1056" s="148"/>
      <c r="F1056" s="759"/>
    </row>
    <row r="1057" spans="1:6" s="763" customFormat="1">
      <c r="A1057" s="918"/>
      <c r="B1057" s="937" t="s">
        <v>2728</v>
      </c>
      <c r="C1057" s="305"/>
      <c r="D1057" s="3"/>
      <c r="E1057" s="148"/>
      <c r="F1057" s="759"/>
    </row>
    <row r="1058" spans="1:6" s="763" customFormat="1" ht="25.5">
      <c r="A1058" s="918"/>
      <c r="B1058" s="937" t="s">
        <v>2701</v>
      </c>
      <c r="C1058" s="305"/>
      <c r="D1058" s="3"/>
      <c r="E1058" s="148"/>
      <c r="F1058" s="759"/>
    </row>
    <row r="1059" spans="1:6" s="763" customFormat="1">
      <c r="A1059" s="918"/>
      <c r="B1059" s="937" t="s">
        <v>2716</v>
      </c>
      <c r="C1059" s="305"/>
      <c r="D1059" s="3"/>
      <c r="E1059" s="148"/>
      <c r="F1059" s="759"/>
    </row>
    <row r="1060" spans="1:6" s="763" customFormat="1">
      <c r="A1060" s="918"/>
      <c r="B1060" s="937" t="s">
        <v>2703</v>
      </c>
      <c r="C1060" s="305"/>
      <c r="D1060" s="3"/>
      <c r="E1060" s="148"/>
      <c r="F1060" s="759"/>
    </row>
    <row r="1061" spans="1:6" s="763" customFormat="1">
      <c r="A1061" s="918"/>
      <c r="B1061" s="937" t="s">
        <v>2717</v>
      </c>
      <c r="C1061" s="305"/>
      <c r="D1061" s="3"/>
      <c r="E1061" s="148"/>
      <c r="F1061" s="759"/>
    </row>
    <row r="1062" spans="1:6" s="763" customFormat="1">
      <c r="A1062" s="918"/>
      <c r="B1062" s="937" t="s">
        <v>2718</v>
      </c>
      <c r="C1062" s="305"/>
      <c r="D1062" s="3"/>
      <c r="E1062" s="148"/>
      <c r="F1062" s="759"/>
    </row>
    <row r="1063" spans="1:6" s="763" customFormat="1">
      <c r="A1063" s="918"/>
      <c r="B1063" s="937" t="s">
        <v>2719</v>
      </c>
      <c r="C1063" s="305"/>
      <c r="D1063" s="3"/>
      <c r="E1063" s="148"/>
      <c r="F1063" s="759"/>
    </row>
    <row r="1064" spans="1:6" s="763" customFormat="1">
      <c r="A1064" s="918"/>
      <c r="B1064" s="13"/>
      <c r="C1064" s="305"/>
      <c r="D1064" s="3"/>
      <c r="E1064" s="148"/>
      <c r="F1064" s="759"/>
    </row>
    <row r="1065" spans="1:6" s="763" customFormat="1" ht="25.5">
      <c r="A1065" s="918"/>
      <c r="B1065" s="936" t="s">
        <v>2267</v>
      </c>
      <c r="C1065" s="305"/>
      <c r="D1065" s="3"/>
      <c r="E1065" s="148"/>
      <c r="F1065" s="759"/>
    </row>
    <row r="1066" spans="1:6" s="763" customFormat="1">
      <c r="A1066" s="918"/>
      <c r="B1066" s="937" t="s">
        <v>2707</v>
      </c>
      <c r="C1066" s="305"/>
      <c r="D1066" s="3"/>
      <c r="E1066" s="148"/>
      <c r="F1066" s="759"/>
    </row>
    <row r="1067" spans="1:6" s="763" customFormat="1" ht="25.5">
      <c r="A1067" s="918"/>
      <c r="B1067" s="937" t="s">
        <v>2708</v>
      </c>
      <c r="C1067" s="305"/>
      <c r="D1067" s="3"/>
      <c r="E1067" s="148"/>
      <c r="F1067" s="759"/>
    </row>
    <row r="1068" spans="1:6" s="763" customFormat="1">
      <c r="A1068" s="918"/>
      <c r="B1068" s="937" t="s">
        <v>2709</v>
      </c>
      <c r="C1068" s="305"/>
      <c r="D1068" s="3"/>
      <c r="E1068" s="148"/>
      <c r="F1068" s="759"/>
    </row>
    <row r="1069" spans="1:6" s="763" customFormat="1">
      <c r="A1069" s="918"/>
      <c r="B1069" s="937" t="s">
        <v>2710</v>
      </c>
      <c r="C1069" s="925"/>
      <c r="D1069" s="3"/>
      <c r="E1069" s="148"/>
      <c r="F1069" s="759"/>
    </row>
    <row r="1070" spans="1:6" s="763" customFormat="1">
      <c r="A1070" s="918"/>
      <c r="B1070" s="937"/>
      <c r="C1070" s="925"/>
      <c r="D1070" s="3"/>
      <c r="E1070" s="148"/>
      <c r="F1070" s="759"/>
    </row>
    <row r="1071" spans="1:6" s="763" customFormat="1">
      <c r="A1071" s="918"/>
      <c r="B1071" s="938" t="s">
        <v>2729</v>
      </c>
      <c r="C1071" s="305" t="s">
        <v>2210</v>
      </c>
      <c r="D1071" s="939">
        <v>1</v>
      </c>
      <c r="E1071" s="188"/>
      <c r="F1071" s="765">
        <f>ROUND(D1071*E1071,2)</f>
        <v>0</v>
      </c>
    </row>
    <row r="1072" spans="1:6" s="763" customFormat="1">
      <c r="A1072" s="918"/>
      <c r="B1072" s="13"/>
      <c r="C1072" s="305"/>
      <c r="D1072" s="3"/>
      <c r="E1072" s="148"/>
      <c r="F1072" s="759"/>
    </row>
    <row r="1073" spans="1:6" s="763" customFormat="1" ht="51">
      <c r="A1073" s="918" t="s">
        <v>2730</v>
      </c>
      <c r="B1073" s="936" t="s">
        <v>2697</v>
      </c>
      <c r="C1073" s="305"/>
      <c r="D1073" s="3"/>
      <c r="E1073" s="148"/>
      <c r="F1073" s="759"/>
    </row>
    <row r="1074" spans="1:6" s="763" customFormat="1">
      <c r="A1074" s="918"/>
      <c r="B1074" s="936"/>
      <c r="C1074" s="305"/>
      <c r="D1074" s="3"/>
      <c r="E1074" s="148"/>
      <c r="F1074" s="759"/>
    </row>
    <row r="1075" spans="1:6" s="763" customFormat="1">
      <c r="A1075" s="918"/>
      <c r="B1075" s="937" t="s">
        <v>2731</v>
      </c>
      <c r="C1075" s="305"/>
      <c r="D1075" s="3"/>
      <c r="E1075" s="148"/>
      <c r="F1075" s="759"/>
    </row>
    <row r="1076" spans="1:6" s="763" customFormat="1">
      <c r="A1076" s="918"/>
      <c r="B1076" s="937" t="s">
        <v>2723</v>
      </c>
      <c r="C1076" s="305"/>
      <c r="D1076" s="3"/>
      <c r="E1076" s="148"/>
      <c r="F1076" s="759"/>
    </row>
    <row r="1077" spans="1:6" s="763" customFormat="1">
      <c r="A1077" s="918"/>
      <c r="B1077" s="937" t="s">
        <v>2715</v>
      </c>
      <c r="C1077" s="305"/>
      <c r="D1077" s="3"/>
      <c r="E1077" s="148"/>
      <c r="F1077" s="759"/>
    </row>
    <row r="1078" spans="1:6" s="763" customFormat="1" ht="25.5">
      <c r="A1078" s="918"/>
      <c r="B1078" s="937" t="s">
        <v>2701</v>
      </c>
      <c r="C1078" s="305"/>
      <c r="D1078" s="3"/>
      <c r="E1078" s="148"/>
      <c r="F1078" s="759"/>
    </row>
    <row r="1079" spans="1:6" s="763" customFormat="1">
      <c r="A1079" s="918"/>
      <c r="B1079" s="937" t="s">
        <v>2716</v>
      </c>
      <c r="C1079" s="305"/>
      <c r="D1079" s="3"/>
      <c r="E1079" s="148"/>
      <c r="F1079" s="759"/>
    </row>
    <row r="1080" spans="1:6" s="763" customFormat="1">
      <c r="A1080" s="918"/>
      <c r="B1080" s="937" t="s">
        <v>2703</v>
      </c>
      <c r="C1080" s="305"/>
      <c r="D1080" s="3"/>
      <c r="E1080" s="148"/>
      <c r="F1080" s="759"/>
    </row>
    <row r="1081" spans="1:6" s="763" customFormat="1">
      <c r="A1081" s="918"/>
      <c r="B1081" s="937" t="s">
        <v>2717</v>
      </c>
      <c r="C1081" s="305"/>
      <c r="D1081" s="3"/>
      <c r="E1081" s="148"/>
      <c r="F1081" s="759"/>
    </row>
    <row r="1082" spans="1:6" s="763" customFormat="1">
      <c r="A1082" s="918"/>
      <c r="B1082" s="937" t="s">
        <v>2718</v>
      </c>
      <c r="C1082" s="305"/>
      <c r="D1082" s="3"/>
      <c r="E1082" s="148"/>
      <c r="F1082" s="759"/>
    </row>
    <row r="1083" spans="1:6" s="763" customFormat="1">
      <c r="A1083" s="918"/>
      <c r="B1083" s="937" t="s">
        <v>2719</v>
      </c>
      <c r="C1083" s="305"/>
      <c r="D1083" s="3"/>
      <c r="E1083" s="148"/>
      <c r="F1083" s="759"/>
    </row>
    <row r="1084" spans="1:6" s="763" customFormat="1">
      <c r="A1084" s="918"/>
      <c r="B1084" s="13"/>
      <c r="C1084" s="305"/>
      <c r="D1084" s="3"/>
      <c r="E1084" s="148"/>
      <c r="F1084" s="759"/>
    </row>
    <row r="1085" spans="1:6" s="763" customFormat="1" ht="25.5">
      <c r="A1085" s="918"/>
      <c r="B1085" s="936" t="s">
        <v>2267</v>
      </c>
      <c r="C1085" s="305"/>
      <c r="D1085" s="3"/>
      <c r="E1085" s="148"/>
      <c r="F1085" s="759"/>
    </row>
    <row r="1086" spans="1:6" s="763" customFormat="1">
      <c r="A1086" s="918"/>
      <c r="B1086" s="937" t="s">
        <v>2707</v>
      </c>
      <c r="C1086" s="305"/>
      <c r="D1086" s="3"/>
      <c r="E1086" s="148"/>
      <c r="F1086" s="759"/>
    </row>
    <row r="1087" spans="1:6" s="763" customFormat="1" ht="25.5">
      <c r="A1087" s="918"/>
      <c r="B1087" s="937" t="s">
        <v>2708</v>
      </c>
      <c r="C1087" s="305"/>
      <c r="D1087" s="3"/>
      <c r="E1087" s="148"/>
      <c r="F1087" s="759"/>
    </row>
    <row r="1088" spans="1:6" s="763" customFormat="1">
      <c r="A1088" s="918"/>
      <c r="B1088" s="937" t="s">
        <v>2709</v>
      </c>
      <c r="C1088" s="305"/>
      <c r="D1088" s="3"/>
      <c r="E1088" s="148"/>
      <c r="F1088" s="759"/>
    </row>
    <row r="1089" spans="1:6" s="763" customFormat="1">
      <c r="A1089" s="918"/>
      <c r="B1089" s="937" t="s">
        <v>2710</v>
      </c>
      <c r="C1089" s="305"/>
      <c r="D1089" s="3"/>
      <c r="E1089" s="148"/>
      <c r="F1089" s="759"/>
    </row>
    <row r="1090" spans="1:6" s="763" customFormat="1">
      <c r="A1090" s="918"/>
      <c r="B1090" s="937"/>
      <c r="C1090" s="925"/>
      <c r="D1090" s="3"/>
      <c r="E1090" s="148"/>
      <c r="F1090" s="759"/>
    </row>
    <row r="1091" spans="1:6" s="763" customFormat="1">
      <c r="A1091" s="918"/>
      <c r="B1091" s="938" t="s">
        <v>2732</v>
      </c>
      <c r="C1091" s="305" t="s">
        <v>2210</v>
      </c>
      <c r="D1091" s="939">
        <v>1</v>
      </c>
      <c r="E1091" s="188"/>
      <c r="F1091" s="765">
        <f>ROUND(D1091*E1091,2)</f>
        <v>0</v>
      </c>
    </row>
    <row r="1092" spans="1:6" s="763" customFormat="1">
      <c r="A1092" s="918"/>
      <c r="B1092" s="826"/>
      <c r="C1092" s="368"/>
      <c r="D1092" s="13"/>
      <c r="E1092" s="148"/>
      <c r="F1092" s="759"/>
    </row>
    <row r="1093" spans="1:6" s="763" customFormat="1" ht="25.5">
      <c r="A1093" s="940" t="s">
        <v>2733</v>
      </c>
      <c r="B1093" s="941" t="s">
        <v>3482</v>
      </c>
      <c r="C1093" s="942"/>
      <c r="D1093" s="878"/>
      <c r="E1093" s="148"/>
      <c r="F1093" s="759"/>
    </row>
    <row r="1094" spans="1:6" s="763" customFormat="1">
      <c r="A1094" s="918"/>
      <c r="B1094" s="941" t="s">
        <v>3483</v>
      </c>
      <c r="C1094" s="942"/>
      <c r="D1094" s="878"/>
      <c r="E1094" s="148"/>
      <c r="F1094" s="759"/>
    </row>
    <row r="1095" spans="1:6" s="763" customFormat="1">
      <c r="A1095" s="918"/>
      <c r="B1095" s="941" t="s">
        <v>3484</v>
      </c>
      <c r="C1095" s="942"/>
      <c r="D1095" s="878"/>
      <c r="E1095" s="148"/>
      <c r="F1095" s="759"/>
    </row>
    <row r="1096" spans="1:6" s="763" customFormat="1" ht="25.5">
      <c r="A1096" s="918"/>
      <c r="B1096" s="941" t="s">
        <v>3485</v>
      </c>
      <c r="C1096" s="942"/>
      <c r="D1096" s="878"/>
      <c r="E1096" s="148"/>
      <c r="F1096" s="759"/>
    </row>
    <row r="1097" spans="1:6" s="763" customFormat="1" ht="25.5">
      <c r="A1097" s="918"/>
      <c r="B1097" s="941" t="s">
        <v>3486</v>
      </c>
      <c r="C1097" s="942"/>
      <c r="D1097" s="878"/>
      <c r="E1097" s="148"/>
      <c r="F1097" s="759"/>
    </row>
    <row r="1098" spans="1:6" s="763" customFormat="1" ht="25.5">
      <c r="A1098" s="918"/>
      <c r="B1098" s="941" t="s">
        <v>3487</v>
      </c>
      <c r="C1098" s="942"/>
      <c r="D1098" s="878"/>
      <c r="E1098" s="148"/>
      <c r="F1098" s="759"/>
    </row>
    <row r="1099" spans="1:6" s="763" customFormat="1" ht="25.5">
      <c r="A1099" s="918"/>
      <c r="B1099" s="941" t="s">
        <v>3488</v>
      </c>
      <c r="C1099" s="942"/>
      <c r="D1099" s="878"/>
      <c r="E1099" s="148"/>
      <c r="F1099" s="759"/>
    </row>
    <row r="1100" spans="1:6" s="763" customFormat="1">
      <c r="A1100" s="918"/>
      <c r="B1100" s="941" t="s">
        <v>3489</v>
      </c>
      <c r="C1100" s="942"/>
      <c r="D1100" s="878"/>
      <c r="E1100" s="148"/>
      <c r="F1100" s="759"/>
    </row>
    <row r="1101" spans="1:6" s="763" customFormat="1">
      <c r="A1101" s="918"/>
      <c r="B1101" s="941" t="s">
        <v>3490</v>
      </c>
      <c r="C1101" s="942"/>
      <c r="D1101" s="878"/>
      <c r="E1101" s="148"/>
      <c r="F1101" s="759"/>
    </row>
    <row r="1102" spans="1:6" s="763" customFormat="1">
      <c r="A1102" s="918"/>
      <c r="B1102" s="941"/>
      <c r="C1102" s="942"/>
      <c r="D1102" s="878"/>
      <c r="E1102" s="148"/>
      <c r="F1102" s="759"/>
    </row>
    <row r="1103" spans="1:6" s="763" customFormat="1" ht="25.5">
      <c r="A1103" s="918"/>
      <c r="B1103" s="943" t="s">
        <v>3491</v>
      </c>
      <c r="C1103" s="942"/>
      <c r="D1103" s="878"/>
      <c r="E1103" s="148"/>
      <c r="F1103" s="759"/>
    </row>
    <row r="1104" spans="1:6" s="763" customFormat="1">
      <c r="A1104" s="918"/>
      <c r="B1104" s="943" t="s">
        <v>3492</v>
      </c>
      <c r="C1104" s="942"/>
      <c r="D1104" s="878"/>
      <c r="E1104" s="148"/>
      <c r="F1104" s="759"/>
    </row>
    <row r="1105" spans="1:6" s="763" customFormat="1">
      <c r="A1105" s="918"/>
      <c r="B1105" s="943" t="s">
        <v>4355</v>
      </c>
      <c r="C1105" s="942"/>
      <c r="D1105" s="878"/>
      <c r="E1105" s="148"/>
      <c r="F1105" s="759"/>
    </row>
    <row r="1106" spans="1:6" s="763" customFormat="1">
      <c r="A1106" s="918"/>
      <c r="B1106" s="943" t="s">
        <v>3493</v>
      </c>
      <c r="C1106" s="942"/>
      <c r="D1106" s="878"/>
      <c r="E1106" s="148"/>
      <c r="F1106" s="759"/>
    </row>
    <row r="1107" spans="1:6" s="763" customFormat="1">
      <c r="A1107" s="918"/>
      <c r="B1107" s="943" t="s">
        <v>4356</v>
      </c>
      <c r="C1107" s="942"/>
      <c r="D1107" s="878"/>
      <c r="E1107" s="148"/>
      <c r="F1107" s="759"/>
    </row>
    <row r="1108" spans="1:6" s="763" customFormat="1">
      <c r="A1108" s="918"/>
      <c r="B1108" s="943" t="s">
        <v>3494</v>
      </c>
      <c r="C1108" s="942"/>
      <c r="D1108" s="878"/>
      <c r="E1108" s="148"/>
      <c r="F1108" s="759"/>
    </row>
    <row r="1109" spans="1:6" s="763" customFormat="1">
      <c r="A1109" s="918"/>
      <c r="B1109" s="943" t="s">
        <v>3495</v>
      </c>
      <c r="C1109" s="942"/>
      <c r="D1109" s="878"/>
      <c r="E1109" s="148"/>
      <c r="F1109" s="759"/>
    </row>
    <row r="1110" spans="1:6" s="763" customFormat="1">
      <c r="A1110" s="918"/>
      <c r="B1110" s="943" t="s">
        <v>4357</v>
      </c>
      <c r="C1110" s="942"/>
      <c r="D1110" s="878"/>
      <c r="E1110" s="148"/>
      <c r="F1110" s="759"/>
    </row>
    <row r="1111" spans="1:6" s="763" customFormat="1">
      <c r="A1111" s="918"/>
      <c r="B1111" s="943" t="s">
        <v>3496</v>
      </c>
      <c r="C1111" s="942"/>
      <c r="D1111" s="878"/>
      <c r="E1111" s="148"/>
      <c r="F1111" s="759"/>
    </row>
    <row r="1112" spans="1:6" s="763" customFormat="1">
      <c r="A1112" s="918"/>
      <c r="B1112" s="941"/>
      <c r="C1112" s="944"/>
      <c r="D1112" s="944"/>
      <c r="E1112" s="148"/>
      <c r="F1112" s="759"/>
    </row>
    <row r="1113" spans="1:6" s="763" customFormat="1">
      <c r="A1113" s="918"/>
      <c r="B1113" s="943"/>
      <c r="C1113" s="942" t="s">
        <v>2210</v>
      </c>
      <c r="D1113" s="880">
        <v>1</v>
      </c>
      <c r="E1113" s="188"/>
      <c r="F1113" s="765">
        <f>ROUND(D1113*E1113,2)</f>
        <v>0</v>
      </c>
    </row>
    <row r="1114" spans="1:6" s="763" customFormat="1">
      <c r="A1114" s="918"/>
      <c r="B1114" s="943"/>
      <c r="C1114" s="942"/>
      <c r="D1114" s="878"/>
      <c r="E1114" s="148"/>
      <c r="F1114" s="759"/>
    </row>
    <row r="1115" spans="1:6" s="763" customFormat="1" ht="25.5">
      <c r="A1115" s="940" t="s">
        <v>2734</v>
      </c>
      <c r="B1115" s="945" t="s">
        <v>3497</v>
      </c>
      <c r="C1115" s="942"/>
      <c r="D1115" s="878"/>
      <c r="E1115" s="148"/>
      <c r="F1115" s="759"/>
    </row>
    <row r="1116" spans="1:6" s="763" customFormat="1" ht="25.5">
      <c r="A1116" s="918"/>
      <c r="B1116" s="945" t="s">
        <v>3498</v>
      </c>
      <c r="C1116" s="942"/>
      <c r="D1116" s="878"/>
      <c r="E1116" s="148"/>
      <c r="F1116" s="759"/>
    </row>
    <row r="1117" spans="1:6" s="763" customFormat="1" ht="25.5">
      <c r="A1117" s="918"/>
      <c r="B1117" s="945" t="s">
        <v>3499</v>
      </c>
      <c r="C1117" s="942"/>
      <c r="D1117" s="878"/>
      <c r="E1117" s="148"/>
      <c r="F1117" s="759"/>
    </row>
    <row r="1118" spans="1:6" s="763" customFormat="1" ht="25.5">
      <c r="A1118" s="918"/>
      <c r="B1118" s="945" t="s">
        <v>3500</v>
      </c>
      <c r="C1118" s="942"/>
      <c r="D1118" s="878"/>
      <c r="E1118" s="148"/>
      <c r="F1118" s="759"/>
    </row>
    <row r="1119" spans="1:6" s="763" customFormat="1" ht="25.5">
      <c r="A1119" s="918"/>
      <c r="B1119" s="945" t="s">
        <v>3501</v>
      </c>
      <c r="C1119" s="942"/>
      <c r="D1119" s="878"/>
      <c r="E1119" s="148"/>
      <c r="F1119" s="759"/>
    </row>
    <row r="1120" spans="1:6" s="763" customFormat="1" ht="25.5">
      <c r="A1120" s="918"/>
      <c r="B1120" s="945" t="s">
        <v>3502</v>
      </c>
      <c r="C1120" s="942"/>
      <c r="D1120" s="878"/>
      <c r="E1120" s="148"/>
      <c r="F1120" s="759"/>
    </row>
    <row r="1121" spans="1:6" s="763" customFormat="1" ht="25.5">
      <c r="A1121" s="918"/>
      <c r="B1121" s="945" t="s">
        <v>3503</v>
      </c>
      <c r="C1121" s="942"/>
      <c r="D1121" s="878"/>
      <c r="E1121" s="148"/>
      <c r="F1121" s="759"/>
    </row>
    <row r="1122" spans="1:6" s="763" customFormat="1" ht="25.5">
      <c r="A1122" s="918"/>
      <c r="B1122" s="945" t="s">
        <v>3504</v>
      </c>
      <c r="C1122" s="942"/>
      <c r="D1122" s="878"/>
      <c r="E1122" s="148"/>
      <c r="F1122" s="759"/>
    </row>
    <row r="1123" spans="1:6" s="763" customFormat="1">
      <c r="A1123" s="918"/>
      <c r="B1123" s="945" t="s">
        <v>3505</v>
      </c>
      <c r="C1123" s="942"/>
      <c r="D1123" s="878"/>
      <c r="E1123" s="148"/>
      <c r="F1123" s="759"/>
    </row>
    <row r="1124" spans="1:6" s="763" customFormat="1">
      <c r="A1124" s="918"/>
      <c r="B1124" s="945" t="s">
        <v>3490</v>
      </c>
      <c r="C1124" s="942"/>
      <c r="D1124" s="878"/>
      <c r="E1124" s="148"/>
      <c r="F1124" s="759"/>
    </row>
    <row r="1125" spans="1:6" s="763" customFormat="1">
      <c r="A1125" s="918"/>
      <c r="B1125" s="945"/>
      <c r="C1125" s="942"/>
      <c r="D1125" s="878"/>
      <c r="E1125" s="148"/>
      <c r="F1125" s="759"/>
    </row>
    <row r="1126" spans="1:6" s="763" customFormat="1" ht="25.5">
      <c r="A1126" s="918"/>
      <c r="B1126" s="946" t="s">
        <v>3506</v>
      </c>
      <c r="C1126" s="942"/>
      <c r="D1126" s="878"/>
      <c r="E1126" s="148"/>
      <c r="F1126" s="759"/>
    </row>
    <row r="1127" spans="1:6" s="763" customFormat="1">
      <c r="A1127" s="918"/>
      <c r="B1127" s="946" t="s">
        <v>3507</v>
      </c>
      <c r="C1127" s="942"/>
      <c r="D1127" s="878"/>
      <c r="E1127" s="148"/>
      <c r="F1127" s="759"/>
    </row>
    <row r="1128" spans="1:6" s="763" customFormat="1">
      <c r="A1128" s="918"/>
      <c r="B1128" s="946" t="s">
        <v>3493</v>
      </c>
      <c r="C1128" s="942"/>
      <c r="D1128" s="878"/>
      <c r="E1128" s="148"/>
      <c r="F1128" s="759"/>
    </row>
    <row r="1129" spans="1:6" s="763" customFormat="1">
      <c r="A1129" s="918"/>
      <c r="B1129" s="946" t="s">
        <v>3508</v>
      </c>
      <c r="C1129" s="942"/>
      <c r="D1129" s="878"/>
      <c r="E1129" s="148"/>
      <c r="F1129" s="759"/>
    </row>
    <row r="1130" spans="1:6" s="763" customFormat="1">
      <c r="A1130" s="918"/>
      <c r="B1130" s="946" t="s">
        <v>3509</v>
      </c>
      <c r="C1130" s="942"/>
      <c r="D1130" s="878"/>
      <c r="E1130" s="148"/>
      <c r="F1130" s="759"/>
    </row>
    <row r="1131" spans="1:6" s="763" customFormat="1">
      <c r="A1131" s="918"/>
      <c r="B1131" s="946" t="s">
        <v>3510</v>
      </c>
      <c r="C1131" s="942"/>
      <c r="D1131" s="878"/>
      <c r="E1131" s="148"/>
      <c r="F1131" s="759"/>
    </row>
    <row r="1132" spans="1:6" s="763" customFormat="1">
      <c r="A1132" s="918"/>
      <c r="B1132" s="946" t="s">
        <v>3511</v>
      </c>
      <c r="C1132" s="942"/>
      <c r="D1132" s="878"/>
      <c r="E1132" s="148"/>
      <c r="F1132" s="759"/>
    </row>
    <row r="1133" spans="1:6" s="763" customFormat="1">
      <c r="A1133" s="918"/>
      <c r="B1133" s="946" t="s">
        <v>3512</v>
      </c>
      <c r="C1133" s="942"/>
      <c r="D1133" s="878"/>
      <c r="E1133" s="148"/>
      <c r="F1133" s="759"/>
    </row>
    <row r="1134" spans="1:6" s="763" customFormat="1">
      <c r="A1134" s="918"/>
      <c r="B1134" s="946" t="s">
        <v>3513</v>
      </c>
      <c r="C1134" s="942"/>
      <c r="D1134" s="878"/>
      <c r="E1134" s="148"/>
      <c r="F1134" s="759"/>
    </row>
    <row r="1135" spans="1:6" s="763" customFormat="1">
      <c r="A1135" s="918"/>
      <c r="B1135" s="947" t="s">
        <v>3514</v>
      </c>
      <c r="C1135" s="942"/>
      <c r="D1135" s="878"/>
      <c r="E1135" s="148"/>
      <c r="F1135" s="759"/>
    </row>
    <row r="1136" spans="1:6" s="763" customFormat="1">
      <c r="A1136" s="918"/>
      <c r="B1136" s="945"/>
      <c r="C1136" s="944"/>
      <c r="D1136" s="948"/>
      <c r="E1136" s="148"/>
      <c r="F1136" s="759"/>
    </row>
    <row r="1137" spans="1:6" s="763" customFormat="1">
      <c r="A1137" s="918"/>
      <c r="B1137" s="3"/>
      <c r="C1137" s="942" t="s">
        <v>2210</v>
      </c>
      <c r="D1137" s="880">
        <v>1</v>
      </c>
      <c r="E1137" s="188"/>
      <c r="F1137" s="765">
        <f>ROUND(D1137*E1137,2)</f>
        <v>0</v>
      </c>
    </row>
    <row r="1138" spans="1:6" s="763" customFormat="1">
      <c r="A1138" s="918"/>
      <c r="B1138" s="826"/>
      <c r="C1138" s="368"/>
      <c r="D1138" s="13"/>
      <c r="E1138" s="148"/>
      <c r="F1138" s="759"/>
    </row>
    <row r="1139" spans="1:6" s="763" customFormat="1" ht="38.25">
      <c r="A1139" s="940" t="s">
        <v>2736</v>
      </c>
      <c r="B1139" s="770" t="s">
        <v>2397</v>
      </c>
      <c r="C1139" s="899" t="s">
        <v>2210</v>
      </c>
      <c r="D1139" s="883">
        <v>1</v>
      </c>
      <c r="E1139" s="188"/>
      <c r="F1139" s="765">
        <f>ROUND(D1139*E1139,2)</f>
        <v>0</v>
      </c>
    </row>
    <row r="1140" spans="1:6" s="763" customFormat="1">
      <c r="A1140" s="876"/>
      <c r="B1140" s="258"/>
      <c r="C1140" s="949"/>
      <c r="D1140" s="950"/>
      <c r="E1140" s="148"/>
      <c r="F1140" s="759"/>
    </row>
    <row r="1141" spans="1:6" s="763" customFormat="1" ht="76.5">
      <c r="A1141" s="940" t="s">
        <v>3515</v>
      </c>
      <c r="B1141" s="1" t="s">
        <v>2735</v>
      </c>
      <c r="C1141" s="541"/>
      <c r="D1141" s="951"/>
      <c r="E1141" s="148"/>
      <c r="F1141" s="759"/>
    </row>
    <row r="1142" spans="1:6" s="763" customFormat="1">
      <c r="A1142" s="882"/>
      <c r="B1142" s="451"/>
      <c r="C1142" s="368" t="s">
        <v>2402</v>
      </c>
      <c r="D1142" s="890">
        <v>1</v>
      </c>
      <c r="E1142" s="188"/>
      <c r="F1142" s="765">
        <f>ROUND(D1142*E1142,2)</f>
        <v>0</v>
      </c>
    </row>
    <row r="1143" spans="1:6" s="763" customFormat="1">
      <c r="A1143" s="876"/>
      <c r="B1143" s="258"/>
      <c r="C1143" s="949"/>
      <c r="D1143" s="950"/>
      <c r="E1143" s="148"/>
      <c r="F1143" s="759"/>
    </row>
    <row r="1144" spans="1:6" s="763" customFormat="1" ht="114.75">
      <c r="A1144" s="940" t="s">
        <v>3516</v>
      </c>
      <c r="B1144" s="329" t="s">
        <v>2478</v>
      </c>
      <c r="C1144" s="469"/>
      <c r="D1144" s="469"/>
      <c r="E1144" s="148"/>
      <c r="F1144" s="759"/>
    </row>
    <row r="1145" spans="1:6" s="763" customFormat="1">
      <c r="A1145" s="413"/>
      <c r="B1145" s="329"/>
      <c r="C1145" s="469" t="s">
        <v>2402</v>
      </c>
      <c r="D1145" s="952">
        <v>1</v>
      </c>
      <c r="E1145" s="188"/>
      <c r="F1145" s="765">
        <f>ROUND(D1145*E1145,2)</f>
        <v>0</v>
      </c>
    </row>
    <row r="1146" spans="1:6" s="763" customFormat="1">
      <c r="A1146" s="5"/>
      <c r="B1146" s="194"/>
      <c r="C1146" s="368"/>
      <c r="D1146" s="368"/>
      <c r="E1146" s="148"/>
      <c r="F1146" s="769"/>
    </row>
    <row r="1147" spans="1:6" s="763" customFormat="1">
      <c r="A1147" s="815" t="s">
        <v>1722</v>
      </c>
      <c r="B1147" s="464" t="s">
        <v>2737</v>
      </c>
      <c r="C1147" s="903"/>
      <c r="D1147" s="904"/>
      <c r="E1147" s="151"/>
      <c r="F1147" s="758">
        <f>SUM(F714:F1146)</f>
        <v>0</v>
      </c>
    </row>
    <row r="1148" spans="1:6" s="763" customFormat="1">
      <c r="A1148" s="905"/>
      <c r="B1148" s="295"/>
      <c r="C1148" s="906"/>
      <c r="D1148" s="906"/>
      <c r="E1148" s="156"/>
      <c r="F1148" s="768"/>
    </row>
    <row r="1149" spans="1:6" s="763" customFormat="1">
      <c r="A1149" s="953" t="s">
        <v>1743</v>
      </c>
      <c r="B1149" s="203" t="s">
        <v>2738</v>
      </c>
      <c r="C1149" s="839"/>
      <c r="D1149" s="368"/>
      <c r="E1149" s="144"/>
      <c r="F1149" s="753"/>
    </row>
    <row r="1150" spans="1:6" s="763" customFormat="1">
      <c r="A1150" s="1"/>
      <c r="B1150" s="1"/>
      <c r="C1150" s="541"/>
      <c r="D1150" s="1"/>
      <c r="E1150" s="148"/>
      <c r="F1150" s="753"/>
    </row>
    <row r="1151" spans="1:6" s="763" customFormat="1" ht="267.75">
      <c r="A1151" s="918" t="s">
        <v>2739</v>
      </c>
      <c r="B1151" s="194" t="s">
        <v>4231</v>
      </c>
      <c r="C1151" s="368"/>
      <c r="D1151" s="13"/>
      <c r="E1151" s="148"/>
      <c r="F1151" s="759"/>
    </row>
    <row r="1152" spans="1:6" s="763" customFormat="1">
      <c r="A1152" s="918"/>
      <c r="B1152" s="194" t="s">
        <v>2740</v>
      </c>
      <c r="C1152" s="368"/>
      <c r="D1152" s="13"/>
      <c r="E1152" s="148"/>
      <c r="F1152" s="759"/>
    </row>
    <row r="1153" spans="1:6" s="763" customFormat="1">
      <c r="A1153" s="918"/>
      <c r="B1153" s="954" t="s">
        <v>2741</v>
      </c>
      <c r="C1153" s="368" t="s">
        <v>164</v>
      </c>
      <c r="D1153" s="890">
        <v>2</v>
      </c>
      <c r="E1153" s="188"/>
      <c r="F1153" s="765">
        <f t="shared" ref="F1153:F1168" si="3">ROUND(D1153*E1153,2)</f>
        <v>0</v>
      </c>
    </row>
    <row r="1154" spans="1:6" s="763" customFormat="1">
      <c r="A1154" s="918"/>
      <c r="B1154" s="954" t="s">
        <v>2742</v>
      </c>
      <c r="C1154" s="368" t="s">
        <v>164</v>
      </c>
      <c r="D1154" s="890">
        <v>2</v>
      </c>
      <c r="E1154" s="188"/>
      <c r="F1154" s="765">
        <f t="shared" si="3"/>
        <v>0</v>
      </c>
    </row>
    <row r="1155" spans="1:6" s="763" customFormat="1">
      <c r="A1155" s="918"/>
      <c r="B1155" s="954" t="s">
        <v>3517</v>
      </c>
      <c r="C1155" s="368" t="s">
        <v>164</v>
      </c>
      <c r="D1155" s="890">
        <v>2</v>
      </c>
      <c r="E1155" s="188"/>
      <c r="F1155" s="765">
        <f t="shared" si="3"/>
        <v>0</v>
      </c>
    </row>
    <row r="1156" spans="1:6" s="763" customFormat="1">
      <c r="A1156" s="918"/>
      <c r="B1156" s="955" t="s">
        <v>2743</v>
      </c>
      <c r="C1156" s="368" t="s">
        <v>164</v>
      </c>
      <c r="D1156" s="890">
        <v>3</v>
      </c>
      <c r="E1156" s="188"/>
      <c r="F1156" s="765">
        <f t="shared" si="3"/>
        <v>0</v>
      </c>
    </row>
    <row r="1157" spans="1:6" s="763" customFormat="1">
      <c r="A1157" s="918"/>
      <c r="B1157" s="955" t="s">
        <v>2741</v>
      </c>
      <c r="C1157" s="368" t="s">
        <v>164</v>
      </c>
      <c r="D1157" s="890">
        <v>3</v>
      </c>
      <c r="E1157" s="188"/>
      <c r="F1157" s="765">
        <f t="shared" si="3"/>
        <v>0</v>
      </c>
    </row>
    <row r="1158" spans="1:6" s="763" customFormat="1">
      <c r="A1158" s="918"/>
      <c r="B1158" s="955" t="s">
        <v>2744</v>
      </c>
      <c r="C1158" s="368" t="s">
        <v>164</v>
      </c>
      <c r="D1158" s="890">
        <v>6</v>
      </c>
      <c r="E1158" s="188"/>
      <c r="F1158" s="765">
        <f t="shared" si="3"/>
        <v>0</v>
      </c>
    </row>
    <row r="1159" spans="1:6" s="763" customFormat="1">
      <c r="A1159" s="918"/>
      <c r="B1159" s="955" t="s">
        <v>2745</v>
      </c>
      <c r="C1159" s="368" t="s">
        <v>164</v>
      </c>
      <c r="D1159" s="890">
        <v>2</v>
      </c>
      <c r="E1159" s="188"/>
      <c r="F1159" s="765">
        <f t="shared" si="3"/>
        <v>0</v>
      </c>
    </row>
    <row r="1160" spans="1:6" s="763" customFormat="1">
      <c r="A1160" s="918"/>
      <c r="B1160" s="955" t="s">
        <v>2746</v>
      </c>
      <c r="C1160" s="368" t="s">
        <v>164</v>
      </c>
      <c r="D1160" s="890">
        <v>1</v>
      </c>
      <c r="E1160" s="188"/>
      <c r="F1160" s="765">
        <f t="shared" si="3"/>
        <v>0</v>
      </c>
    </row>
    <row r="1161" spans="1:6" s="763" customFormat="1">
      <c r="A1161" s="918"/>
      <c r="B1161" s="955" t="s">
        <v>2747</v>
      </c>
      <c r="C1161" s="368" t="s">
        <v>164</v>
      </c>
      <c r="D1161" s="890">
        <v>1</v>
      </c>
      <c r="E1161" s="188"/>
      <c r="F1161" s="765">
        <f t="shared" si="3"/>
        <v>0</v>
      </c>
    </row>
    <row r="1162" spans="1:6" s="763" customFormat="1">
      <c r="A1162" s="918"/>
      <c r="B1162" s="955" t="s">
        <v>2748</v>
      </c>
      <c r="C1162" s="368" t="s">
        <v>164</v>
      </c>
      <c r="D1162" s="890">
        <v>1</v>
      </c>
      <c r="E1162" s="188"/>
      <c r="F1162" s="765">
        <f t="shared" si="3"/>
        <v>0</v>
      </c>
    </row>
    <row r="1163" spans="1:6" s="763" customFormat="1">
      <c r="A1163" s="918"/>
      <c r="B1163" s="955" t="s">
        <v>2749</v>
      </c>
      <c r="C1163" s="368" t="s">
        <v>164</v>
      </c>
      <c r="D1163" s="890">
        <v>1</v>
      </c>
      <c r="E1163" s="188"/>
      <c r="F1163" s="765">
        <f t="shared" si="3"/>
        <v>0</v>
      </c>
    </row>
    <row r="1164" spans="1:6" s="763" customFormat="1">
      <c r="A1164" s="918"/>
      <c r="B1164" s="955" t="s">
        <v>3518</v>
      </c>
      <c r="C1164" s="368" t="s">
        <v>164</v>
      </c>
      <c r="D1164" s="890">
        <v>6</v>
      </c>
      <c r="E1164" s="188"/>
      <c r="F1164" s="765">
        <f t="shared" si="3"/>
        <v>0</v>
      </c>
    </row>
    <row r="1165" spans="1:6" s="763" customFormat="1">
      <c r="A1165" s="918"/>
      <c r="B1165" s="954" t="s">
        <v>2750</v>
      </c>
      <c r="C1165" s="368" t="s">
        <v>164</v>
      </c>
      <c r="D1165" s="890">
        <v>1</v>
      </c>
      <c r="E1165" s="188"/>
      <c r="F1165" s="765">
        <f t="shared" si="3"/>
        <v>0</v>
      </c>
    </row>
    <row r="1166" spans="1:6" s="763" customFormat="1">
      <c r="A1166" s="918"/>
      <c r="B1166" s="954" t="s">
        <v>2751</v>
      </c>
      <c r="C1166" s="368" t="s">
        <v>164</v>
      </c>
      <c r="D1166" s="890">
        <v>3</v>
      </c>
      <c r="E1166" s="188"/>
      <c r="F1166" s="765">
        <f t="shared" si="3"/>
        <v>0</v>
      </c>
    </row>
    <row r="1167" spans="1:6" s="763" customFormat="1">
      <c r="A1167" s="918"/>
      <c r="B1167" s="954" t="s">
        <v>2752</v>
      </c>
      <c r="C1167" s="368" t="s">
        <v>164</v>
      </c>
      <c r="D1167" s="890">
        <v>2</v>
      </c>
      <c r="E1167" s="188"/>
      <c r="F1167" s="765">
        <f t="shared" si="3"/>
        <v>0</v>
      </c>
    </row>
    <row r="1168" spans="1:6" s="763" customFormat="1">
      <c r="A1168" s="918"/>
      <c r="B1168" s="954" t="s">
        <v>2753</v>
      </c>
      <c r="C1168" s="368" t="s">
        <v>164</v>
      </c>
      <c r="D1168" s="890">
        <v>2</v>
      </c>
      <c r="E1168" s="188"/>
      <c r="F1168" s="765">
        <f t="shared" si="3"/>
        <v>0</v>
      </c>
    </row>
    <row r="1169" spans="1:7" s="763" customFormat="1">
      <c r="A1169" s="918"/>
      <c r="B1169" s="13"/>
      <c r="C1169" s="368"/>
      <c r="D1169" s="13"/>
      <c r="E1169" s="148"/>
      <c r="F1169" s="759"/>
    </row>
    <row r="1170" spans="1:7" s="763" customFormat="1" ht="89.25">
      <c r="A1170" s="918" t="s">
        <v>2754</v>
      </c>
      <c r="B1170" s="956" t="s">
        <v>4232</v>
      </c>
      <c r="C1170" s="368"/>
      <c r="D1170" s="13"/>
      <c r="E1170" s="148"/>
      <c r="F1170" s="759"/>
    </row>
    <row r="1171" spans="1:7" s="763" customFormat="1">
      <c r="A1171" s="918"/>
      <c r="B1171" s="957" t="s">
        <v>2755</v>
      </c>
      <c r="C1171" s="368" t="s">
        <v>164</v>
      </c>
      <c r="D1171" s="890">
        <v>14</v>
      </c>
      <c r="E1171" s="188"/>
      <c r="F1171" s="765">
        <f>ROUND(D1171*E1171,2)</f>
        <v>0</v>
      </c>
    </row>
    <row r="1172" spans="1:7" s="763" customFormat="1">
      <c r="A1172" s="918"/>
      <c r="B1172" s="957" t="s">
        <v>2752</v>
      </c>
      <c r="C1172" s="368" t="s">
        <v>164</v>
      </c>
      <c r="D1172" s="890">
        <v>6</v>
      </c>
      <c r="E1172" s="188"/>
      <c r="F1172" s="765">
        <f>ROUND(D1172*E1172,2)</f>
        <v>0</v>
      </c>
    </row>
    <row r="1173" spans="1:7" s="763" customFormat="1">
      <c r="A1173" s="918"/>
      <c r="B1173" s="957" t="s">
        <v>2753</v>
      </c>
      <c r="C1173" s="368" t="s">
        <v>164</v>
      </c>
      <c r="D1173" s="890">
        <v>2</v>
      </c>
      <c r="E1173" s="188"/>
      <c r="F1173" s="765">
        <f>ROUND(D1173*E1173,2)</f>
        <v>0</v>
      </c>
    </row>
    <row r="1174" spans="1:7" s="763" customFormat="1">
      <c r="A1174" s="918"/>
      <c r="B1174" s="13"/>
      <c r="C1174" s="368"/>
      <c r="D1174" s="13"/>
      <c r="E1174" s="148"/>
      <c r="F1174" s="759"/>
    </row>
    <row r="1175" spans="1:7" s="763" customFormat="1" ht="51">
      <c r="A1175" s="918" t="s">
        <v>2756</v>
      </c>
      <c r="B1175" s="958" t="s">
        <v>2757</v>
      </c>
      <c r="C1175" s="959"/>
      <c r="D1175" s="307"/>
      <c r="E1175" s="148"/>
      <c r="F1175" s="759"/>
    </row>
    <row r="1176" spans="1:7" s="763" customFormat="1">
      <c r="A1176" s="918"/>
      <c r="B1176" s="194" t="s">
        <v>2758</v>
      </c>
      <c r="C1176" s="959"/>
      <c r="D1176" s="307"/>
      <c r="E1176" s="148"/>
      <c r="F1176" s="759"/>
    </row>
    <row r="1177" spans="1:7" s="763" customFormat="1">
      <c r="A1177" s="918"/>
      <c r="B1177" s="957" t="s">
        <v>2759</v>
      </c>
      <c r="C1177" s="959" t="s">
        <v>1433</v>
      </c>
      <c r="D1177" s="923">
        <v>92</v>
      </c>
      <c r="E1177" s="188"/>
      <c r="F1177" s="765">
        <f>ROUND(D1177*E1177,2)</f>
        <v>0</v>
      </c>
    </row>
    <row r="1178" spans="1:7" s="763" customFormat="1">
      <c r="A1178" s="918"/>
      <c r="B1178" s="13"/>
      <c r="C1178" s="368"/>
      <c r="D1178" s="13"/>
      <c r="E1178" s="148"/>
      <c r="F1178" s="759"/>
    </row>
    <row r="1179" spans="1:7" s="763" customFormat="1" ht="140.25">
      <c r="A1179" s="918" t="s">
        <v>2760</v>
      </c>
      <c r="B1179" s="956" t="s">
        <v>4415</v>
      </c>
      <c r="C1179" s="368"/>
      <c r="D1179" s="13"/>
      <c r="E1179" s="148"/>
      <c r="F1179" s="759"/>
      <c r="G1179" s="770"/>
    </row>
    <row r="1180" spans="1:7" s="763" customFormat="1">
      <c r="A1180" s="918"/>
      <c r="B1180" s="956" t="s">
        <v>2740</v>
      </c>
      <c r="C1180" s="368"/>
      <c r="D1180" s="13"/>
      <c r="E1180" s="148"/>
      <c r="F1180" s="759"/>
    </row>
    <row r="1181" spans="1:7" s="763" customFormat="1">
      <c r="A1181" s="918"/>
      <c r="B1181" s="957" t="s">
        <v>2761</v>
      </c>
      <c r="C1181" s="839" t="s">
        <v>164</v>
      </c>
      <c r="D1181" s="960">
        <v>13</v>
      </c>
      <c r="E1181" s="188"/>
      <c r="F1181" s="765">
        <f>ROUND(D1181*E1181,2)</f>
        <v>0</v>
      </c>
    </row>
    <row r="1182" spans="1:7" s="763" customFormat="1">
      <c r="A1182" s="918"/>
      <c r="B1182" s="957" t="s">
        <v>2762</v>
      </c>
      <c r="C1182" s="839" t="s">
        <v>164</v>
      </c>
      <c r="D1182" s="923">
        <v>6</v>
      </c>
      <c r="E1182" s="188"/>
      <c r="F1182" s="765">
        <f>ROUND(D1182*E1182,2)</f>
        <v>0</v>
      </c>
    </row>
    <row r="1183" spans="1:7" s="763" customFormat="1">
      <c r="A1183" s="918"/>
      <c r="B1183" s="13"/>
      <c r="C1183" s="368"/>
      <c r="D1183" s="13"/>
      <c r="E1183" s="148"/>
      <c r="F1183" s="759"/>
    </row>
    <row r="1184" spans="1:7" s="763" customFormat="1">
      <c r="A1184" s="918"/>
      <c r="B1184" s="13"/>
      <c r="C1184" s="368"/>
      <c r="D1184" s="13"/>
      <c r="E1184" s="148"/>
      <c r="F1184" s="759"/>
    </row>
    <row r="1185" spans="1:7" s="763" customFormat="1" ht="165.75">
      <c r="A1185" s="918" t="s">
        <v>2763</v>
      </c>
      <c r="B1185" s="194" t="s">
        <v>4416</v>
      </c>
      <c r="C1185" s="368"/>
      <c r="D1185" s="13"/>
      <c r="E1185" s="148"/>
      <c r="F1185" s="759"/>
      <c r="G1185" s="770"/>
    </row>
    <row r="1186" spans="1:7" s="763" customFormat="1">
      <c r="A1186" s="918"/>
      <c r="B1186" s="956" t="s">
        <v>2740</v>
      </c>
      <c r="C1186" s="368"/>
      <c r="D1186" s="13"/>
      <c r="E1186" s="148"/>
      <c r="F1186" s="759"/>
    </row>
    <row r="1187" spans="1:7" s="763" customFormat="1">
      <c r="A1187" s="918"/>
      <c r="B1187" s="957" t="s">
        <v>2764</v>
      </c>
      <c r="C1187" s="839" t="s">
        <v>164</v>
      </c>
      <c r="D1187" s="923">
        <v>8</v>
      </c>
      <c r="E1187" s="188"/>
      <c r="F1187" s="765">
        <f>ROUND(D1187*E1187,2)</f>
        <v>0</v>
      </c>
    </row>
    <row r="1188" spans="1:7" s="763" customFormat="1">
      <c r="A1188" s="918"/>
      <c r="B1188" s="957" t="s">
        <v>2765</v>
      </c>
      <c r="C1188" s="839" t="s">
        <v>164</v>
      </c>
      <c r="D1188" s="923">
        <v>2</v>
      </c>
      <c r="E1188" s="188"/>
      <c r="F1188" s="765">
        <f>ROUND(D1188*E1188,2)</f>
        <v>0</v>
      </c>
    </row>
    <row r="1189" spans="1:7" s="763" customFormat="1">
      <c r="A1189" s="918"/>
      <c r="B1189" s="13"/>
      <c r="C1189" s="368"/>
      <c r="D1189" s="13"/>
      <c r="E1189" s="148"/>
      <c r="F1189" s="759"/>
    </row>
    <row r="1190" spans="1:7" s="763" customFormat="1">
      <c r="A1190" s="918"/>
      <c r="B1190" s="13"/>
      <c r="C1190" s="368"/>
      <c r="D1190" s="13"/>
      <c r="E1190" s="148"/>
      <c r="F1190" s="759"/>
    </row>
    <row r="1191" spans="1:7" s="763" customFormat="1" ht="127.5">
      <c r="A1191" s="918" t="s">
        <v>2766</v>
      </c>
      <c r="B1191" s="13" t="s">
        <v>4417</v>
      </c>
      <c r="C1191" s="368"/>
      <c r="D1191" s="13"/>
      <c r="E1191" s="148"/>
      <c r="F1191" s="759"/>
      <c r="G1191" s="770"/>
    </row>
    <row r="1192" spans="1:7" s="763" customFormat="1">
      <c r="A1192" s="918"/>
      <c r="B1192" s="13" t="s">
        <v>2767</v>
      </c>
      <c r="C1192" s="368"/>
      <c r="D1192" s="13"/>
      <c r="E1192" s="148"/>
      <c r="F1192" s="759"/>
    </row>
    <row r="1193" spans="1:7" s="763" customFormat="1">
      <c r="A1193" s="918"/>
      <c r="B1193" s="13" t="s">
        <v>2768</v>
      </c>
      <c r="C1193" s="839" t="s">
        <v>164</v>
      </c>
      <c r="D1193" s="923">
        <v>1</v>
      </c>
      <c r="E1193" s="188"/>
      <c r="F1193" s="765">
        <f>ROUND(D1193*E1193,2)</f>
        <v>0</v>
      </c>
    </row>
    <row r="1194" spans="1:7" s="763" customFormat="1" ht="63.75">
      <c r="A1194" s="918"/>
      <c r="B1194" s="13" t="s">
        <v>2769</v>
      </c>
      <c r="C1194" s="839"/>
      <c r="D1194" s="13"/>
      <c r="E1194" s="148"/>
      <c r="F1194" s="759"/>
    </row>
    <row r="1195" spans="1:7" s="763" customFormat="1">
      <c r="A1195" s="918"/>
      <c r="B1195" s="13"/>
      <c r="C1195" s="839"/>
      <c r="D1195" s="13"/>
      <c r="E1195" s="148"/>
      <c r="F1195" s="759"/>
    </row>
    <row r="1196" spans="1:7" s="763" customFormat="1" ht="114.75">
      <c r="A1196" s="918" t="s">
        <v>2770</v>
      </c>
      <c r="B1196" s="13" t="s">
        <v>4418</v>
      </c>
      <c r="C1196" s="368"/>
      <c r="D1196" s="13"/>
      <c r="E1196" s="148"/>
      <c r="F1196" s="759"/>
      <c r="G1196" s="770"/>
    </row>
    <row r="1197" spans="1:7" s="763" customFormat="1">
      <c r="A1197" s="918"/>
      <c r="B1197" s="13" t="s">
        <v>2767</v>
      </c>
      <c r="C1197" s="368"/>
      <c r="D1197" s="13"/>
      <c r="E1197" s="148"/>
      <c r="F1197" s="759"/>
    </row>
    <row r="1198" spans="1:7" s="763" customFormat="1">
      <c r="A1198" s="918"/>
      <c r="B1198" s="13" t="s">
        <v>2771</v>
      </c>
      <c r="C1198" s="839" t="s">
        <v>164</v>
      </c>
      <c r="D1198" s="923">
        <v>7</v>
      </c>
      <c r="E1198" s="188"/>
      <c r="F1198" s="765">
        <f>ROUND(D1198*E1198,2)</f>
        <v>0</v>
      </c>
    </row>
    <row r="1199" spans="1:7" s="763" customFormat="1" ht="63.75">
      <c r="A1199" s="918"/>
      <c r="B1199" s="13" t="s">
        <v>2769</v>
      </c>
      <c r="C1199" s="839"/>
      <c r="D1199" s="13"/>
      <c r="E1199" s="148"/>
      <c r="F1199" s="759"/>
    </row>
    <row r="1200" spans="1:7" s="763" customFormat="1">
      <c r="A1200" s="918"/>
      <c r="B1200" s="13"/>
      <c r="C1200" s="368"/>
      <c r="D1200" s="13"/>
      <c r="E1200" s="148"/>
      <c r="F1200" s="759"/>
    </row>
    <row r="1201" spans="1:6" s="763" customFormat="1" ht="127.5">
      <c r="A1201" s="918" t="s">
        <v>3519</v>
      </c>
      <c r="B1201" s="13" t="s">
        <v>4419</v>
      </c>
      <c r="C1201" s="368"/>
      <c r="D1201" s="13"/>
      <c r="E1201" s="148"/>
      <c r="F1201" s="759"/>
    </row>
    <row r="1202" spans="1:6" s="763" customFormat="1">
      <c r="A1202" s="918"/>
      <c r="B1202" s="13" t="s">
        <v>2777</v>
      </c>
      <c r="C1202" s="368"/>
      <c r="D1202" s="13"/>
      <c r="E1202" s="148"/>
      <c r="F1202" s="759"/>
    </row>
    <row r="1203" spans="1:6" s="763" customFormat="1">
      <c r="A1203" s="918"/>
      <c r="B1203" s="13" t="s">
        <v>3520</v>
      </c>
      <c r="C1203" s="839" t="s">
        <v>164</v>
      </c>
      <c r="D1203" s="923">
        <v>6</v>
      </c>
      <c r="E1203" s="188"/>
      <c r="F1203" s="765">
        <f>ROUND(D1203*E1203,2)</f>
        <v>0</v>
      </c>
    </row>
    <row r="1204" spans="1:6" s="763" customFormat="1">
      <c r="A1204" s="918"/>
      <c r="B1204" s="13"/>
      <c r="C1204" s="839"/>
      <c r="D1204" s="13"/>
      <c r="E1204" s="148"/>
      <c r="F1204" s="759"/>
    </row>
    <row r="1205" spans="1:6" s="763" customFormat="1" ht="216.75">
      <c r="A1205" s="918" t="s">
        <v>2775</v>
      </c>
      <c r="B1205" s="956" t="s">
        <v>4233</v>
      </c>
      <c r="C1205" s="961"/>
      <c r="D1205" s="368"/>
      <c r="E1205" s="148"/>
      <c r="F1205" s="759"/>
    </row>
    <row r="1206" spans="1:6" s="763" customFormat="1">
      <c r="A1206" s="918"/>
      <c r="B1206" s="956" t="s">
        <v>2740</v>
      </c>
      <c r="C1206" s="961"/>
      <c r="D1206" s="368"/>
      <c r="E1206" s="148"/>
      <c r="F1206" s="759"/>
    </row>
    <row r="1207" spans="1:6" s="763" customFormat="1" ht="25.5">
      <c r="A1207" s="918"/>
      <c r="B1207" s="957" t="s">
        <v>2772</v>
      </c>
      <c r="C1207" s="961" t="s">
        <v>164</v>
      </c>
      <c r="D1207" s="890">
        <v>14</v>
      </c>
      <c r="E1207" s="188"/>
      <c r="F1207" s="765">
        <f>ROUND(D1207*E1207,2)</f>
        <v>0</v>
      </c>
    </row>
    <row r="1208" spans="1:6" s="763" customFormat="1" ht="25.5">
      <c r="A1208" s="918"/>
      <c r="B1208" s="957" t="s">
        <v>2773</v>
      </c>
      <c r="C1208" s="961" t="s">
        <v>164</v>
      </c>
      <c r="D1208" s="890">
        <v>22</v>
      </c>
      <c r="E1208" s="188"/>
      <c r="F1208" s="765">
        <f>ROUND(D1208*E1208,2)</f>
        <v>0</v>
      </c>
    </row>
    <row r="1209" spans="1:6" s="763" customFormat="1" ht="25.5">
      <c r="A1209" s="918"/>
      <c r="B1209" s="957" t="s">
        <v>2774</v>
      </c>
      <c r="C1209" s="961" t="s">
        <v>164</v>
      </c>
      <c r="D1209" s="890">
        <v>12</v>
      </c>
      <c r="E1209" s="188"/>
      <c r="F1209" s="765">
        <f>ROUND(D1209*E1209,2)</f>
        <v>0</v>
      </c>
    </row>
    <row r="1210" spans="1:6" s="763" customFormat="1">
      <c r="A1210" s="918"/>
      <c r="B1210" s="13"/>
      <c r="C1210" s="368"/>
      <c r="D1210" s="13"/>
      <c r="E1210" s="148"/>
      <c r="F1210" s="759"/>
    </row>
    <row r="1211" spans="1:6" s="763" customFormat="1">
      <c r="A1211" s="918" t="s">
        <v>2783</v>
      </c>
      <c r="B1211" s="13" t="s">
        <v>2776</v>
      </c>
      <c r="C1211" s="368"/>
      <c r="D1211" s="13"/>
      <c r="E1211" s="148"/>
      <c r="F1211" s="759"/>
    </row>
    <row r="1212" spans="1:6" s="763" customFormat="1">
      <c r="A1212" s="918"/>
      <c r="B1212" s="13" t="s">
        <v>2777</v>
      </c>
      <c r="C1212" s="368"/>
      <c r="D1212" s="13"/>
      <c r="E1212" s="148"/>
      <c r="F1212" s="759"/>
    </row>
    <row r="1213" spans="1:6" s="763" customFormat="1">
      <c r="A1213" s="918"/>
      <c r="B1213" s="957" t="s">
        <v>2778</v>
      </c>
      <c r="C1213" s="961" t="s">
        <v>164</v>
      </c>
      <c r="D1213" s="923">
        <v>2</v>
      </c>
      <c r="E1213" s="188"/>
      <c r="F1213" s="765">
        <f>ROUND(D1213*E1213,2)</f>
        <v>0</v>
      </c>
    </row>
    <row r="1214" spans="1:6" s="763" customFormat="1">
      <c r="A1214" s="918"/>
      <c r="B1214" s="957" t="s">
        <v>2779</v>
      </c>
      <c r="C1214" s="961" t="s">
        <v>164</v>
      </c>
      <c r="D1214" s="923">
        <v>1</v>
      </c>
      <c r="E1214" s="188"/>
      <c r="F1214" s="765">
        <f>ROUND(D1214*E1214,2)</f>
        <v>0</v>
      </c>
    </row>
    <row r="1215" spans="1:6" s="763" customFormat="1">
      <c r="A1215" s="918"/>
      <c r="B1215" s="957" t="s">
        <v>2780</v>
      </c>
      <c r="C1215" s="961" t="s">
        <v>164</v>
      </c>
      <c r="D1215" s="923">
        <v>1</v>
      </c>
      <c r="E1215" s="188"/>
      <c r="F1215" s="765">
        <f>ROUND(D1215*E1215,2)</f>
        <v>0</v>
      </c>
    </row>
    <row r="1216" spans="1:6" s="763" customFormat="1">
      <c r="A1216" s="918"/>
      <c r="B1216" s="957" t="s">
        <v>2781</v>
      </c>
      <c r="C1216" s="961" t="s">
        <v>164</v>
      </c>
      <c r="D1216" s="923">
        <v>1</v>
      </c>
      <c r="E1216" s="188"/>
      <c r="F1216" s="765">
        <f>ROUND(D1216*E1216,2)</f>
        <v>0</v>
      </c>
    </row>
    <row r="1217" spans="1:6" s="763" customFormat="1">
      <c r="A1217" s="918"/>
      <c r="B1217" s="957" t="s">
        <v>2782</v>
      </c>
      <c r="C1217" s="961" t="s">
        <v>164</v>
      </c>
      <c r="D1217" s="923">
        <v>2</v>
      </c>
      <c r="E1217" s="188"/>
      <c r="F1217" s="765">
        <f>ROUND(D1217*E1217,2)</f>
        <v>0</v>
      </c>
    </row>
    <row r="1218" spans="1:6" s="763" customFormat="1">
      <c r="A1218" s="918"/>
      <c r="B1218" s="957"/>
      <c r="C1218" s="961"/>
      <c r="D1218" s="13"/>
      <c r="E1218" s="148"/>
      <c r="F1218" s="759"/>
    </row>
    <row r="1219" spans="1:6" s="763" customFormat="1" ht="103.5" customHeight="1">
      <c r="A1219" s="918" t="s">
        <v>2788</v>
      </c>
      <c r="B1219" s="194" t="s">
        <v>2784</v>
      </c>
      <c r="C1219" s="961"/>
      <c r="D1219" s="13"/>
      <c r="E1219" s="148"/>
      <c r="F1219" s="759"/>
    </row>
    <row r="1220" spans="1:6" s="763" customFormat="1">
      <c r="A1220" s="918"/>
      <c r="B1220" s="13" t="s">
        <v>2777</v>
      </c>
      <c r="C1220" s="368"/>
      <c r="D1220" s="13"/>
      <c r="E1220" s="148"/>
      <c r="F1220" s="759"/>
    </row>
    <row r="1221" spans="1:6" s="763" customFormat="1">
      <c r="A1221" s="918"/>
      <c r="B1221" s="957" t="s">
        <v>2785</v>
      </c>
      <c r="C1221" s="961" t="s">
        <v>164</v>
      </c>
      <c r="D1221" s="923">
        <v>15</v>
      </c>
      <c r="E1221" s="188"/>
      <c r="F1221" s="765">
        <f>ROUND(D1221*E1221,2)</f>
        <v>0</v>
      </c>
    </row>
    <row r="1222" spans="1:6" s="763" customFormat="1">
      <c r="A1222" s="918"/>
      <c r="B1222" s="957" t="s">
        <v>2786</v>
      </c>
      <c r="C1222" s="961" t="s">
        <v>164</v>
      </c>
      <c r="D1222" s="923">
        <v>6</v>
      </c>
      <c r="E1222" s="188"/>
      <c r="F1222" s="765">
        <f>ROUND(D1222*E1222,2)</f>
        <v>0</v>
      </c>
    </row>
    <row r="1223" spans="1:6" s="763" customFormat="1">
      <c r="A1223" s="918"/>
      <c r="B1223" s="957" t="s">
        <v>2787</v>
      </c>
      <c r="C1223" s="961" t="s">
        <v>164</v>
      </c>
      <c r="D1223" s="923">
        <v>4</v>
      </c>
      <c r="E1223" s="188"/>
      <c r="F1223" s="765">
        <f>ROUND(D1223*E1223,2)</f>
        <v>0</v>
      </c>
    </row>
    <row r="1224" spans="1:6" s="763" customFormat="1">
      <c r="A1224" s="918"/>
      <c r="B1224" s="13"/>
      <c r="C1224" s="368"/>
      <c r="D1224" s="13"/>
      <c r="E1224" s="148"/>
      <c r="F1224" s="759"/>
    </row>
    <row r="1225" spans="1:6" s="763" customFormat="1" ht="130.5" customHeight="1">
      <c r="A1225" s="918" t="s">
        <v>2789</v>
      </c>
      <c r="B1225" s="194" t="s">
        <v>3521</v>
      </c>
      <c r="C1225" s="899"/>
      <c r="E1225" s="148"/>
      <c r="F1225" s="759"/>
    </row>
    <row r="1226" spans="1:6" s="763" customFormat="1">
      <c r="A1226" s="918"/>
      <c r="B1226" s="194" t="s">
        <v>2502</v>
      </c>
      <c r="C1226" s="899"/>
      <c r="E1226" s="148"/>
      <c r="F1226" s="759"/>
    </row>
    <row r="1227" spans="1:6" s="763" customFormat="1">
      <c r="A1227" s="918"/>
      <c r="B1227" s="13" t="s">
        <v>3522</v>
      </c>
      <c r="C1227" s="839" t="s">
        <v>164</v>
      </c>
      <c r="D1227" s="923">
        <v>4</v>
      </c>
      <c r="E1227" s="188"/>
      <c r="F1227" s="765">
        <f>ROUND(D1227*E1227,2)</f>
        <v>0</v>
      </c>
    </row>
    <row r="1228" spans="1:6" s="763" customFormat="1">
      <c r="A1228" s="962"/>
      <c r="B1228" s="955"/>
      <c r="C1228" s="839"/>
      <c r="D1228" s="307"/>
      <c r="E1228" s="148"/>
      <c r="F1228" s="759"/>
    </row>
    <row r="1229" spans="1:6" s="763" customFormat="1" ht="140.25">
      <c r="A1229" s="962" t="s">
        <v>2791</v>
      </c>
      <c r="B1229" s="963" t="s">
        <v>3785</v>
      </c>
      <c r="C1229" s="961"/>
      <c r="D1229" s="964"/>
      <c r="E1229" s="148"/>
      <c r="F1229" s="759"/>
    </row>
    <row r="1230" spans="1:6" s="763" customFormat="1">
      <c r="A1230" s="962"/>
      <c r="B1230" s="964"/>
      <c r="C1230" s="965" t="s">
        <v>2191</v>
      </c>
      <c r="D1230" s="966">
        <v>3650</v>
      </c>
      <c r="E1230" s="188"/>
      <c r="F1230" s="765">
        <f>ROUND(D1230*E1230,2)</f>
        <v>0</v>
      </c>
    </row>
    <row r="1231" spans="1:6" s="763" customFormat="1">
      <c r="A1231" s="962"/>
      <c r="B1231" s="955"/>
      <c r="C1231" s="839"/>
      <c r="D1231" s="307"/>
      <c r="E1231" s="148"/>
      <c r="F1231" s="759"/>
    </row>
    <row r="1232" spans="1:6" s="763" customFormat="1" ht="38.25">
      <c r="A1232" s="962" t="s">
        <v>2793</v>
      </c>
      <c r="B1232" s="967" t="s">
        <v>2790</v>
      </c>
      <c r="C1232" s="968"/>
      <c r="D1232" s="964"/>
      <c r="E1232" s="148"/>
      <c r="F1232" s="759"/>
    </row>
    <row r="1233" spans="1:6" s="763" customFormat="1">
      <c r="A1233" s="962"/>
      <c r="B1233" s="957">
        <v>250</v>
      </c>
      <c r="C1233" s="959" t="s">
        <v>1433</v>
      </c>
      <c r="D1233" s="969">
        <v>142</v>
      </c>
      <c r="E1233" s="188"/>
      <c r="F1233" s="765">
        <f t="shared" ref="F1233:F1241" si="4">ROUND(D1233*E1233,2)</f>
        <v>0</v>
      </c>
    </row>
    <row r="1234" spans="1:6" s="763" customFormat="1">
      <c r="A1234" s="962"/>
      <c r="B1234" s="957">
        <v>224</v>
      </c>
      <c r="C1234" s="959" t="s">
        <v>1433</v>
      </c>
      <c r="D1234" s="969">
        <v>18</v>
      </c>
      <c r="E1234" s="188"/>
      <c r="F1234" s="765">
        <f t="shared" si="4"/>
        <v>0</v>
      </c>
    </row>
    <row r="1235" spans="1:6" s="763" customFormat="1">
      <c r="A1235" s="962"/>
      <c r="B1235" s="957">
        <v>200</v>
      </c>
      <c r="C1235" s="959" t="s">
        <v>1433</v>
      </c>
      <c r="D1235" s="969">
        <v>12</v>
      </c>
      <c r="E1235" s="188"/>
      <c r="F1235" s="765">
        <f t="shared" si="4"/>
        <v>0</v>
      </c>
    </row>
    <row r="1236" spans="1:6" s="763" customFormat="1">
      <c r="A1236" s="962"/>
      <c r="B1236" s="957">
        <v>180</v>
      </c>
      <c r="C1236" s="959" t="s">
        <v>1433</v>
      </c>
      <c r="D1236" s="969">
        <v>6</v>
      </c>
      <c r="E1236" s="188"/>
      <c r="F1236" s="765">
        <f t="shared" si="4"/>
        <v>0</v>
      </c>
    </row>
    <row r="1237" spans="1:6" s="763" customFormat="1">
      <c r="A1237" s="962"/>
      <c r="B1237" s="957">
        <v>160</v>
      </c>
      <c r="C1237" s="959" t="s">
        <v>1433</v>
      </c>
      <c r="D1237" s="969">
        <v>30</v>
      </c>
      <c r="E1237" s="188"/>
      <c r="F1237" s="765">
        <f t="shared" si="4"/>
        <v>0</v>
      </c>
    </row>
    <row r="1238" spans="1:6" s="763" customFormat="1">
      <c r="A1238" s="962"/>
      <c r="B1238" s="957">
        <v>150</v>
      </c>
      <c r="C1238" s="959" t="s">
        <v>1433</v>
      </c>
      <c r="D1238" s="969">
        <v>12</v>
      </c>
      <c r="E1238" s="188"/>
      <c r="F1238" s="765">
        <f t="shared" si="4"/>
        <v>0</v>
      </c>
    </row>
    <row r="1239" spans="1:6" s="763" customFormat="1">
      <c r="A1239" s="962"/>
      <c r="B1239" s="957">
        <v>140</v>
      </c>
      <c r="C1239" s="959" t="s">
        <v>1433</v>
      </c>
      <c r="D1239" s="969">
        <v>18</v>
      </c>
      <c r="E1239" s="188"/>
      <c r="F1239" s="765">
        <f t="shared" si="4"/>
        <v>0</v>
      </c>
    </row>
    <row r="1240" spans="1:6" s="763" customFormat="1">
      <c r="A1240" s="962"/>
      <c r="B1240" s="957">
        <v>125</v>
      </c>
      <c r="C1240" s="959" t="s">
        <v>1433</v>
      </c>
      <c r="D1240" s="969">
        <v>32</v>
      </c>
      <c r="E1240" s="188"/>
      <c r="F1240" s="765">
        <f t="shared" si="4"/>
        <v>0</v>
      </c>
    </row>
    <row r="1241" spans="1:6" s="763" customFormat="1">
      <c r="A1241" s="962"/>
      <c r="B1241" s="957">
        <v>100</v>
      </c>
      <c r="C1241" s="959" t="s">
        <v>1433</v>
      </c>
      <c r="D1241" s="969">
        <v>26</v>
      </c>
      <c r="E1241" s="188"/>
      <c r="F1241" s="765">
        <f t="shared" si="4"/>
        <v>0</v>
      </c>
    </row>
    <row r="1242" spans="1:6" s="763" customFormat="1">
      <c r="A1242" s="962"/>
      <c r="B1242" s="957"/>
      <c r="C1242" s="959"/>
      <c r="D1242" s="964"/>
      <c r="E1242" s="148"/>
      <c r="F1242" s="759"/>
    </row>
    <row r="1243" spans="1:6" s="763" customFormat="1" ht="51">
      <c r="A1243" s="962" t="s">
        <v>2794</v>
      </c>
      <c r="B1243" s="963" t="s">
        <v>2792</v>
      </c>
      <c r="C1243" s="968"/>
      <c r="D1243" s="964"/>
      <c r="E1243" s="148"/>
      <c r="F1243" s="759"/>
    </row>
    <row r="1244" spans="1:6" s="763" customFormat="1">
      <c r="A1244" s="962"/>
      <c r="B1244" s="964"/>
      <c r="C1244" s="965" t="s">
        <v>2191</v>
      </c>
      <c r="D1244" s="966">
        <v>1865</v>
      </c>
      <c r="E1244" s="188"/>
      <c r="F1244" s="765">
        <f>ROUND(D1244*E1244,2)</f>
        <v>0</v>
      </c>
    </row>
    <row r="1245" spans="1:6" s="763" customFormat="1">
      <c r="A1245" s="962"/>
      <c r="B1245" s="955"/>
      <c r="C1245" s="839"/>
      <c r="D1245" s="307"/>
      <c r="E1245" s="148"/>
      <c r="F1245" s="759"/>
    </row>
    <row r="1246" spans="1:6" s="763" customFormat="1" ht="102">
      <c r="A1246" s="962" t="s">
        <v>2806</v>
      </c>
      <c r="B1246" s="963" t="s">
        <v>2462</v>
      </c>
      <c r="C1246" s="968"/>
      <c r="D1246" s="964"/>
      <c r="E1246" s="148"/>
      <c r="F1246" s="759"/>
    </row>
    <row r="1247" spans="1:6" s="763" customFormat="1">
      <c r="A1247" s="962"/>
      <c r="B1247" s="964"/>
      <c r="C1247" s="965" t="s">
        <v>2191</v>
      </c>
      <c r="D1247" s="966">
        <v>748</v>
      </c>
      <c r="E1247" s="188"/>
      <c r="F1247" s="765">
        <f>ROUND(D1247*E1247,2)</f>
        <v>0</v>
      </c>
    </row>
    <row r="1248" spans="1:6" s="763" customFormat="1">
      <c r="A1248" s="962"/>
      <c r="B1248" s="964"/>
      <c r="C1248" s="965"/>
      <c r="D1248" s="970"/>
      <c r="E1248" s="148"/>
      <c r="F1248" s="759"/>
    </row>
    <row r="1249" spans="1:6" s="763" customFormat="1" ht="51">
      <c r="A1249" s="962" t="s">
        <v>2808</v>
      </c>
      <c r="B1249" s="963" t="s">
        <v>2795</v>
      </c>
      <c r="C1249" s="968"/>
      <c r="D1249" s="971"/>
      <c r="E1249" s="148"/>
      <c r="F1249" s="759"/>
    </row>
    <row r="1250" spans="1:6" s="763" customFormat="1" ht="38.25">
      <c r="A1250" s="962"/>
      <c r="B1250" s="972" t="s">
        <v>2796</v>
      </c>
      <c r="C1250" s="968"/>
      <c r="D1250" s="970"/>
      <c r="E1250" s="148"/>
      <c r="F1250" s="759"/>
    </row>
    <row r="1251" spans="1:6" s="763" customFormat="1" ht="63.75">
      <c r="A1251" s="962"/>
      <c r="B1251" s="972" t="s">
        <v>2797</v>
      </c>
      <c r="C1251" s="968"/>
      <c r="D1251" s="970"/>
      <c r="E1251" s="148"/>
      <c r="F1251" s="759"/>
    </row>
    <row r="1252" spans="1:6" s="763" customFormat="1" ht="38.25">
      <c r="A1252" s="962"/>
      <c r="B1252" s="972" t="s">
        <v>2798</v>
      </c>
      <c r="C1252" s="968"/>
      <c r="D1252" s="970"/>
      <c r="E1252" s="148"/>
      <c r="F1252" s="759"/>
    </row>
    <row r="1253" spans="1:6" s="763" customFormat="1" ht="25.5">
      <c r="A1253" s="962"/>
      <c r="B1253" s="972" t="s">
        <v>2799</v>
      </c>
      <c r="C1253" s="968"/>
      <c r="D1253" s="970"/>
      <c r="E1253" s="148"/>
      <c r="F1253" s="759"/>
    </row>
    <row r="1254" spans="1:6" s="763" customFormat="1" ht="25.5">
      <c r="A1254" s="962"/>
      <c r="B1254" s="972" t="s">
        <v>2800</v>
      </c>
      <c r="C1254" s="968"/>
      <c r="D1254" s="970"/>
      <c r="E1254" s="148"/>
      <c r="F1254" s="759"/>
    </row>
    <row r="1255" spans="1:6" s="763" customFormat="1" ht="25.5">
      <c r="A1255" s="962"/>
      <c r="B1255" s="972" t="s">
        <v>2801</v>
      </c>
      <c r="C1255" s="968"/>
      <c r="D1255" s="970"/>
      <c r="E1255" s="148"/>
      <c r="F1255" s="759"/>
    </row>
    <row r="1256" spans="1:6" s="763" customFormat="1" ht="25.5">
      <c r="A1256" s="962"/>
      <c r="B1256" s="971" t="s">
        <v>2802</v>
      </c>
      <c r="C1256" s="968"/>
      <c r="D1256" s="970"/>
      <c r="E1256" s="148"/>
      <c r="F1256" s="759"/>
    </row>
    <row r="1257" spans="1:6" s="763" customFormat="1" ht="25.5">
      <c r="A1257" s="962"/>
      <c r="B1257" s="971" t="s">
        <v>2803</v>
      </c>
      <c r="C1257" s="968"/>
      <c r="D1257" s="970"/>
      <c r="E1257" s="148"/>
      <c r="F1257" s="759"/>
    </row>
    <row r="1258" spans="1:6" s="763" customFormat="1">
      <c r="A1258" s="962"/>
      <c r="B1258" s="971" t="s">
        <v>2804</v>
      </c>
      <c r="C1258" s="968"/>
      <c r="D1258" s="970"/>
      <c r="E1258" s="148"/>
      <c r="F1258" s="759"/>
    </row>
    <row r="1259" spans="1:6" s="763" customFormat="1">
      <c r="A1259" s="962"/>
      <c r="B1259" s="972" t="s">
        <v>2805</v>
      </c>
      <c r="C1259" s="965" t="s">
        <v>105</v>
      </c>
      <c r="D1259" s="966">
        <v>472</v>
      </c>
      <c r="E1259" s="188"/>
      <c r="F1259" s="765">
        <f>ROUND(D1259*E1259,2)</f>
        <v>0</v>
      </c>
    </row>
    <row r="1260" spans="1:6" s="763" customFormat="1">
      <c r="A1260" s="962"/>
      <c r="B1260" s="955"/>
      <c r="C1260" s="839"/>
      <c r="D1260" s="307"/>
      <c r="E1260" s="148"/>
      <c r="F1260" s="759"/>
    </row>
    <row r="1261" spans="1:6" s="763" customFormat="1" ht="183" customHeight="1">
      <c r="A1261" s="962" t="s">
        <v>2810</v>
      </c>
      <c r="B1261" s="973" t="s">
        <v>3621</v>
      </c>
      <c r="C1261" s="965"/>
      <c r="D1261" s="970"/>
      <c r="E1261" s="148"/>
      <c r="F1261" s="759"/>
    </row>
    <row r="1262" spans="1:6" s="763" customFormat="1">
      <c r="A1262" s="962"/>
      <c r="B1262" s="972" t="s">
        <v>2807</v>
      </c>
      <c r="C1262" s="965" t="s">
        <v>105</v>
      </c>
      <c r="D1262" s="966">
        <v>173</v>
      </c>
      <c r="E1262" s="188"/>
      <c r="F1262" s="765">
        <f>ROUND(D1262*E1262,2)</f>
        <v>0</v>
      </c>
    </row>
    <row r="1263" spans="1:6" s="763" customFormat="1">
      <c r="A1263" s="962"/>
      <c r="B1263" s="956"/>
      <c r="C1263" s="307"/>
      <c r="D1263" s="307"/>
      <c r="E1263" s="148"/>
      <c r="F1263" s="759"/>
    </row>
    <row r="1264" spans="1:6" s="763" customFormat="1" ht="83.25" customHeight="1">
      <c r="A1264" s="962" t="s">
        <v>2812</v>
      </c>
      <c r="B1264" s="194" t="s">
        <v>2809</v>
      </c>
      <c r="C1264" s="839"/>
      <c r="D1264" s="307"/>
      <c r="E1264" s="148"/>
      <c r="F1264" s="759"/>
    </row>
    <row r="1265" spans="1:6" s="763" customFormat="1">
      <c r="A1265" s="962"/>
      <c r="B1265" s="695"/>
      <c r="C1265" s="961" t="s">
        <v>164</v>
      </c>
      <c r="D1265" s="960">
        <v>35</v>
      </c>
      <c r="E1265" s="188"/>
      <c r="F1265" s="765">
        <f>ROUND(D1265*E1265,2)</f>
        <v>0</v>
      </c>
    </row>
    <row r="1266" spans="1:6" s="763" customFormat="1">
      <c r="A1266" s="974"/>
      <c r="B1266" s="832"/>
      <c r="C1266" s="839"/>
      <c r="D1266" s="307"/>
      <c r="E1266" s="148"/>
      <c r="F1266" s="759"/>
    </row>
    <row r="1267" spans="1:6" s="763" customFormat="1" ht="38.25">
      <c r="A1267" s="962" t="s">
        <v>2813</v>
      </c>
      <c r="B1267" s="770" t="s">
        <v>2811</v>
      </c>
      <c r="C1267" s="899" t="s">
        <v>2210</v>
      </c>
      <c r="D1267" s="883">
        <v>1</v>
      </c>
      <c r="E1267" s="188"/>
      <c r="F1267" s="765">
        <f>ROUND(D1267*E1267,2)</f>
        <v>0</v>
      </c>
    </row>
    <row r="1268" spans="1:6" s="763" customFormat="1">
      <c r="A1268" s="974"/>
      <c r="B1268" s="832"/>
      <c r="C1268" s="839"/>
      <c r="D1268" s="307"/>
      <c r="E1268" s="148"/>
      <c r="F1268" s="759"/>
    </row>
    <row r="1269" spans="1:6" s="763" customFormat="1" ht="38.25">
      <c r="A1269" s="962" t="s">
        <v>3523</v>
      </c>
      <c r="B1269" s="770" t="s">
        <v>2397</v>
      </c>
      <c r="C1269" s="899" t="s">
        <v>2210</v>
      </c>
      <c r="D1269" s="883">
        <v>1</v>
      </c>
      <c r="E1269" s="188"/>
      <c r="F1269" s="765">
        <f>ROUND(D1269*E1269,2)</f>
        <v>0</v>
      </c>
    </row>
    <row r="1270" spans="1:6" s="763" customFormat="1">
      <c r="A1270" s="974"/>
      <c r="B1270" s="259"/>
      <c r="C1270" s="959"/>
      <c r="D1270" s="975"/>
      <c r="E1270" s="148"/>
      <c r="F1270" s="759"/>
    </row>
    <row r="1271" spans="1:6" s="763" customFormat="1">
      <c r="A1271" s="974"/>
      <c r="B1271" s="259"/>
      <c r="C1271" s="959"/>
      <c r="D1271" s="975"/>
      <c r="E1271" s="148"/>
      <c r="F1271" s="759"/>
    </row>
    <row r="1272" spans="1:6" s="763" customFormat="1" ht="117.75" customHeight="1">
      <c r="A1272" s="962" t="s">
        <v>3524</v>
      </c>
      <c r="B1272" s="194" t="s">
        <v>2478</v>
      </c>
      <c r="C1272" s="839"/>
      <c r="D1272" s="839"/>
      <c r="E1272" s="148"/>
      <c r="F1272" s="759"/>
    </row>
    <row r="1273" spans="1:6" s="763" customFormat="1">
      <c r="A1273" s="2"/>
      <c r="B1273" s="194"/>
      <c r="C1273" s="839" t="s">
        <v>2402</v>
      </c>
      <c r="D1273" s="976">
        <v>1</v>
      </c>
      <c r="E1273" s="188"/>
      <c r="F1273" s="765">
        <f>ROUND(D1273*E1273,2)</f>
        <v>0</v>
      </c>
    </row>
    <row r="1274" spans="1:6" s="763" customFormat="1">
      <c r="A1274" s="5"/>
      <c r="B1274" s="194"/>
      <c r="C1274" s="368"/>
      <c r="D1274" s="368"/>
      <c r="E1274" s="148"/>
      <c r="F1274" s="769"/>
    </row>
    <row r="1275" spans="1:6" s="763" customFormat="1">
      <c r="A1275" s="977" t="s">
        <v>1743</v>
      </c>
      <c r="B1275" s="464" t="s">
        <v>2814</v>
      </c>
      <c r="C1275" s="903"/>
      <c r="D1275" s="904"/>
      <c r="E1275" s="160"/>
      <c r="F1275" s="771">
        <f>SUM(F1151:F1274)</f>
        <v>0</v>
      </c>
    </row>
    <row r="1276" spans="1:6" s="763" customFormat="1">
      <c r="A1276" s="905"/>
      <c r="B1276" s="295"/>
      <c r="C1276" s="906"/>
      <c r="D1276" s="906"/>
      <c r="E1276" s="156"/>
      <c r="F1276" s="768"/>
    </row>
    <row r="1277" spans="1:6" s="763" customFormat="1">
      <c r="A1277" s="905"/>
      <c r="B1277" s="295"/>
      <c r="C1277" s="906"/>
      <c r="D1277" s="906"/>
      <c r="E1277" s="156"/>
      <c r="F1277" s="768"/>
    </row>
    <row r="1278" spans="1:6" s="763" customFormat="1">
      <c r="A1278" s="978" t="s">
        <v>2815</v>
      </c>
      <c r="B1278" s="979" t="s">
        <v>3525</v>
      </c>
      <c r="C1278" s="980"/>
      <c r="D1278" s="981"/>
      <c r="E1278" s="161"/>
      <c r="F1278" s="768"/>
    </row>
    <row r="1279" spans="1:6" s="763" customFormat="1">
      <c r="A1279" s="770"/>
      <c r="B1279" s="770"/>
      <c r="C1279" s="982"/>
      <c r="D1279" s="983"/>
      <c r="E1279" s="148"/>
      <c r="F1279" s="768"/>
    </row>
    <row r="1280" spans="1:6" s="763" customFormat="1">
      <c r="A1280" s="984" t="s">
        <v>3526</v>
      </c>
      <c r="B1280" s="985" t="s">
        <v>3527</v>
      </c>
      <c r="C1280" s="986"/>
      <c r="D1280" s="847"/>
      <c r="E1280" s="148"/>
      <c r="F1280" s="759"/>
    </row>
    <row r="1281" spans="1:6" s="763" customFormat="1">
      <c r="A1281" s="987"/>
      <c r="B1281" s="988"/>
      <c r="C1281" s="989"/>
      <c r="D1281" s="847"/>
      <c r="E1281" s="148"/>
      <c r="F1281" s="759"/>
    </row>
    <row r="1282" spans="1:6" s="763" customFormat="1" ht="127.5">
      <c r="A1282" s="990"/>
      <c r="B1282" s="991" t="s">
        <v>4234</v>
      </c>
      <c r="C1282" s="992"/>
      <c r="D1282" s="993"/>
      <c r="E1282" s="148"/>
      <c r="F1282" s="759"/>
    </row>
    <row r="1283" spans="1:6" s="763" customFormat="1">
      <c r="A1283" s="990"/>
      <c r="B1283" s="991"/>
      <c r="C1283" s="992"/>
      <c r="D1283" s="993"/>
      <c r="E1283" s="148"/>
      <c r="F1283" s="759"/>
    </row>
    <row r="1284" spans="1:6" s="763" customFormat="1">
      <c r="A1284" s="994" t="s">
        <v>3528</v>
      </c>
      <c r="B1284" s="995" t="s">
        <v>3529</v>
      </c>
      <c r="C1284" s="996"/>
      <c r="D1284" s="993"/>
      <c r="E1284" s="148"/>
      <c r="F1284" s="759"/>
    </row>
    <row r="1285" spans="1:6" s="763" customFormat="1">
      <c r="A1285" s="994"/>
      <c r="B1285" s="997" t="s">
        <v>3926</v>
      </c>
      <c r="C1285" s="993" t="s">
        <v>1433</v>
      </c>
      <c r="D1285" s="998">
        <v>30</v>
      </c>
      <c r="E1285" s="188"/>
      <c r="F1285" s="765">
        <f t="shared" ref="F1285:F1292" si="5">ROUND(D1285*E1285,2)</f>
        <v>0</v>
      </c>
    </row>
    <row r="1286" spans="1:6" s="763" customFormat="1">
      <c r="A1286" s="994"/>
      <c r="B1286" s="997" t="s">
        <v>3925</v>
      </c>
      <c r="C1286" s="993" t="s">
        <v>1433</v>
      </c>
      <c r="D1286" s="998">
        <v>30</v>
      </c>
      <c r="E1286" s="188"/>
      <c r="F1286" s="765">
        <f t="shared" si="5"/>
        <v>0</v>
      </c>
    </row>
    <row r="1287" spans="1:6" s="763" customFormat="1">
      <c r="A1287" s="994"/>
      <c r="B1287" s="999" t="s">
        <v>3616</v>
      </c>
      <c r="C1287" s="847" t="s">
        <v>1433</v>
      </c>
      <c r="D1287" s="1000">
        <v>150</v>
      </c>
      <c r="E1287" s="188"/>
      <c r="F1287" s="765">
        <f t="shared" si="5"/>
        <v>0</v>
      </c>
    </row>
    <row r="1288" spans="1:6" s="763" customFormat="1">
      <c r="A1288" s="994"/>
      <c r="B1288" s="997" t="s">
        <v>3530</v>
      </c>
      <c r="C1288" s="993" t="s">
        <v>1433</v>
      </c>
      <c r="D1288" s="998">
        <v>350</v>
      </c>
      <c r="E1288" s="188"/>
      <c r="F1288" s="765">
        <f t="shared" si="5"/>
        <v>0</v>
      </c>
    </row>
    <row r="1289" spans="1:6" s="763" customFormat="1">
      <c r="A1289" s="994"/>
      <c r="B1289" s="997" t="s">
        <v>3531</v>
      </c>
      <c r="C1289" s="993" t="s">
        <v>1433</v>
      </c>
      <c r="D1289" s="998">
        <v>100</v>
      </c>
      <c r="E1289" s="188"/>
      <c r="F1289" s="765">
        <f t="shared" si="5"/>
        <v>0</v>
      </c>
    </row>
    <row r="1290" spans="1:6" s="763" customFormat="1">
      <c r="A1290" s="994"/>
      <c r="B1290" s="997" t="s">
        <v>3532</v>
      </c>
      <c r="C1290" s="993" t="s">
        <v>1433</v>
      </c>
      <c r="D1290" s="998">
        <v>100</v>
      </c>
      <c r="E1290" s="188"/>
      <c r="F1290" s="765">
        <f t="shared" si="5"/>
        <v>0</v>
      </c>
    </row>
    <row r="1291" spans="1:6" s="763" customFormat="1">
      <c r="A1291" s="994"/>
      <c r="B1291" s="997" t="s">
        <v>3533</v>
      </c>
      <c r="C1291" s="993" t="s">
        <v>1433</v>
      </c>
      <c r="D1291" s="998">
        <v>100</v>
      </c>
      <c r="E1291" s="188"/>
      <c r="F1291" s="765">
        <f t="shared" si="5"/>
        <v>0</v>
      </c>
    </row>
    <row r="1292" spans="1:6" s="763" customFormat="1">
      <c r="A1292" s="994"/>
      <c r="B1292" s="997" t="s">
        <v>3534</v>
      </c>
      <c r="C1292" s="993" t="s">
        <v>1433</v>
      </c>
      <c r="D1292" s="998">
        <v>60</v>
      </c>
      <c r="E1292" s="188"/>
      <c r="F1292" s="765">
        <f t="shared" si="5"/>
        <v>0</v>
      </c>
    </row>
    <row r="1293" spans="1:6" s="763" customFormat="1">
      <c r="A1293" s="994"/>
      <c r="B1293" s="997"/>
      <c r="C1293" s="993"/>
      <c r="D1293" s="993"/>
      <c r="E1293" s="148"/>
      <c r="F1293" s="759"/>
    </row>
    <row r="1294" spans="1:6" s="763" customFormat="1">
      <c r="A1294" s="994"/>
      <c r="B1294" s="997"/>
      <c r="C1294" s="993"/>
      <c r="D1294" s="993"/>
      <c r="E1294" s="148"/>
      <c r="F1294" s="759"/>
    </row>
    <row r="1295" spans="1:6" s="763" customFormat="1">
      <c r="A1295" s="994" t="s">
        <v>3535</v>
      </c>
      <c r="B1295" s="995" t="s">
        <v>3536</v>
      </c>
      <c r="C1295" s="993"/>
      <c r="D1295" s="993"/>
      <c r="E1295" s="148"/>
      <c r="F1295" s="759"/>
    </row>
    <row r="1296" spans="1:6" s="763" customFormat="1">
      <c r="A1296" s="994"/>
      <c r="B1296" s="999" t="s">
        <v>3617</v>
      </c>
      <c r="C1296" s="847" t="s">
        <v>1433</v>
      </c>
      <c r="D1296" s="1000">
        <v>180</v>
      </c>
      <c r="E1296" s="188"/>
      <c r="F1296" s="765">
        <f t="shared" ref="F1296:F1302" si="6">ROUND(D1296*E1296,2)</f>
        <v>0</v>
      </c>
    </row>
    <row r="1297" spans="1:6" s="763" customFormat="1">
      <c r="A1297" s="994"/>
      <c r="B1297" s="999" t="s">
        <v>3618</v>
      </c>
      <c r="C1297" s="847" t="s">
        <v>1433</v>
      </c>
      <c r="D1297" s="1000">
        <v>60</v>
      </c>
      <c r="E1297" s="188"/>
      <c r="F1297" s="765">
        <f t="shared" si="6"/>
        <v>0</v>
      </c>
    </row>
    <row r="1298" spans="1:6" s="763" customFormat="1">
      <c r="A1298" s="994"/>
      <c r="B1298" s="999" t="s">
        <v>3619</v>
      </c>
      <c r="C1298" s="847" t="s">
        <v>1433</v>
      </c>
      <c r="D1298" s="1000">
        <v>450</v>
      </c>
      <c r="E1298" s="188"/>
      <c r="F1298" s="765">
        <f t="shared" si="6"/>
        <v>0</v>
      </c>
    </row>
    <row r="1299" spans="1:6" s="763" customFormat="1">
      <c r="A1299" s="994"/>
      <c r="B1299" s="999" t="s">
        <v>3616</v>
      </c>
      <c r="C1299" s="847" t="s">
        <v>1433</v>
      </c>
      <c r="D1299" s="1000">
        <v>350</v>
      </c>
      <c r="E1299" s="188"/>
      <c r="F1299" s="765">
        <f t="shared" si="6"/>
        <v>0</v>
      </c>
    </row>
    <row r="1300" spans="1:6" s="763" customFormat="1">
      <c r="A1300" s="994"/>
      <c r="B1300" s="997" t="s">
        <v>3530</v>
      </c>
      <c r="C1300" s="993" t="s">
        <v>1433</v>
      </c>
      <c r="D1300" s="998">
        <v>1150</v>
      </c>
      <c r="E1300" s="188"/>
      <c r="F1300" s="765">
        <f t="shared" si="6"/>
        <v>0</v>
      </c>
    </row>
    <row r="1301" spans="1:6" s="763" customFormat="1">
      <c r="A1301" s="994"/>
      <c r="B1301" s="999" t="s">
        <v>3533</v>
      </c>
      <c r="C1301" s="847" t="s">
        <v>1433</v>
      </c>
      <c r="D1301" s="1000">
        <v>200</v>
      </c>
      <c r="E1301" s="188"/>
      <c r="F1301" s="765">
        <f t="shared" si="6"/>
        <v>0</v>
      </c>
    </row>
    <row r="1302" spans="1:6" s="763" customFormat="1">
      <c r="A1302" s="994"/>
      <c r="B1302" s="999" t="s">
        <v>3534</v>
      </c>
      <c r="C1302" s="847" t="s">
        <v>1433</v>
      </c>
      <c r="D1302" s="1000">
        <v>750</v>
      </c>
      <c r="E1302" s="188"/>
      <c r="F1302" s="765">
        <f t="shared" si="6"/>
        <v>0</v>
      </c>
    </row>
    <row r="1303" spans="1:6" s="763" customFormat="1">
      <c r="A1303" s="994"/>
      <c r="B1303" s="991"/>
      <c r="C1303" s="847"/>
      <c r="D1303" s="848"/>
      <c r="E1303" s="148"/>
      <c r="F1303" s="759"/>
    </row>
    <row r="1304" spans="1:6" s="763" customFormat="1">
      <c r="A1304" s="994" t="s">
        <v>3537</v>
      </c>
      <c r="B1304" s="995" t="s">
        <v>3538</v>
      </c>
      <c r="C1304" s="993"/>
      <c r="D1304" s="993"/>
      <c r="E1304" s="148"/>
      <c r="F1304" s="759"/>
    </row>
    <row r="1305" spans="1:6" s="763" customFormat="1">
      <c r="A1305" s="994"/>
      <c r="B1305" s="999" t="s">
        <v>3620</v>
      </c>
      <c r="C1305" s="847" t="s">
        <v>1433</v>
      </c>
      <c r="D1305" s="1000">
        <v>1150</v>
      </c>
      <c r="E1305" s="188"/>
      <c r="F1305" s="765">
        <f>ROUND(D1305*E1305,2)</f>
        <v>0</v>
      </c>
    </row>
    <row r="1306" spans="1:6" s="763" customFormat="1">
      <c r="A1306" s="994"/>
      <c r="B1306" s="997" t="s">
        <v>3539</v>
      </c>
      <c r="C1306" s="993" t="s">
        <v>1433</v>
      </c>
      <c r="D1306" s="998">
        <v>750</v>
      </c>
      <c r="E1306" s="188"/>
      <c r="F1306" s="765">
        <f>ROUND(D1306*E1306,2)</f>
        <v>0</v>
      </c>
    </row>
    <row r="1307" spans="1:6" s="763" customFormat="1">
      <c r="A1307" s="994"/>
      <c r="B1307" s="999" t="s">
        <v>3533</v>
      </c>
      <c r="C1307" s="847" t="s">
        <v>1433</v>
      </c>
      <c r="D1307" s="1000">
        <v>1150</v>
      </c>
      <c r="E1307" s="188"/>
      <c r="F1307" s="765">
        <f>ROUND(D1307*E1307,2)</f>
        <v>0</v>
      </c>
    </row>
    <row r="1308" spans="1:6" s="763" customFormat="1">
      <c r="A1308" s="994"/>
      <c r="B1308" s="999" t="s">
        <v>3540</v>
      </c>
      <c r="C1308" s="847" t="s">
        <v>1433</v>
      </c>
      <c r="D1308" s="1000">
        <v>1000</v>
      </c>
      <c r="E1308" s="188"/>
      <c r="F1308" s="765">
        <f>ROUND(D1308*E1308,2)</f>
        <v>0</v>
      </c>
    </row>
    <row r="1309" spans="1:6" s="763" customFormat="1">
      <c r="A1309" s="994"/>
      <c r="B1309" s="991"/>
      <c r="C1309" s="847"/>
      <c r="D1309" s="848"/>
      <c r="E1309" s="148"/>
      <c r="F1309" s="759"/>
    </row>
    <row r="1310" spans="1:6" s="763" customFormat="1">
      <c r="A1310" s="994" t="s">
        <v>3541</v>
      </c>
      <c r="B1310" s="995" t="s">
        <v>3542</v>
      </c>
      <c r="C1310" s="993"/>
      <c r="D1310" s="993"/>
      <c r="E1310" s="148"/>
      <c r="F1310" s="759"/>
    </row>
    <row r="1311" spans="1:6" s="763" customFormat="1">
      <c r="A1311" s="994"/>
      <c r="B1311" s="999" t="s">
        <v>3540</v>
      </c>
      <c r="C1311" s="847" t="s">
        <v>1433</v>
      </c>
      <c r="D1311" s="1000">
        <v>800</v>
      </c>
      <c r="E1311" s="188"/>
      <c r="F1311" s="765">
        <f>ROUND(D1311*E1311,2)</f>
        <v>0</v>
      </c>
    </row>
    <row r="1312" spans="1:6" s="763" customFormat="1">
      <c r="A1312" s="1001"/>
      <c r="B1312" s="770"/>
      <c r="C1312" s="982"/>
      <c r="D1312" s="983"/>
      <c r="E1312" s="148"/>
      <c r="F1312" s="759"/>
    </row>
    <row r="1313" spans="1:6" s="763" customFormat="1">
      <c r="A1313" s="1002" t="s">
        <v>2817</v>
      </c>
      <c r="B1313" s="1003" t="s">
        <v>3543</v>
      </c>
      <c r="C1313" s="1004"/>
      <c r="D1313" s="1005"/>
      <c r="E1313" s="148"/>
      <c r="F1313" s="759"/>
    </row>
    <row r="1314" spans="1:6" s="763" customFormat="1">
      <c r="A1314" s="1002"/>
      <c r="B1314" s="1003"/>
      <c r="C1314" s="1004"/>
      <c r="D1314" s="1005"/>
      <c r="E1314" s="148"/>
      <c r="F1314" s="759"/>
    </row>
    <row r="1315" spans="1:6" s="763" customFormat="1" ht="25.5">
      <c r="A1315" s="1002" t="s">
        <v>3544</v>
      </c>
      <c r="B1315" s="1006" t="s">
        <v>3545</v>
      </c>
      <c r="C1315" s="1004"/>
      <c r="D1315" s="1005"/>
      <c r="E1315" s="148"/>
      <c r="F1315" s="759"/>
    </row>
    <row r="1316" spans="1:6" s="763" customFormat="1">
      <c r="A1316" s="1007"/>
      <c r="B1316" s="441" t="s">
        <v>3927</v>
      </c>
      <c r="C1316" s="305" t="s">
        <v>164</v>
      </c>
      <c r="D1316" s="327">
        <v>1</v>
      </c>
      <c r="E1316" s="148"/>
      <c r="F1316" s="759"/>
    </row>
    <row r="1317" spans="1:6" s="763" customFormat="1">
      <c r="A1317" s="1007"/>
      <c r="B1317" s="441" t="s">
        <v>3945</v>
      </c>
      <c r="C1317" s="305" t="s">
        <v>164</v>
      </c>
      <c r="D1317" s="327">
        <v>14</v>
      </c>
      <c r="E1317" s="148"/>
      <c r="F1317" s="759"/>
    </row>
    <row r="1318" spans="1:6" s="763" customFormat="1">
      <c r="A1318" s="1007"/>
      <c r="B1318" s="441" t="s">
        <v>3928</v>
      </c>
      <c r="C1318" s="305" t="s">
        <v>164</v>
      </c>
      <c r="D1318" s="327">
        <v>2</v>
      </c>
      <c r="E1318" s="148"/>
      <c r="F1318" s="759"/>
    </row>
    <row r="1319" spans="1:6" s="763" customFormat="1" ht="25.5">
      <c r="A1319" s="1008"/>
      <c r="B1319" s="875" t="s">
        <v>3929</v>
      </c>
      <c r="C1319" s="305" t="s">
        <v>164</v>
      </c>
      <c r="D1319" s="327">
        <v>12</v>
      </c>
      <c r="E1319" s="148"/>
      <c r="F1319" s="759"/>
    </row>
    <row r="1320" spans="1:6" s="763" customFormat="1" ht="25.5">
      <c r="A1320" s="1008"/>
      <c r="B1320" s="875" t="s">
        <v>3930</v>
      </c>
      <c r="C1320" s="305" t="s">
        <v>164</v>
      </c>
      <c r="D1320" s="327">
        <v>2</v>
      </c>
      <c r="E1320" s="148"/>
      <c r="F1320" s="759"/>
    </row>
    <row r="1321" spans="1:6" s="763" customFormat="1" ht="25.5">
      <c r="A1321" s="1008"/>
      <c r="B1321" s="875" t="s">
        <v>3931</v>
      </c>
      <c r="C1321" s="305" t="s">
        <v>164</v>
      </c>
      <c r="D1321" s="327">
        <v>2</v>
      </c>
      <c r="E1321" s="148"/>
      <c r="F1321" s="759"/>
    </row>
    <row r="1322" spans="1:6" s="763" customFormat="1">
      <c r="A1322" s="1007"/>
      <c r="B1322" s="875" t="s">
        <v>3932</v>
      </c>
      <c r="C1322" s="305" t="s">
        <v>164</v>
      </c>
      <c r="D1322" s="1009">
        <v>3</v>
      </c>
      <c r="E1322" s="148"/>
      <c r="F1322" s="759"/>
    </row>
    <row r="1323" spans="1:6" s="763" customFormat="1">
      <c r="A1323" s="1007"/>
      <c r="B1323" s="875" t="s">
        <v>3933</v>
      </c>
      <c r="C1323" s="305" t="s">
        <v>164</v>
      </c>
      <c r="D1323" s="327">
        <v>1</v>
      </c>
      <c r="E1323" s="148"/>
      <c r="F1323" s="759"/>
    </row>
    <row r="1324" spans="1:6" s="763" customFormat="1">
      <c r="A1324" s="1007"/>
      <c r="B1324" s="875" t="s">
        <v>3934</v>
      </c>
      <c r="C1324" s="305" t="s">
        <v>164</v>
      </c>
      <c r="D1324" s="327">
        <v>1</v>
      </c>
      <c r="E1324" s="148"/>
      <c r="F1324" s="759"/>
    </row>
    <row r="1325" spans="1:6" s="763" customFormat="1" ht="25.5">
      <c r="A1325" s="1010"/>
      <c r="B1325" s="875" t="s">
        <v>3935</v>
      </c>
      <c r="C1325" s="305" t="s">
        <v>164</v>
      </c>
      <c r="D1325" s="1011">
        <v>2</v>
      </c>
      <c r="E1325" s="148"/>
      <c r="F1325" s="759"/>
    </row>
    <row r="1326" spans="1:6" s="763" customFormat="1">
      <c r="A1326" s="1010"/>
      <c r="B1326" s="1012" t="s">
        <v>3936</v>
      </c>
      <c r="C1326" s="305" t="s">
        <v>164</v>
      </c>
      <c r="D1326" s="1011">
        <v>2</v>
      </c>
      <c r="E1326" s="148"/>
      <c r="F1326" s="759"/>
    </row>
    <row r="1327" spans="1:6" s="763" customFormat="1" ht="25.5">
      <c r="A1327" s="1008"/>
      <c r="B1327" s="875" t="s">
        <v>3937</v>
      </c>
      <c r="C1327" s="305" t="s">
        <v>164</v>
      </c>
      <c r="D1327" s="1009">
        <v>1</v>
      </c>
      <c r="E1327" s="148"/>
      <c r="F1327" s="759"/>
    </row>
    <row r="1328" spans="1:6" s="763" customFormat="1">
      <c r="A1328" s="898"/>
      <c r="B1328" s="1012" t="s">
        <v>3936</v>
      </c>
      <c r="C1328" s="305" t="s">
        <v>164</v>
      </c>
      <c r="D1328" s="1013">
        <v>1</v>
      </c>
      <c r="E1328" s="148"/>
      <c r="F1328" s="759"/>
    </row>
    <row r="1329" spans="1:6" s="763" customFormat="1">
      <c r="A1329" s="1010"/>
      <c r="B1329" s="875" t="s">
        <v>3938</v>
      </c>
      <c r="C1329" s="305" t="s">
        <v>164</v>
      </c>
      <c r="D1329" s="1011">
        <v>2</v>
      </c>
      <c r="E1329" s="148"/>
      <c r="F1329" s="759"/>
    </row>
    <row r="1330" spans="1:6" s="763" customFormat="1">
      <c r="A1330" s="1010"/>
      <c r="B1330" s="1012" t="s">
        <v>3939</v>
      </c>
      <c r="C1330" s="305" t="s">
        <v>164</v>
      </c>
      <c r="D1330" s="1011">
        <v>2</v>
      </c>
      <c r="E1330" s="148"/>
      <c r="F1330" s="759"/>
    </row>
    <row r="1331" spans="1:6" s="763" customFormat="1">
      <c r="A1331" s="1008"/>
      <c r="B1331" s="875" t="s">
        <v>3940</v>
      </c>
      <c r="C1331" s="305" t="s">
        <v>164</v>
      </c>
      <c r="D1331" s="1009">
        <v>2</v>
      </c>
      <c r="E1331" s="148"/>
      <c r="F1331" s="759"/>
    </row>
    <row r="1332" spans="1:6" s="763" customFormat="1">
      <c r="A1332" s="898"/>
      <c r="B1332" s="1012" t="s">
        <v>3941</v>
      </c>
      <c r="C1332" s="305" t="s">
        <v>164</v>
      </c>
      <c r="D1332" s="1013">
        <v>6</v>
      </c>
      <c r="E1332" s="148"/>
      <c r="F1332" s="759"/>
    </row>
    <row r="1333" spans="1:6" s="763" customFormat="1" ht="25.5">
      <c r="A1333" s="898"/>
      <c r="B1333" s="1012" t="s">
        <v>3942</v>
      </c>
      <c r="C1333" s="305" t="s">
        <v>164</v>
      </c>
      <c r="D1333" s="1013">
        <v>2</v>
      </c>
      <c r="E1333" s="148"/>
      <c r="F1333" s="759"/>
    </row>
    <row r="1334" spans="1:6" s="763" customFormat="1" ht="38.25">
      <c r="A1334" s="898"/>
      <c r="B1334" s="1012" t="s">
        <v>3546</v>
      </c>
      <c r="C1334" s="305" t="s">
        <v>164</v>
      </c>
      <c r="D1334" s="1013">
        <v>50</v>
      </c>
      <c r="E1334" s="148"/>
      <c r="F1334" s="759"/>
    </row>
    <row r="1335" spans="1:6" s="763" customFormat="1">
      <c r="A1335" s="898"/>
      <c r="B1335" s="1014"/>
      <c r="C1335" s="305" t="s">
        <v>2210</v>
      </c>
      <c r="D1335" s="1015">
        <v>1</v>
      </c>
      <c r="E1335" s="188"/>
      <c r="F1335" s="765">
        <f>ROUND(D1335*E1335,2)</f>
        <v>0</v>
      </c>
    </row>
    <row r="1336" spans="1:6" s="763" customFormat="1">
      <c r="A1336" s="898"/>
      <c r="B1336" s="1014"/>
      <c r="C1336" s="305"/>
      <c r="D1336" s="1009"/>
      <c r="E1336" s="148"/>
      <c r="F1336" s="759"/>
    </row>
    <row r="1337" spans="1:6" s="763" customFormat="1">
      <c r="A1337" s="1002" t="s">
        <v>3547</v>
      </c>
      <c r="B1337" s="1006" t="s">
        <v>3548</v>
      </c>
      <c r="C1337" s="1004"/>
      <c r="D1337" s="1005"/>
      <c r="E1337" s="148"/>
      <c r="F1337" s="759"/>
    </row>
    <row r="1338" spans="1:6" s="763" customFormat="1">
      <c r="A1338" s="1007"/>
      <c r="B1338" s="875" t="s">
        <v>3943</v>
      </c>
      <c r="C1338" s="305" t="s">
        <v>164</v>
      </c>
      <c r="D1338" s="327">
        <v>3</v>
      </c>
      <c r="E1338" s="148"/>
      <c r="F1338" s="759"/>
    </row>
    <row r="1339" spans="1:6" s="763" customFormat="1">
      <c r="A1339" s="1007"/>
      <c r="B1339" s="875" t="s">
        <v>3944</v>
      </c>
      <c r="C1339" s="305" t="s">
        <v>164</v>
      </c>
      <c r="D1339" s="327">
        <v>3</v>
      </c>
      <c r="E1339" s="148"/>
      <c r="F1339" s="759"/>
    </row>
    <row r="1340" spans="1:6" s="763" customFormat="1">
      <c r="A1340" s="1007"/>
      <c r="B1340" s="441" t="s">
        <v>3945</v>
      </c>
      <c r="C1340" s="305" t="s">
        <v>164</v>
      </c>
      <c r="D1340" s="327">
        <v>1</v>
      </c>
      <c r="E1340" s="148"/>
      <c r="F1340" s="759"/>
    </row>
    <row r="1341" spans="1:6" s="763" customFormat="1" ht="25.5">
      <c r="A1341" s="1008"/>
      <c r="B1341" s="875" t="s">
        <v>3929</v>
      </c>
      <c r="C1341" s="305" t="s">
        <v>164</v>
      </c>
      <c r="D1341" s="327">
        <v>1</v>
      </c>
      <c r="E1341" s="148"/>
      <c r="F1341" s="759"/>
    </row>
    <row r="1342" spans="1:6" s="763" customFormat="1" ht="25.5">
      <c r="A1342" s="1007"/>
      <c r="B1342" s="875" t="s">
        <v>3946</v>
      </c>
      <c r="C1342" s="305" t="s">
        <v>164</v>
      </c>
      <c r="D1342" s="327">
        <v>1</v>
      </c>
      <c r="E1342" s="148"/>
      <c r="F1342" s="759"/>
    </row>
    <row r="1343" spans="1:6" s="763" customFormat="1" ht="25.5">
      <c r="A1343" s="1007"/>
      <c r="B1343" s="441" t="s">
        <v>3947</v>
      </c>
      <c r="C1343" s="305" t="s">
        <v>164</v>
      </c>
      <c r="D1343" s="327">
        <v>4</v>
      </c>
      <c r="E1343" s="148"/>
      <c r="F1343" s="759"/>
    </row>
    <row r="1344" spans="1:6" s="763" customFormat="1">
      <c r="A1344" s="1007"/>
      <c r="B1344" s="875" t="s">
        <v>3950</v>
      </c>
      <c r="C1344" s="305" t="s">
        <v>164</v>
      </c>
      <c r="D1344" s="327">
        <v>3</v>
      </c>
      <c r="E1344" s="148"/>
      <c r="F1344" s="759"/>
    </row>
    <row r="1345" spans="1:6" s="763" customFormat="1">
      <c r="A1345" s="1010"/>
      <c r="B1345" s="875" t="s">
        <v>3949</v>
      </c>
      <c r="C1345" s="305" t="s">
        <v>164</v>
      </c>
      <c r="D1345" s="327">
        <v>1</v>
      </c>
      <c r="E1345" s="148"/>
      <c r="F1345" s="759"/>
    </row>
    <row r="1346" spans="1:6" s="763" customFormat="1" ht="25.5">
      <c r="A1346" s="1007"/>
      <c r="B1346" s="1012" t="s">
        <v>3951</v>
      </c>
      <c r="C1346" s="305" t="s">
        <v>164</v>
      </c>
      <c r="D1346" s="1013">
        <v>2</v>
      </c>
      <c r="E1346" s="148"/>
      <c r="F1346" s="759"/>
    </row>
    <row r="1347" spans="1:6" s="763" customFormat="1">
      <c r="A1347" s="1008"/>
      <c r="B1347" s="875" t="s">
        <v>3952</v>
      </c>
      <c r="C1347" s="305" t="s">
        <v>164</v>
      </c>
      <c r="D1347" s="1009">
        <v>2</v>
      </c>
      <c r="E1347" s="148"/>
      <c r="F1347" s="759"/>
    </row>
    <row r="1348" spans="1:6" s="763" customFormat="1">
      <c r="A1348" s="898"/>
      <c r="B1348" s="1012" t="s">
        <v>3941</v>
      </c>
      <c r="C1348" s="305" t="s">
        <v>164</v>
      </c>
      <c r="D1348" s="1013">
        <v>6</v>
      </c>
      <c r="E1348" s="148"/>
      <c r="F1348" s="759"/>
    </row>
    <row r="1349" spans="1:6" s="763" customFormat="1">
      <c r="A1349" s="898"/>
      <c r="B1349" s="1012" t="s">
        <v>3936</v>
      </c>
      <c r="C1349" s="305" t="s">
        <v>164</v>
      </c>
      <c r="D1349" s="1013">
        <v>2</v>
      </c>
      <c r="E1349" s="148"/>
      <c r="F1349" s="759"/>
    </row>
    <row r="1350" spans="1:6" s="763" customFormat="1" ht="25.5">
      <c r="A1350" s="1007"/>
      <c r="B1350" s="875" t="s">
        <v>3953</v>
      </c>
      <c r="C1350" s="305" t="s">
        <v>164</v>
      </c>
      <c r="D1350" s="1013">
        <v>1</v>
      </c>
      <c r="E1350" s="148"/>
      <c r="F1350" s="759"/>
    </row>
    <row r="1351" spans="1:6" s="763" customFormat="1" ht="25.5">
      <c r="A1351" s="1007"/>
      <c r="B1351" s="875" t="s">
        <v>3954</v>
      </c>
      <c r="C1351" s="305" t="s">
        <v>164</v>
      </c>
      <c r="D1351" s="327">
        <v>1</v>
      </c>
      <c r="E1351" s="148"/>
      <c r="F1351" s="759"/>
    </row>
    <row r="1352" spans="1:6" s="763" customFormat="1" ht="38.25">
      <c r="A1352" s="898"/>
      <c r="B1352" s="1012" t="s">
        <v>3546</v>
      </c>
      <c r="C1352" s="305" t="s">
        <v>164</v>
      </c>
      <c r="D1352" s="1013">
        <v>20</v>
      </c>
      <c r="E1352" s="148"/>
      <c r="F1352" s="759"/>
    </row>
    <row r="1353" spans="1:6" s="763" customFormat="1">
      <c r="A1353" s="898"/>
      <c r="B1353" s="1014"/>
      <c r="C1353" s="305" t="s">
        <v>2210</v>
      </c>
      <c r="D1353" s="1015">
        <v>1</v>
      </c>
      <c r="E1353" s="188"/>
      <c r="F1353" s="765">
        <f>ROUND(D1353*E1353,2)</f>
        <v>0</v>
      </c>
    </row>
    <row r="1354" spans="1:6" s="763" customFormat="1">
      <c r="A1354" s="898"/>
      <c r="B1354" s="1014"/>
      <c r="C1354" s="305"/>
      <c r="D1354" s="1009"/>
      <c r="E1354" s="148"/>
      <c r="F1354" s="759"/>
    </row>
    <row r="1355" spans="1:6" s="763" customFormat="1">
      <c r="A1355" s="1002" t="s">
        <v>3549</v>
      </c>
      <c r="B1355" s="1006" t="s">
        <v>3550</v>
      </c>
      <c r="C1355" s="1004"/>
      <c r="D1355" s="1005"/>
      <c r="E1355" s="148"/>
      <c r="F1355" s="759"/>
    </row>
    <row r="1356" spans="1:6" s="763" customFormat="1">
      <c r="A1356" s="1007"/>
      <c r="B1356" s="875" t="s">
        <v>3943</v>
      </c>
      <c r="C1356" s="305" t="s">
        <v>164</v>
      </c>
      <c r="D1356" s="327">
        <v>3</v>
      </c>
      <c r="E1356" s="148"/>
      <c r="F1356" s="759"/>
    </row>
    <row r="1357" spans="1:6" s="763" customFormat="1">
      <c r="A1357" s="1007"/>
      <c r="B1357" s="875" t="s">
        <v>3944</v>
      </c>
      <c r="C1357" s="305" t="s">
        <v>164</v>
      </c>
      <c r="D1357" s="327">
        <v>3</v>
      </c>
      <c r="E1357" s="148"/>
      <c r="F1357" s="759"/>
    </row>
    <row r="1358" spans="1:6" s="763" customFormat="1">
      <c r="A1358" s="1007"/>
      <c r="B1358" s="441" t="s">
        <v>3945</v>
      </c>
      <c r="C1358" s="305" t="s">
        <v>164</v>
      </c>
      <c r="D1358" s="327">
        <v>1</v>
      </c>
      <c r="E1358" s="148"/>
      <c r="F1358" s="759"/>
    </row>
    <row r="1359" spans="1:6" s="763" customFormat="1" ht="25.5">
      <c r="A1359" s="1008"/>
      <c r="B1359" s="875" t="s">
        <v>3929</v>
      </c>
      <c r="C1359" s="305" t="s">
        <v>164</v>
      </c>
      <c r="D1359" s="327">
        <v>1</v>
      </c>
      <c r="E1359" s="148"/>
      <c r="F1359" s="759"/>
    </row>
    <row r="1360" spans="1:6" s="763" customFormat="1" ht="25.5">
      <c r="A1360" s="1007"/>
      <c r="B1360" s="875" t="s">
        <v>3946</v>
      </c>
      <c r="C1360" s="305" t="s">
        <v>164</v>
      </c>
      <c r="D1360" s="327">
        <v>1</v>
      </c>
      <c r="E1360" s="148"/>
      <c r="F1360" s="759"/>
    </row>
    <row r="1361" spans="1:6" s="763" customFormat="1" ht="25.5">
      <c r="A1361" s="1007"/>
      <c r="B1361" s="441" t="s">
        <v>3947</v>
      </c>
      <c r="C1361" s="305" t="s">
        <v>164</v>
      </c>
      <c r="D1361" s="327">
        <v>4</v>
      </c>
      <c r="E1361" s="148"/>
      <c r="F1361" s="759"/>
    </row>
    <row r="1362" spans="1:6" s="763" customFormat="1">
      <c r="A1362" s="1007"/>
      <c r="B1362" s="875" t="s">
        <v>3948</v>
      </c>
      <c r="C1362" s="305" t="s">
        <v>164</v>
      </c>
      <c r="D1362" s="327">
        <v>3</v>
      </c>
      <c r="E1362" s="148"/>
      <c r="F1362" s="759"/>
    </row>
    <row r="1363" spans="1:6" s="763" customFormat="1">
      <c r="A1363" s="1010"/>
      <c r="B1363" s="875" t="s">
        <v>3949</v>
      </c>
      <c r="C1363" s="305" t="s">
        <v>164</v>
      </c>
      <c r="D1363" s="327">
        <v>1</v>
      </c>
      <c r="E1363" s="148"/>
      <c r="F1363" s="759"/>
    </row>
    <row r="1364" spans="1:6" s="763" customFormat="1" ht="25.5">
      <c r="A1364" s="1007"/>
      <c r="B1364" s="1012" t="s">
        <v>3951</v>
      </c>
      <c r="C1364" s="305" t="s">
        <v>164</v>
      </c>
      <c r="D1364" s="1013">
        <v>2</v>
      </c>
      <c r="E1364" s="148"/>
      <c r="F1364" s="759"/>
    </row>
    <row r="1365" spans="1:6" s="763" customFormat="1">
      <c r="A1365" s="1008"/>
      <c r="B1365" s="875" t="s">
        <v>3952</v>
      </c>
      <c r="C1365" s="305" t="s">
        <v>164</v>
      </c>
      <c r="D1365" s="1009">
        <v>2</v>
      </c>
      <c r="E1365" s="148"/>
      <c r="F1365" s="759"/>
    </row>
    <row r="1366" spans="1:6" s="763" customFormat="1">
      <c r="A1366" s="898"/>
      <c r="B1366" s="1012" t="s">
        <v>3941</v>
      </c>
      <c r="C1366" s="305" t="s">
        <v>164</v>
      </c>
      <c r="D1366" s="1013">
        <v>6</v>
      </c>
      <c r="E1366" s="148"/>
      <c r="F1366" s="759"/>
    </row>
    <row r="1367" spans="1:6" s="763" customFormat="1">
      <c r="A1367" s="898"/>
      <c r="B1367" s="1012" t="s">
        <v>3936</v>
      </c>
      <c r="C1367" s="305" t="s">
        <v>164</v>
      </c>
      <c r="D1367" s="1013">
        <v>2</v>
      </c>
      <c r="E1367" s="148"/>
      <c r="F1367" s="759"/>
    </row>
    <row r="1368" spans="1:6" s="763" customFormat="1" ht="25.5">
      <c r="A1368" s="1007"/>
      <c r="B1368" s="875" t="s">
        <v>3953</v>
      </c>
      <c r="C1368" s="305" t="s">
        <v>164</v>
      </c>
      <c r="D1368" s="1013">
        <v>1</v>
      </c>
      <c r="E1368" s="148"/>
      <c r="F1368" s="759"/>
    </row>
    <row r="1369" spans="1:6" s="763" customFormat="1" ht="25.5">
      <c r="A1369" s="1007"/>
      <c r="B1369" s="875" t="s">
        <v>3954</v>
      </c>
      <c r="C1369" s="305" t="s">
        <v>164</v>
      </c>
      <c r="D1369" s="327">
        <v>1</v>
      </c>
      <c r="E1369" s="148"/>
      <c r="F1369" s="759"/>
    </row>
    <row r="1370" spans="1:6" s="763" customFormat="1" ht="38.25">
      <c r="A1370" s="898"/>
      <c r="B1370" s="1012" t="s">
        <v>3546</v>
      </c>
      <c r="C1370" s="305" t="s">
        <v>164</v>
      </c>
      <c r="D1370" s="1013">
        <v>20</v>
      </c>
      <c r="E1370" s="148"/>
      <c r="F1370" s="759"/>
    </row>
    <row r="1371" spans="1:6" s="763" customFormat="1">
      <c r="A1371" s="898"/>
      <c r="B1371" s="1014"/>
      <c r="C1371" s="305" t="s">
        <v>2210</v>
      </c>
      <c r="D1371" s="1015">
        <v>1</v>
      </c>
      <c r="E1371" s="188"/>
      <c r="F1371" s="765">
        <f>ROUND(D1371*E1371,2)</f>
        <v>0</v>
      </c>
    </row>
    <row r="1372" spans="1:6" s="763" customFormat="1">
      <c r="A1372" s="1002"/>
      <c r="B1372" s="1003"/>
      <c r="C1372" s="1004"/>
      <c r="D1372" s="1005"/>
      <c r="E1372" s="148"/>
      <c r="F1372" s="759"/>
    </row>
    <row r="1373" spans="1:6" s="763" customFormat="1" ht="25.5">
      <c r="A1373" s="1002" t="s">
        <v>3551</v>
      </c>
      <c r="B1373" s="1006" t="s">
        <v>3552</v>
      </c>
      <c r="C1373" s="1004"/>
      <c r="D1373" s="1005"/>
      <c r="E1373" s="148"/>
      <c r="F1373" s="759"/>
    </row>
    <row r="1374" spans="1:6" s="763" customFormat="1" ht="63.75">
      <c r="A1374" s="1002"/>
      <c r="B1374" s="1016" t="s">
        <v>3955</v>
      </c>
      <c r="C1374" s="1017" t="s">
        <v>164</v>
      </c>
      <c r="D1374" s="1018">
        <v>47</v>
      </c>
      <c r="E1374" s="148"/>
      <c r="F1374" s="759"/>
    </row>
    <row r="1375" spans="1:6" s="763" customFormat="1" ht="51">
      <c r="A1375" s="1019"/>
      <c r="B1375" s="1020" t="s">
        <v>3956</v>
      </c>
      <c r="C1375" s="1021" t="s">
        <v>164</v>
      </c>
      <c r="D1375" s="1009">
        <v>17</v>
      </c>
      <c r="E1375" s="148"/>
      <c r="F1375" s="759"/>
    </row>
    <row r="1376" spans="1:6" s="763" customFormat="1" ht="51">
      <c r="A1376" s="1019"/>
      <c r="B1376" s="1020" t="s">
        <v>3957</v>
      </c>
      <c r="C1376" s="1021" t="s">
        <v>164</v>
      </c>
      <c r="D1376" s="1009">
        <v>14</v>
      </c>
      <c r="E1376" s="148"/>
      <c r="F1376" s="759"/>
    </row>
    <row r="1377" spans="1:6" s="763" customFormat="1" ht="51">
      <c r="A1377" s="1019"/>
      <c r="B1377" s="1020" t="s">
        <v>3958</v>
      </c>
      <c r="C1377" s="1021" t="s">
        <v>164</v>
      </c>
      <c r="D1377" s="1009">
        <v>18</v>
      </c>
      <c r="E1377" s="148"/>
      <c r="F1377" s="759"/>
    </row>
    <row r="1378" spans="1:6" s="763" customFormat="1" ht="25.5">
      <c r="A1378" s="1019"/>
      <c r="B1378" s="1020" t="s">
        <v>3959</v>
      </c>
      <c r="C1378" s="1021" t="s">
        <v>164</v>
      </c>
      <c r="D1378" s="1009">
        <v>5</v>
      </c>
      <c r="E1378" s="148"/>
      <c r="F1378" s="759"/>
    </row>
    <row r="1379" spans="1:6" s="763" customFormat="1" ht="25.5">
      <c r="A1379" s="1019"/>
      <c r="B1379" s="1012" t="s">
        <v>3553</v>
      </c>
      <c r="C1379" s="305" t="s">
        <v>164</v>
      </c>
      <c r="D1379" s="1013">
        <v>47</v>
      </c>
      <c r="E1379" s="148"/>
      <c r="F1379" s="759"/>
    </row>
    <row r="1380" spans="1:6" s="763" customFormat="1">
      <c r="A1380" s="1019"/>
      <c r="B1380" s="1020" t="s">
        <v>3554</v>
      </c>
      <c r="C1380" s="1021" t="s">
        <v>164</v>
      </c>
      <c r="D1380" s="1009">
        <v>110</v>
      </c>
      <c r="E1380" s="148"/>
      <c r="F1380" s="759"/>
    </row>
    <row r="1381" spans="1:6" s="763" customFormat="1">
      <c r="A1381" s="1002"/>
      <c r="B1381" s="1022"/>
      <c r="C1381" s="1004" t="s">
        <v>2210</v>
      </c>
      <c r="D1381" s="1023">
        <v>1</v>
      </c>
      <c r="E1381" s="188"/>
      <c r="F1381" s="765">
        <f>ROUND(D1381*E1381,2)</f>
        <v>0</v>
      </c>
    </row>
    <row r="1382" spans="1:6" s="763" customFormat="1">
      <c r="A1382" s="1002"/>
      <c r="B1382" s="1022"/>
      <c r="C1382" s="1004"/>
      <c r="D1382" s="1005"/>
      <c r="E1382" s="148"/>
      <c r="F1382" s="759"/>
    </row>
    <row r="1383" spans="1:6" s="763" customFormat="1">
      <c r="A1383" s="1002" t="s">
        <v>2819</v>
      </c>
      <c r="B1383" s="1003" t="s">
        <v>3555</v>
      </c>
      <c r="C1383" s="1004"/>
      <c r="D1383" s="1005"/>
      <c r="E1383" s="148"/>
      <c r="F1383" s="759"/>
    </row>
    <row r="1384" spans="1:6" s="763" customFormat="1">
      <c r="A1384" s="1002" t="s">
        <v>3556</v>
      </c>
      <c r="B1384" s="1014" t="s">
        <v>3557</v>
      </c>
      <c r="C1384" s="1024"/>
      <c r="D1384" s="1009"/>
      <c r="E1384" s="148"/>
      <c r="F1384" s="759"/>
    </row>
    <row r="1385" spans="1:6" s="763" customFormat="1" ht="204">
      <c r="A1385" s="1025"/>
      <c r="B1385" s="875" t="s">
        <v>3960</v>
      </c>
      <c r="C1385" s="305" t="s">
        <v>164</v>
      </c>
      <c r="D1385" s="327">
        <v>1</v>
      </c>
      <c r="E1385" s="148"/>
      <c r="F1385" s="759"/>
    </row>
    <row r="1386" spans="1:6" s="763" customFormat="1" ht="25.5">
      <c r="A1386" s="1026"/>
      <c r="B1386" s="5" t="s">
        <v>3961</v>
      </c>
      <c r="C1386" s="305" t="s">
        <v>164</v>
      </c>
      <c r="D1386" s="327">
        <v>2</v>
      </c>
      <c r="E1386" s="148"/>
      <c r="F1386" s="759"/>
    </row>
    <row r="1387" spans="1:6" s="763" customFormat="1" ht="25.5">
      <c r="A1387" s="1025"/>
      <c r="B1387" s="5" t="s">
        <v>3962</v>
      </c>
      <c r="C1387" s="1017" t="s">
        <v>164</v>
      </c>
      <c r="D1387" s="1018">
        <v>2</v>
      </c>
      <c r="E1387" s="148"/>
      <c r="F1387" s="759"/>
    </row>
    <row r="1388" spans="1:6" s="763" customFormat="1">
      <c r="A1388" s="1025"/>
      <c r="B1388" s="5" t="s">
        <v>3963</v>
      </c>
      <c r="C1388" s="1017" t="s">
        <v>164</v>
      </c>
      <c r="D1388" s="1018">
        <v>1</v>
      </c>
      <c r="E1388" s="148"/>
      <c r="F1388" s="759"/>
    </row>
    <row r="1389" spans="1:6" s="763" customFormat="1">
      <c r="A1389" s="263"/>
      <c r="B1389" s="264" t="s">
        <v>3964</v>
      </c>
      <c r="C1389" s="265" t="s">
        <v>164</v>
      </c>
      <c r="D1389" s="1009">
        <v>2</v>
      </c>
      <c r="E1389" s="148"/>
      <c r="F1389" s="759"/>
    </row>
    <row r="1390" spans="1:6" s="763" customFormat="1">
      <c r="A1390" s="898"/>
      <c r="B1390" s="1027" t="s">
        <v>3558</v>
      </c>
      <c r="C1390" s="305" t="s">
        <v>164</v>
      </c>
      <c r="D1390" s="1009">
        <v>1</v>
      </c>
      <c r="E1390" s="148"/>
      <c r="F1390" s="759"/>
    </row>
    <row r="1391" spans="1:6" s="763" customFormat="1" ht="25.5">
      <c r="A1391" s="1025"/>
      <c r="B1391" s="875" t="s">
        <v>3559</v>
      </c>
      <c r="C1391" s="305" t="s">
        <v>164</v>
      </c>
      <c r="D1391" s="327">
        <v>1</v>
      </c>
      <c r="E1391" s="148"/>
      <c r="F1391" s="759"/>
    </row>
    <row r="1392" spans="1:6" s="763" customFormat="1">
      <c r="A1392" s="1028"/>
      <c r="B1392" s="1027" t="s">
        <v>3965</v>
      </c>
      <c r="C1392" s="1024" t="s">
        <v>164</v>
      </c>
      <c r="D1392" s="327">
        <v>1</v>
      </c>
      <c r="E1392" s="148"/>
      <c r="F1392" s="759"/>
    </row>
    <row r="1393" spans="1:6" s="763" customFormat="1">
      <c r="A1393" s="898"/>
      <c r="B1393" s="1014"/>
      <c r="C1393" s="305" t="s">
        <v>2210</v>
      </c>
      <c r="D1393" s="1029">
        <v>1</v>
      </c>
      <c r="E1393" s="188"/>
      <c r="F1393" s="765">
        <f>ROUND(D1393*E1393,2)</f>
        <v>0</v>
      </c>
    </row>
    <row r="1394" spans="1:6" s="763" customFormat="1">
      <c r="A1394" s="898"/>
      <c r="B1394" s="1014"/>
      <c r="C1394" s="305"/>
      <c r="D1394" s="327"/>
      <c r="E1394" s="148"/>
      <c r="F1394" s="759"/>
    </row>
    <row r="1395" spans="1:6" s="763" customFormat="1">
      <c r="A1395" s="1002" t="s">
        <v>3560</v>
      </c>
      <c r="B1395" s="1014" t="s">
        <v>3561</v>
      </c>
      <c r="C1395" s="1024"/>
      <c r="D1395" s="1009"/>
      <c r="E1395" s="148"/>
      <c r="F1395" s="759"/>
    </row>
    <row r="1396" spans="1:6" s="763" customFormat="1" ht="204">
      <c r="A1396" s="1025"/>
      <c r="B1396" s="875" t="s">
        <v>3966</v>
      </c>
      <c r="C1396" s="305" t="s">
        <v>164</v>
      </c>
      <c r="D1396" s="327">
        <v>1</v>
      </c>
      <c r="E1396" s="148"/>
      <c r="F1396" s="759"/>
    </row>
    <row r="1397" spans="1:6" s="763" customFormat="1" ht="25.5">
      <c r="A1397" s="1026"/>
      <c r="B1397" s="5" t="s">
        <v>3961</v>
      </c>
      <c r="C1397" s="305" t="s">
        <v>164</v>
      </c>
      <c r="D1397" s="327">
        <v>2</v>
      </c>
      <c r="E1397" s="148"/>
      <c r="F1397" s="759"/>
    </row>
    <row r="1398" spans="1:6" s="763" customFormat="1" ht="25.5">
      <c r="A1398" s="1025"/>
      <c r="B1398" s="5" t="s">
        <v>3962</v>
      </c>
      <c r="C1398" s="1017" t="s">
        <v>164</v>
      </c>
      <c r="D1398" s="1018">
        <v>7</v>
      </c>
      <c r="E1398" s="148"/>
      <c r="F1398" s="759"/>
    </row>
    <row r="1399" spans="1:6" s="763" customFormat="1" ht="25.5">
      <c r="A1399" s="1025"/>
      <c r="B1399" s="5" t="s">
        <v>3967</v>
      </c>
      <c r="C1399" s="1017" t="s">
        <v>164</v>
      </c>
      <c r="D1399" s="1018">
        <v>1</v>
      </c>
      <c r="E1399" s="148"/>
      <c r="F1399" s="759"/>
    </row>
    <row r="1400" spans="1:6" s="763" customFormat="1">
      <c r="A1400" s="263"/>
      <c r="B1400" s="264" t="s">
        <v>3964</v>
      </c>
      <c r="C1400" s="265" t="s">
        <v>164</v>
      </c>
      <c r="D1400" s="1009">
        <v>2</v>
      </c>
      <c r="E1400" s="148"/>
      <c r="F1400" s="759"/>
    </row>
    <row r="1401" spans="1:6" s="763" customFormat="1">
      <c r="A1401" s="898"/>
      <c r="B1401" s="1027" t="s">
        <v>3558</v>
      </c>
      <c r="C1401" s="305" t="s">
        <v>164</v>
      </c>
      <c r="D1401" s="1009">
        <v>1</v>
      </c>
      <c r="E1401" s="148"/>
      <c r="F1401" s="759"/>
    </row>
    <row r="1402" spans="1:6" s="763" customFormat="1" ht="25.5">
      <c r="A1402" s="1025"/>
      <c r="B1402" s="875" t="s">
        <v>3968</v>
      </c>
      <c r="C1402" s="305" t="s">
        <v>164</v>
      </c>
      <c r="D1402" s="327">
        <v>1</v>
      </c>
      <c r="E1402" s="148"/>
      <c r="F1402" s="759"/>
    </row>
    <row r="1403" spans="1:6" s="763" customFormat="1">
      <c r="A1403" s="1028"/>
      <c r="B1403" s="1027" t="s">
        <v>3965</v>
      </c>
      <c r="C1403" s="1024" t="s">
        <v>164</v>
      </c>
      <c r="D1403" s="327">
        <v>1</v>
      </c>
      <c r="E1403" s="148"/>
      <c r="F1403" s="759"/>
    </row>
    <row r="1404" spans="1:6" s="763" customFormat="1">
      <c r="A1404" s="898"/>
      <c r="B1404" s="1014"/>
      <c r="C1404" s="305" t="s">
        <v>2210</v>
      </c>
      <c r="D1404" s="1029">
        <v>1</v>
      </c>
      <c r="E1404" s="188"/>
      <c r="F1404" s="765">
        <f>ROUND(D1404*E1404,2)</f>
        <v>0</v>
      </c>
    </row>
    <row r="1405" spans="1:6" s="763" customFormat="1">
      <c r="A1405" s="898"/>
      <c r="B1405" s="1014"/>
      <c r="C1405" s="305"/>
      <c r="D1405" s="327"/>
      <c r="E1405" s="148"/>
      <c r="F1405" s="759"/>
    </row>
    <row r="1406" spans="1:6" s="763" customFormat="1">
      <c r="A1406" s="1030" t="s">
        <v>2821</v>
      </c>
      <c r="B1406" s="1014" t="s">
        <v>3562</v>
      </c>
      <c r="C1406" s="1024"/>
      <c r="D1406" s="1009"/>
      <c r="E1406" s="148"/>
      <c r="F1406" s="759"/>
    </row>
    <row r="1407" spans="1:6" s="763" customFormat="1">
      <c r="A1407" s="1031" t="s">
        <v>3563</v>
      </c>
      <c r="B1407" s="1032" t="s">
        <v>3564</v>
      </c>
      <c r="C1407" s="368"/>
      <c r="D1407" s="327"/>
      <c r="E1407" s="148"/>
      <c r="F1407" s="759"/>
    </row>
    <row r="1408" spans="1:6" s="763" customFormat="1" ht="63.75">
      <c r="A1408" s="1031"/>
      <c r="B1408" s="875" t="s">
        <v>4206</v>
      </c>
      <c r="C1408" s="368" t="s">
        <v>164</v>
      </c>
      <c r="D1408" s="327">
        <v>1</v>
      </c>
      <c r="E1408" s="148"/>
      <c r="F1408" s="756"/>
    </row>
    <row r="1409" spans="1:6" s="763" customFormat="1" ht="25.5">
      <c r="A1409" s="1031"/>
      <c r="B1409" s="875" t="s">
        <v>3565</v>
      </c>
      <c r="C1409" s="368" t="s">
        <v>164</v>
      </c>
      <c r="D1409" s="327">
        <v>1</v>
      </c>
      <c r="E1409" s="148"/>
      <c r="F1409" s="756"/>
    </row>
    <row r="1410" spans="1:6" s="763" customFormat="1">
      <c r="A1410" s="898"/>
      <c r="B1410" s="1014"/>
      <c r="C1410" s="305" t="s">
        <v>2210</v>
      </c>
      <c r="D1410" s="1029">
        <v>1</v>
      </c>
      <c r="E1410" s="188"/>
      <c r="F1410" s="765">
        <f>ROUND(D1410*E1410,2)</f>
        <v>0</v>
      </c>
    </row>
    <row r="1411" spans="1:6" s="763" customFormat="1">
      <c r="A1411" s="1033"/>
      <c r="B1411" s="875"/>
      <c r="C1411" s="368"/>
      <c r="D1411" s="327"/>
      <c r="E1411" s="148"/>
      <c r="F1411" s="759"/>
    </row>
    <row r="1412" spans="1:6" s="763" customFormat="1">
      <c r="A1412" s="1031" t="s">
        <v>3970</v>
      </c>
      <c r="B1412" s="1032" t="s">
        <v>3969</v>
      </c>
      <c r="C1412" s="368"/>
      <c r="D1412" s="327"/>
      <c r="E1412" s="148"/>
      <c r="F1412" s="759"/>
    </row>
    <row r="1413" spans="1:6" s="763" customFormat="1">
      <c r="A1413" s="1034"/>
      <c r="B1413" s="875" t="s">
        <v>3971</v>
      </c>
      <c r="C1413" s="1017" t="s">
        <v>164</v>
      </c>
      <c r="D1413" s="1018">
        <v>1</v>
      </c>
      <c r="E1413" s="148"/>
      <c r="F1413" s="756"/>
    </row>
    <row r="1414" spans="1:6" s="763" customFormat="1" ht="25.5">
      <c r="A1414" s="1034"/>
      <c r="B1414" s="875" t="s">
        <v>3972</v>
      </c>
      <c r="C1414" s="1017" t="s">
        <v>164</v>
      </c>
      <c r="D1414" s="1018">
        <v>1</v>
      </c>
      <c r="E1414" s="148"/>
      <c r="F1414" s="756"/>
    </row>
    <row r="1415" spans="1:6" s="763" customFormat="1">
      <c r="A1415" s="898"/>
      <c r="B1415" s="1014"/>
      <c r="C1415" s="305" t="s">
        <v>2210</v>
      </c>
      <c r="D1415" s="1029">
        <v>1</v>
      </c>
      <c r="E1415" s="188"/>
      <c r="F1415" s="765">
        <f>ROUND(D1415*E1415,2)</f>
        <v>0</v>
      </c>
    </row>
    <row r="1416" spans="1:6" s="763" customFormat="1">
      <c r="A1416" s="898"/>
      <c r="B1416" s="1014"/>
      <c r="C1416" s="305"/>
      <c r="D1416" s="327"/>
      <c r="E1416" s="148"/>
      <c r="F1416" s="759"/>
    </row>
    <row r="1417" spans="1:6" s="763" customFormat="1">
      <c r="A1417" s="1030" t="s">
        <v>2824</v>
      </c>
      <c r="B1417" s="1014" t="s">
        <v>3566</v>
      </c>
      <c r="C1417" s="1024"/>
      <c r="D1417" s="1009"/>
      <c r="E1417" s="148"/>
      <c r="F1417" s="759"/>
    </row>
    <row r="1418" spans="1:6" s="763" customFormat="1">
      <c r="A1418" s="898"/>
      <c r="B1418" s="1014"/>
      <c r="C1418" s="305"/>
      <c r="D1418" s="327"/>
      <c r="E1418" s="148"/>
      <c r="F1418" s="759"/>
    </row>
    <row r="1419" spans="1:6" s="763" customFormat="1" ht="142.5" customHeight="1">
      <c r="A1419" s="1031" t="s">
        <v>3567</v>
      </c>
      <c r="B1419" s="1014" t="s">
        <v>3568</v>
      </c>
      <c r="C1419" s="305" t="s">
        <v>2210</v>
      </c>
      <c r="D1419" s="1015">
        <v>1</v>
      </c>
      <c r="E1419" s="188"/>
      <c r="F1419" s="765">
        <f>ROUND(D1419*E1419,2)</f>
        <v>0</v>
      </c>
    </row>
    <row r="1420" spans="1:6" s="763" customFormat="1">
      <c r="A1420" s="1031"/>
      <c r="B1420" s="1014"/>
      <c r="C1420" s="1024"/>
      <c r="D1420" s="1009"/>
      <c r="E1420" s="148"/>
      <c r="F1420" s="759"/>
    </row>
    <row r="1421" spans="1:6" s="763" customFormat="1" ht="127.5">
      <c r="A1421" s="1031" t="s">
        <v>3569</v>
      </c>
      <c r="B1421" s="1014" t="s">
        <v>3570</v>
      </c>
      <c r="C1421" s="305" t="s">
        <v>2210</v>
      </c>
      <c r="D1421" s="1015">
        <v>1</v>
      </c>
      <c r="E1421" s="188"/>
      <c r="F1421" s="765">
        <f>ROUND(D1421*E1421,2)</f>
        <v>0</v>
      </c>
    </row>
    <row r="1422" spans="1:6" s="763" customFormat="1">
      <c r="A1422" s="1031"/>
      <c r="B1422" s="1014"/>
      <c r="C1422" s="1024"/>
      <c r="D1422" s="1009"/>
      <c r="E1422" s="148"/>
      <c r="F1422" s="759"/>
    </row>
    <row r="1423" spans="1:6" s="763" customFormat="1">
      <c r="A1423" s="1030" t="s">
        <v>3571</v>
      </c>
      <c r="B1423" s="1014" t="s">
        <v>3572</v>
      </c>
      <c r="C1423" s="1024"/>
      <c r="D1423" s="1009"/>
      <c r="E1423" s="148"/>
      <c r="F1423" s="759"/>
    </row>
    <row r="1424" spans="1:6" s="763" customFormat="1">
      <c r="A1424" s="1035"/>
      <c r="B1424" s="1014"/>
      <c r="C1424" s="1024"/>
      <c r="D1424" s="1009"/>
      <c r="E1424" s="148"/>
      <c r="F1424" s="759"/>
    </row>
    <row r="1425" spans="1:6" s="763" customFormat="1" ht="25.5">
      <c r="A1425" s="1031" t="s">
        <v>3573</v>
      </c>
      <c r="B1425" s="5" t="s">
        <v>3574</v>
      </c>
      <c r="C1425" s="368"/>
      <c r="D1425" s="327"/>
      <c r="E1425" s="148"/>
      <c r="F1425" s="759"/>
    </row>
    <row r="1426" spans="1:6" s="763" customFormat="1" ht="63.75">
      <c r="A1426" s="1031"/>
      <c r="B1426" s="875" t="s">
        <v>3575</v>
      </c>
      <c r="C1426" s="305" t="s">
        <v>2210</v>
      </c>
      <c r="D1426" s="1029">
        <v>1</v>
      </c>
      <c r="E1426" s="188"/>
      <c r="F1426" s="765">
        <f>ROUND(D1426*E1426,2)</f>
        <v>0</v>
      </c>
    </row>
    <row r="1427" spans="1:6" s="763" customFormat="1">
      <c r="A1427" s="1036"/>
      <c r="B1427" s="194"/>
      <c r="C1427" s="305"/>
      <c r="D1427" s="266"/>
      <c r="E1427" s="148"/>
      <c r="F1427" s="759"/>
    </row>
    <row r="1428" spans="1:6" s="763" customFormat="1" ht="25.5">
      <c r="A1428" s="1031" t="s">
        <v>3576</v>
      </c>
      <c r="B1428" s="5" t="s">
        <v>3577</v>
      </c>
      <c r="C1428" s="368"/>
      <c r="D1428" s="327"/>
      <c r="E1428" s="148"/>
      <c r="F1428" s="759"/>
    </row>
    <row r="1429" spans="1:6" s="763" customFormat="1" ht="153">
      <c r="A1429" s="1031"/>
      <c r="B1429" s="875" t="s">
        <v>3578</v>
      </c>
      <c r="C1429" s="305" t="s">
        <v>2210</v>
      </c>
      <c r="D1429" s="1029">
        <v>1</v>
      </c>
      <c r="E1429" s="188"/>
      <c r="F1429" s="765">
        <f>ROUND(D1429*E1429,2)</f>
        <v>0</v>
      </c>
    </row>
    <row r="1430" spans="1:6" s="763" customFormat="1">
      <c r="A1430" s="1031"/>
      <c r="B1430" s="875"/>
      <c r="C1430" s="368"/>
      <c r="D1430" s="327"/>
      <c r="E1430" s="148"/>
      <c r="F1430" s="759"/>
    </row>
    <row r="1431" spans="1:6" s="763" customFormat="1" ht="38.25">
      <c r="A1431" s="1031" t="s">
        <v>3579</v>
      </c>
      <c r="B1431" s="1037" t="s">
        <v>3580</v>
      </c>
      <c r="C1431" s="1038"/>
      <c r="D1431" s="1039"/>
      <c r="E1431" s="148"/>
      <c r="F1431" s="759"/>
    </row>
    <row r="1432" spans="1:6" s="763" customFormat="1" ht="25.5">
      <c r="A1432" s="898"/>
      <c r="B1432" s="1027" t="s">
        <v>3581</v>
      </c>
      <c r="C1432" s="1024"/>
      <c r="D1432" s="1009"/>
      <c r="E1432" s="148"/>
      <c r="F1432" s="759"/>
    </row>
    <row r="1433" spans="1:6" s="763" customFormat="1">
      <c r="A1433" s="898"/>
      <c r="B1433" s="1027" t="s">
        <v>3582</v>
      </c>
      <c r="C1433" s="1024"/>
      <c r="D1433" s="1009"/>
      <c r="E1433" s="148"/>
      <c r="F1433" s="759"/>
    </row>
    <row r="1434" spans="1:6" s="763" customFormat="1">
      <c r="A1434" s="1040"/>
      <c r="B1434" s="1041" t="s">
        <v>3583</v>
      </c>
      <c r="C1434" s="1038"/>
      <c r="D1434" s="1039"/>
      <c r="E1434" s="148"/>
      <c r="F1434" s="759"/>
    </row>
    <row r="1435" spans="1:6" s="763" customFormat="1">
      <c r="A1435" s="898"/>
      <c r="B1435" s="1027" t="s">
        <v>3584</v>
      </c>
      <c r="C1435" s="1024"/>
      <c r="D1435" s="1009"/>
      <c r="E1435" s="148"/>
      <c r="F1435" s="759"/>
    </row>
    <row r="1436" spans="1:6" s="763" customFormat="1">
      <c r="A1436" s="1040"/>
      <c r="B1436" s="1041" t="s">
        <v>3585</v>
      </c>
      <c r="C1436" s="1038"/>
      <c r="D1436" s="1039"/>
      <c r="E1436" s="148"/>
      <c r="F1436" s="759"/>
    </row>
    <row r="1437" spans="1:6" s="763" customFormat="1">
      <c r="A1437" s="1040"/>
      <c r="B1437" s="1041" t="s">
        <v>3586</v>
      </c>
      <c r="C1437" s="305" t="s">
        <v>2210</v>
      </c>
      <c r="D1437" s="1029">
        <v>2</v>
      </c>
      <c r="E1437" s="188"/>
      <c r="F1437" s="765">
        <f>ROUND(D1437*E1437,2)</f>
        <v>0</v>
      </c>
    </row>
    <row r="1438" spans="1:6" s="763" customFormat="1">
      <c r="A1438" s="1040"/>
      <c r="B1438" s="1041"/>
      <c r="C1438" s="305"/>
      <c r="D1438" s="327"/>
      <c r="E1438" s="148"/>
      <c r="F1438" s="759"/>
    </row>
    <row r="1439" spans="1:6" s="763" customFormat="1" ht="25.5">
      <c r="A1439" s="1031" t="s">
        <v>3587</v>
      </c>
      <c r="B1439" s="1032" t="s">
        <v>3588</v>
      </c>
      <c r="C1439" s="368"/>
      <c r="D1439" s="327"/>
      <c r="E1439" s="148"/>
      <c r="F1439" s="759"/>
    </row>
    <row r="1440" spans="1:6" s="763" customFormat="1" ht="25.5">
      <c r="A1440" s="898"/>
      <c r="B1440" s="1032" t="s">
        <v>3589</v>
      </c>
      <c r="C1440" s="368" t="s">
        <v>164</v>
      </c>
      <c r="D1440" s="327">
        <v>2</v>
      </c>
      <c r="E1440" s="148"/>
      <c r="F1440" s="756"/>
    </row>
    <row r="1441" spans="1:6" s="763" customFormat="1" ht="38.25">
      <c r="A1441" s="898"/>
      <c r="B1441" s="1032" t="s">
        <v>3590</v>
      </c>
      <c r="C1441" s="368" t="s">
        <v>164</v>
      </c>
      <c r="D1441" s="327">
        <v>4</v>
      </c>
      <c r="E1441" s="148"/>
      <c r="F1441" s="756"/>
    </row>
    <row r="1442" spans="1:6" s="763" customFormat="1" ht="38.25">
      <c r="A1442" s="898"/>
      <c r="B1442" s="1032" t="s">
        <v>3591</v>
      </c>
      <c r="C1442" s="305" t="s">
        <v>2210</v>
      </c>
      <c r="D1442" s="327">
        <v>2</v>
      </c>
      <c r="E1442" s="148"/>
      <c r="F1442" s="756"/>
    </row>
    <row r="1443" spans="1:6" s="763" customFormat="1" ht="25.5">
      <c r="A1443" s="898"/>
      <c r="B1443" s="1032" t="s">
        <v>3592</v>
      </c>
      <c r="C1443" s="368" t="s">
        <v>164</v>
      </c>
      <c r="D1443" s="327">
        <v>2</v>
      </c>
      <c r="E1443" s="148"/>
      <c r="F1443" s="756"/>
    </row>
    <row r="1444" spans="1:6" s="763" customFormat="1">
      <c r="A1444" s="898"/>
      <c r="B1444" s="1014"/>
      <c r="C1444" s="305" t="s">
        <v>2210</v>
      </c>
      <c r="D1444" s="1029">
        <v>1</v>
      </c>
      <c r="E1444" s="188"/>
      <c r="F1444" s="765">
        <f>ROUND(D1444*E1444,2)</f>
        <v>0</v>
      </c>
    </row>
    <row r="1445" spans="1:6" s="763" customFormat="1">
      <c r="A1445" s="1031"/>
      <c r="B1445" s="695"/>
      <c r="C1445" s="368"/>
      <c r="D1445" s="327"/>
      <c r="E1445" s="148"/>
      <c r="F1445" s="759"/>
    </row>
    <row r="1446" spans="1:6" s="763" customFormat="1" ht="25.5">
      <c r="A1446" s="1031" t="s">
        <v>3593</v>
      </c>
      <c r="B1446" s="1037" t="s">
        <v>3594</v>
      </c>
      <c r="C1446" s="1038"/>
      <c r="D1446" s="1039"/>
      <c r="E1446" s="148"/>
      <c r="F1446" s="759"/>
    </row>
    <row r="1447" spans="1:6" s="763" customFormat="1">
      <c r="A1447" s="1040"/>
      <c r="B1447" s="1041" t="s">
        <v>3595</v>
      </c>
      <c r="C1447" s="1038"/>
      <c r="D1447" s="1039"/>
      <c r="E1447" s="148"/>
      <c r="F1447" s="759"/>
    </row>
    <row r="1448" spans="1:6" s="763" customFormat="1">
      <c r="A1448" s="1040"/>
      <c r="B1448" s="1041" t="s">
        <v>3596</v>
      </c>
      <c r="C1448" s="1038"/>
      <c r="D1448" s="1039"/>
      <c r="E1448" s="148"/>
      <c r="F1448" s="759"/>
    </row>
    <row r="1449" spans="1:6" s="763" customFormat="1" ht="38.25">
      <c r="A1449" s="898"/>
      <c r="B1449" s="1027" t="s">
        <v>3597</v>
      </c>
      <c r="C1449" s="305"/>
      <c r="D1449" s="1009"/>
      <c r="E1449" s="148"/>
      <c r="F1449" s="759"/>
    </row>
    <row r="1450" spans="1:6" s="763" customFormat="1">
      <c r="A1450" s="1040"/>
      <c r="B1450" s="1041" t="s">
        <v>3584</v>
      </c>
      <c r="C1450" s="1038"/>
      <c r="D1450" s="1039"/>
      <c r="E1450" s="148"/>
      <c r="F1450" s="759"/>
    </row>
    <row r="1451" spans="1:6" s="763" customFormat="1">
      <c r="A1451" s="1040"/>
      <c r="B1451" s="1041" t="s">
        <v>3598</v>
      </c>
      <c r="C1451" s="1038"/>
      <c r="D1451" s="1039"/>
      <c r="E1451" s="148"/>
      <c r="F1451" s="759"/>
    </row>
    <row r="1452" spans="1:6" s="763" customFormat="1">
      <c r="A1452" s="1040"/>
      <c r="B1452" s="1041" t="s">
        <v>3599</v>
      </c>
      <c r="C1452" s="1038"/>
      <c r="D1452" s="1039"/>
      <c r="E1452" s="148"/>
      <c r="F1452" s="759"/>
    </row>
    <row r="1453" spans="1:6" s="763" customFormat="1">
      <c r="A1453" s="1040"/>
      <c r="B1453" s="1037" t="s">
        <v>3585</v>
      </c>
      <c r="C1453" s="1038"/>
      <c r="D1453" s="1039"/>
      <c r="E1453" s="148"/>
      <c r="F1453" s="759"/>
    </row>
    <row r="1454" spans="1:6" s="763" customFormat="1">
      <c r="A1454" s="1040"/>
      <c r="B1454" s="1037" t="s">
        <v>3586</v>
      </c>
      <c r="C1454" s="305" t="s">
        <v>2210</v>
      </c>
      <c r="D1454" s="1029">
        <v>1</v>
      </c>
      <c r="E1454" s="188"/>
      <c r="F1454" s="765">
        <f>ROUND(D1454*E1454,2)</f>
        <v>0</v>
      </c>
    </row>
    <row r="1455" spans="1:6" s="763" customFormat="1">
      <c r="A1455" s="1040"/>
      <c r="B1455" s="1037"/>
      <c r="C1455" s="305"/>
      <c r="D1455" s="327"/>
      <c r="E1455" s="148"/>
      <c r="F1455" s="759"/>
    </row>
    <row r="1456" spans="1:6" s="763" customFormat="1" ht="89.25">
      <c r="A1456" s="1031" t="s">
        <v>3600</v>
      </c>
      <c r="B1456" s="1014" t="s">
        <v>3601</v>
      </c>
      <c r="C1456" s="305" t="s">
        <v>2210</v>
      </c>
      <c r="D1456" s="1015">
        <v>1</v>
      </c>
      <c r="E1456" s="188"/>
      <c r="F1456" s="765">
        <f>ROUND(D1456*E1456,2)</f>
        <v>0</v>
      </c>
    </row>
    <row r="1457" spans="1:6" s="763" customFormat="1">
      <c r="A1457" s="1002"/>
      <c r="B1457" s="1037"/>
      <c r="C1457" s="305"/>
      <c r="D1457" s="327"/>
      <c r="E1457" s="148"/>
      <c r="F1457" s="759"/>
    </row>
    <row r="1458" spans="1:6" s="763" customFormat="1" ht="108" customHeight="1">
      <c r="A1458" s="1031" t="s">
        <v>3602</v>
      </c>
      <c r="B1458" s="1037" t="s">
        <v>3786</v>
      </c>
      <c r="C1458" s="305" t="s">
        <v>2210</v>
      </c>
      <c r="D1458" s="1029">
        <v>1</v>
      </c>
      <c r="E1458" s="188"/>
      <c r="F1458" s="765">
        <f>ROUND(D1458*E1458,2)</f>
        <v>0</v>
      </c>
    </row>
    <row r="1459" spans="1:6" s="763" customFormat="1">
      <c r="A1459" s="1008"/>
      <c r="B1459" s="875"/>
      <c r="C1459" s="368"/>
      <c r="D1459" s="327"/>
      <c r="E1459" s="148"/>
      <c r="F1459" s="759"/>
    </row>
    <row r="1460" spans="1:6" s="763" customFormat="1" ht="89.25">
      <c r="A1460" s="1031" t="s">
        <v>3603</v>
      </c>
      <c r="B1460" s="1014" t="s">
        <v>3604</v>
      </c>
      <c r="C1460" s="305" t="s">
        <v>2210</v>
      </c>
      <c r="D1460" s="1015">
        <v>1</v>
      </c>
      <c r="E1460" s="188"/>
      <c r="F1460" s="765">
        <f>ROUND(D1460*E1460,2)</f>
        <v>0</v>
      </c>
    </row>
    <row r="1461" spans="1:6" s="763" customFormat="1">
      <c r="C1461" s="899"/>
      <c r="D1461" s="1042"/>
      <c r="E1461" s="148"/>
      <c r="F1461" s="768"/>
    </row>
    <row r="1462" spans="1:6" s="763" customFormat="1">
      <c r="A1462" s="1043" t="s">
        <v>1771</v>
      </c>
      <c r="B1462" s="1044" t="s">
        <v>3605</v>
      </c>
      <c r="C1462" s="1045"/>
      <c r="D1462" s="1046"/>
      <c r="E1462" s="162"/>
      <c r="F1462" s="771">
        <f>SUM(F1279:F1461)</f>
        <v>0</v>
      </c>
    </row>
    <row r="1463" spans="1:6" s="763" customFormat="1">
      <c r="A1463" s="905"/>
      <c r="B1463" s="295"/>
      <c r="C1463" s="906"/>
      <c r="D1463" s="906"/>
      <c r="E1463" s="156"/>
      <c r="F1463" s="768"/>
    </row>
    <row r="1464" spans="1:6" s="763" customFormat="1">
      <c r="A1464" s="905"/>
      <c r="B1464" s="295"/>
      <c r="C1464" s="906"/>
      <c r="D1464" s="906"/>
      <c r="E1464" s="148"/>
      <c r="F1464" s="768"/>
    </row>
    <row r="1465" spans="1:6" s="763" customFormat="1">
      <c r="A1465" s="978" t="s">
        <v>1856</v>
      </c>
      <c r="B1465" s="979" t="s">
        <v>2816</v>
      </c>
      <c r="C1465" s="980"/>
      <c r="D1465" s="981"/>
      <c r="E1465" s="148"/>
      <c r="F1465" s="768"/>
    </row>
    <row r="1466" spans="1:6" s="763" customFormat="1">
      <c r="A1466" s="770"/>
      <c r="B1466" s="770"/>
      <c r="C1466" s="982"/>
      <c r="D1466" s="983"/>
      <c r="E1466" s="148"/>
      <c r="F1466" s="768"/>
    </row>
    <row r="1467" spans="1:6" s="763" customFormat="1" ht="25.5">
      <c r="A1467" s="1047" t="s">
        <v>3606</v>
      </c>
      <c r="B1467" s="905" t="s">
        <v>2818</v>
      </c>
      <c r="C1467" s="906" t="s">
        <v>2402</v>
      </c>
      <c r="D1467" s="1048">
        <v>1</v>
      </c>
      <c r="E1467" s="188"/>
      <c r="F1467" s="765">
        <f>ROUND(D1467*E1467,2)</f>
        <v>0</v>
      </c>
    </row>
    <row r="1468" spans="1:6" s="763" customFormat="1">
      <c r="A1468" s="1047"/>
      <c r="B1468" s="905"/>
      <c r="C1468" s="906"/>
      <c r="D1468" s="906"/>
      <c r="E1468" s="148"/>
      <c r="F1468" s="759"/>
    </row>
    <row r="1469" spans="1:6" s="763" customFormat="1" ht="114.75">
      <c r="A1469" s="1047" t="s">
        <v>3607</v>
      </c>
      <c r="B1469" s="905" t="s">
        <v>4358</v>
      </c>
      <c r="C1469" s="899"/>
      <c r="E1469" s="148"/>
      <c r="F1469" s="759"/>
    </row>
    <row r="1470" spans="1:6" s="763" customFormat="1">
      <c r="A1470" s="1047"/>
      <c r="B1470" s="1049" t="s">
        <v>2820</v>
      </c>
      <c r="C1470" s="906" t="s">
        <v>2402</v>
      </c>
      <c r="D1470" s="1048">
        <v>72</v>
      </c>
      <c r="E1470" s="188"/>
      <c r="F1470" s="765">
        <f>ROUND(D1470*E1470,2)</f>
        <v>0</v>
      </c>
    </row>
    <row r="1471" spans="1:6" s="763" customFormat="1">
      <c r="A1471" s="1047"/>
      <c r="B1471" s="905"/>
      <c r="C1471" s="906"/>
      <c r="D1471" s="906"/>
      <c r="E1471" s="148"/>
      <c r="F1471" s="759"/>
    </row>
    <row r="1472" spans="1:6" s="763" customFormat="1" ht="114.75">
      <c r="A1472" s="1047" t="s">
        <v>3608</v>
      </c>
      <c r="B1472" s="905" t="s">
        <v>4361</v>
      </c>
      <c r="C1472" s="906"/>
      <c r="D1472" s="906"/>
      <c r="E1472" s="148"/>
      <c r="F1472" s="759"/>
    </row>
    <row r="1473" spans="1:6" s="763" customFormat="1">
      <c r="A1473" s="1047"/>
      <c r="B1473" s="1049" t="s">
        <v>2822</v>
      </c>
      <c r="C1473" s="906" t="s">
        <v>2402</v>
      </c>
      <c r="D1473" s="1048">
        <v>48</v>
      </c>
      <c r="E1473" s="188"/>
      <c r="F1473" s="765">
        <f>ROUND(D1473*E1473,2)</f>
        <v>0</v>
      </c>
    </row>
    <row r="1474" spans="1:6" s="763" customFormat="1">
      <c r="A1474" s="1047"/>
      <c r="B1474" s="1049" t="s">
        <v>2823</v>
      </c>
      <c r="C1474" s="906" t="s">
        <v>2402</v>
      </c>
      <c r="D1474" s="1048">
        <v>21</v>
      </c>
      <c r="E1474" s="188"/>
      <c r="F1474" s="765">
        <f>ROUND(D1474*E1474,2)</f>
        <v>0</v>
      </c>
    </row>
    <row r="1475" spans="1:6" s="763" customFormat="1">
      <c r="A1475" s="1047"/>
      <c r="B1475" s="905"/>
      <c r="C1475" s="906"/>
      <c r="D1475" s="906"/>
      <c r="E1475" s="148"/>
      <c r="F1475" s="759"/>
    </row>
    <row r="1476" spans="1:6" s="763" customFormat="1" ht="25.5">
      <c r="A1476" s="1047" t="s">
        <v>3609</v>
      </c>
      <c r="B1476" s="905" t="s">
        <v>2825</v>
      </c>
      <c r="C1476" s="906" t="s">
        <v>2402</v>
      </c>
      <c r="D1476" s="1048">
        <v>1</v>
      </c>
      <c r="E1476" s="188"/>
      <c r="F1476" s="765">
        <f>ROUND(D1476*E1476,2)</f>
        <v>0</v>
      </c>
    </row>
    <row r="1477" spans="1:6" s="763" customFormat="1">
      <c r="A1477" s="1047"/>
      <c r="B1477" s="905" t="s">
        <v>590</v>
      </c>
      <c r="C1477" s="906"/>
      <c r="D1477" s="906"/>
      <c r="E1477" s="148"/>
      <c r="F1477" s="759"/>
    </row>
    <row r="1478" spans="1:6" s="763" customFormat="1" ht="25.5">
      <c r="A1478" s="1047">
        <v>7.5</v>
      </c>
      <c r="B1478" s="905" t="s">
        <v>2826</v>
      </c>
      <c r="C1478" s="906" t="s">
        <v>2402</v>
      </c>
      <c r="D1478" s="1048">
        <v>1</v>
      </c>
      <c r="E1478" s="188"/>
      <c r="F1478" s="765">
        <f>ROUND(D1478*E1478,2)</f>
        <v>0</v>
      </c>
    </row>
    <row r="1479" spans="1:6" s="763" customFormat="1">
      <c r="A1479" s="1047"/>
      <c r="B1479" s="905"/>
      <c r="C1479" s="906"/>
      <c r="D1479" s="906"/>
      <c r="E1479" s="148"/>
      <c r="F1479" s="759"/>
    </row>
    <row r="1480" spans="1:6" s="763" customFormat="1" ht="63.75">
      <c r="A1480" s="1047">
        <v>7.6</v>
      </c>
      <c r="B1480" s="905" t="s">
        <v>2827</v>
      </c>
      <c r="C1480" s="906"/>
      <c r="D1480" s="906"/>
      <c r="E1480" s="148"/>
      <c r="F1480" s="759"/>
    </row>
    <row r="1481" spans="1:6" s="763" customFormat="1">
      <c r="A1481" s="1047"/>
      <c r="B1481" s="905"/>
      <c r="C1481" s="906" t="s">
        <v>2402</v>
      </c>
      <c r="D1481" s="1048">
        <v>1</v>
      </c>
      <c r="E1481" s="188"/>
      <c r="F1481" s="765">
        <f>ROUND(D1481*E1481,2)</f>
        <v>0</v>
      </c>
    </row>
    <row r="1482" spans="1:6" s="763" customFormat="1">
      <c r="A1482" s="1047"/>
      <c r="B1482" s="905"/>
      <c r="C1482" s="906"/>
      <c r="D1482" s="906"/>
      <c r="E1482" s="148"/>
      <c r="F1482" s="759"/>
    </row>
    <row r="1483" spans="1:6" s="763" customFormat="1" ht="51">
      <c r="A1483" s="1047" t="s">
        <v>3610</v>
      </c>
      <c r="B1483" s="905" t="s">
        <v>2828</v>
      </c>
      <c r="C1483" s="906"/>
      <c r="D1483" s="906"/>
      <c r="E1483" s="148"/>
      <c r="F1483" s="759"/>
    </row>
    <row r="1484" spans="1:6" s="763" customFormat="1">
      <c r="A1484" s="1047"/>
      <c r="B1484" s="905"/>
      <c r="C1484" s="906"/>
      <c r="D1484" s="906"/>
      <c r="E1484" s="148"/>
      <c r="F1484" s="759"/>
    </row>
    <row r="1485" spans="1:6" s="763" customFormat="1">
      <c r="A1485" s="1047"/>
      <c r="B1485" s="905" t="s">
        <v>2829</v>
      </c>
      <c r="C1485" s="906"/>
      <c r="D1485" s="906"/>
      <c r="E1485" s="148"/>
      <c r="F1485" s="759"/>
    </row>
    <row r="1486" spans="1:6" s="763" customFormat="1">
      <c r="A1486" s="1047"/>
      <c r="B1486" s="905" t="s">
        <v>2830</v>
      </c>
      <c r="C1486" s="906"/>
      <c r="D1486" s="906"/>
      <c r="E1486" s="148"/>
      <c r="F1486" s="759"/>
    </row>
    <row r="1487" spans="1:6" s="763" customFormat="1">
      <c r="A1487" s="1047"/>
      <c r="B1487" s="905" t="s">
        <v>2831</v>
      </c>
      <c r="C1487" s="906"/>
      <c r="D1487" s="906"/>
      <c r="E1487" s="148"/>
      <c r="F1487" s="759"/>
    </row>
    <row r="1488" spans="1:6" s="763" customFormat="1" ht="25.5">
      <c r="A1488" s="1047"/>
      <c r="B1488" s="905" t="s">
        <v>2832</v>
      </c>
      <c r="C1488" s="906"/>
      <c r="D1488" s="906"/>
      <c r="E1488" s="148"/>
      <c r="F1488" s="759"/>
    </row>
    <row r="1489" spans="1:6" s="763" customFormat="1" ht="25.5">
      <c r="A1489" s="1047"/>
      <c r="B1489" s="905" t="s">
        <v>2833</v>
      </c>
      <c r="C1489" s="906"/>
      <c r="D1489" s="906"/>
      <c r="E1489" s="148"/>
      <c r="F1489" s="759"/>
    </row>
    <row r="1490" spans="1:6" s="763" customFormat="1" ht="25.5">
      <c r="A1490" s="1047"/>
      <c r="B1490" s="905" t="s">
        <v>2834</v>
      </c>
      <c r="C1490" s="906"/>
      <c r="D1490" s="906"/>
      <c r="E1490" s="148"/>
      <c r="F1490" s="759"/>
    </row>
    <row r="1491" spans="1:6" s="763" customFormat="1" ht="25.5">
      <c r="A1491" s="1047"/>
      <c r="B1491" s="905" t="s">
        <v>2835</v>
      </c>
      <c r="C1491" s="906"/>
      <c r="D1491" s="906"/>
      <c r="E1491" s="148"/>
      <c r="F1491" s="759"/>
    </row>
    <row r="1492" spans="1:6" s="763" customFormat="1">
      <c r="A1492" s="1047"/>
      <c r="B1492" s="905"/>
      <c r="C1492" s="906" t="s">
        <v>2402</v>
      </c>
      <c r="D1492" s="1048">
        <v>1</v>
      </c>
      <c r="E1492" s="188"/>
      <c r="F1492" s="765">
        <f>ROUND(D1492*E1492,2)</f>
        <v>0</v>
      </c>
    </row>
    <row r="1493" spans="1:6" s="763" customFormat="1">
      <c r="A1493" s="1047"/>
      <c r="B1493" s="905"/>
      <c r="C1493" s="906"/>
      <c r="D1493" s="906"/>
      <c r="E1493" s="148"/>
      <c r="F1493" s="759"/>
    </row>
    <row r="1494" spans="1:6" s="763" customFormat="1" ht="38.25">
      <c r="A1494" s="1047" t="s">
        <v>3611</v>
      </c>
      <c r="B1494" s="905" t="s">
        <v>2836</v>
      </c>
      <c r="C1494" s="906"/>
      <c r="D1494" s="906"/>
      <c r="E1494" s="148"/>
      <c r="F1494" s="759"/>
    </row>
    <row r="1495" spans="1:6" s="763" customFormat="1">
      <c r="A1495" s="1047"/>
      <c r="B1495" s="905"/>
      <c r="C1495" s="906" t="s">
        <v>2402</v>
      </c>
      <c r="D1495" s="1048">
        <v>1</v>
      </c>
      <c r="E1495" s="188"/>
      <c r="F1495" s="765">
        <f>ROUND(D1495*E1495,2)</f>
        <v>0</v>
      </c>
    </row>
    <row r="1496" spans="1:6" s="763" customFormat="1">
      <c r="A1496" s="1047"/>
      <c r="B1496" s="905" t="s">
        <v>590</v>
      </c>
      <c r="C1496" s="906"/>
      <c r="D1496" s="906"/>
      <c r="E1496" s="148"/>
      <c r="F1496" s="759"/>
    </row>
    <row r="1497" spans="1:6" s="763" customFormat="1" ht="114.75">
      <c r="A1497" s="1047" t="s">
        <v>3612</v>
      </c>
      <c r="B1497" s="905" t="s">
        <v>2837</v>
      </c>
      <c r="C1497" s="906" t="s">
        <v>2402</v>
      </c>
      <c r="D1497" s="1048">
        <v>1</v>
      </c>
      <c r="E1497" s="188"/>
      <c r="F1497" s="765">
        <f>ROUND(D1497*E1497,2)</f>
        <v>0</v>
      </c>
    </row>
    <row r="1498" spans="1:6" s="763" customFormat="1">
      <c r="A1498" s="1047"/>
      <c r="B1498" s="905"/>
      <c r="C1498" s="906"/>
      <c r="D1498" s="906"/>
      <c r="E1498" s="148"/>
      <c r="F1498" s="753"/>
    </row>
    <row r="1499" spans="1:6" s="763" customFormat="1" ht="25.5">
      <c r="A1499" s="1047" t="s">
        <v>3613</v>
      </c>
      <c r="B1499" s="905" t="s">
        <v>3614</v>
      </c>
      <c r="C1499" s="906" t="s">
        <v>2210</v>
      </c>
      <c r="D1499" s="1048">
        <v>1</v>
      </c>
      <c r="E1499" s="188"/>
      <c r="F1499" s="765">
        <f>ROUND(D1499*E1499,2)</f>
        <v>0</v>
      </c>
    </row>
    <row r="1500" spans="1:6" s="763" customFormat="1">
      <c r="C1500" s="899"/>
      <c r="D1500" s="1042"/>
      <c r="E1500" s="148"/>
      <c r="F1500" s="768"/>
    </row>
    <row r="1501" spans="1:6" s="763" customFormat="1">
      <c r="A1501" s="1043" t="s">
        <v>1856</v>
      </c>
      <c r="B1501" s="1044" t="s">
        <v>2816</v>
      </c>
      <c r="C1501" s="1045"/>
      <c r="D1501" s="1046"/>
      <c r="E1501" s="162"/>
      <c r="F1501" s="771">
        <f>SUM(F1467:F1500)</f>
        <v>0</v>
      </c>
    </row>
    <row r="1502" spans="1:6" s="763" customFormat="1">
      <c r="A1502" s="905"/>
      <c r="B1502" s="295"/>
      <c r="C1502" s="906"/>
      <c r="D1502" s="906"/>
      <c r="E1502" s="156"/>
      <c r="F1502" s="768"/>
    </row>
    <row r="1503" spans="1:6" s="763" customFormat="1">
      <c r="A1503" s="905"/>
      <c r="B1503" s="295"/>
      <c r="C1503" s="906"/>
      <c r="D1503" s="906"/>
      <c r="E1503" s="156"/>
      <c r="F1503" s="768"/>
    </row>
    <row r="1504" spans="1:6" s="763" customFormat="1">
      <c r="A1504" s="1151" t="s">
        <v>2838</v>
      </c>
      <c r="B1504" s="1151"/>
      <c r="C1504" s="322"/>
      <c r="D1504" s="322"/>
      <c r="E1504" s="50"/>
      <c r="F1504" s="194"/>
    </row>
    <row r="1505" spans="1:6" s="763" customFormat="1">
      <c r="A1505" s="194"/>
      <c r="B1505" s="194"/>
      <c r="C1505" s="322"/>
      <c r="D1505" s="322"/>
      <c r="E1505" s="50"/>
      <c r="F1505" s="194"/>
    </row>
    <row r="1506" spans="1:6" s="763" customFormat="1" ht="105.75" customHeight="1">
      <c r="A1506" s="194"/>
      <c r="B1506" s="1" t="s">
        <v>2839</v>
      </c>
      <c r="C1506" s="1"/>
      <c r="D1506" s="1"/>
      <c r="E1506" s="139"/>
      <c r="F1506" s="1"/>
    </row>
    <row r="1507" spans="1:6" s="763" customFormat="1">
      <c r="A1507" s="194"/>
      <c r="B1507" s="194"/>
      <c r="C1507" s="194"/>
      <c r="D1507" s="194"/>
      <c r="E1507" s="50"/>
      <c r="F1507" s="194"/>
    </row>
    <row r="1508" spans="1:6" s="763" customFormat="1">
      <c r="A1508" s="905"/>
      <c r="B1508" s="295"/>
      <c r="C1508" s="906"/>
      <c r="D1508" s="906"/>
      <c r="E1508" s="156"/>
      <c r="F1508" s="768"/>
    </row>
    <row r="1509" spans="1:6" s="763" customFormat="1">
      <c r="A1509" s="203"/>
      <c r="B1509" s="203" t="s">
        <v>2840</v>
      </c>
      <c r="C1509" s="1050"/>
      <c r="D1509" s="1050"/>
      <c r="E1509" s="54"/>
      <c r="F1509" s="772"/>
    </row>
    <row r="1510" spans="1:6" s="763" customFormat="1">
      <c r="A1510" s="203"/>
      <c r="B1510" s="203"/>
      <c r="C1510" s="1050"/>
      <c r="D1510" s="1050"/>
      <c r="E1510" s="54"/>
      <c r="F1510" s="772"/>
    </row>
    <row r="1511" spans="1:6" s="763" customFormat="1">
      <c r="A1511" s="203">
        <v>0</v>
      </c>
      <c r="B1511" s="203" t="s">
        <v>2841</v>
      </c>
      <c r="C1511" s="1050"/>
      <c r="D1511" s="1050"/>
      <c r="E1511" s="54"/>
      <c r="F1511" s="773">
        <f>$F$174</f>
        <v>0</v>
      </c>
    </row>
    <row r="1512" spans="1:6" s="763" customFormat="1">
      <c r="A1512" s="194"/>
      <c r="B1512" s="194"/>
      <c r="C1512" s="322"/>
      <c r="D1512" s="322"/>
      <c r="E1512" s="50"/>
      <c r="F1512" s="769"/>
    </row>
    <row r="1513" spans="1:6" s="763" customFormat="1">
      <c r="A1513" s="203" t="s">
        <v>1156</v>
      </c>
      <c r="B1513" s="203" t="s">
        <v>2226</v>
      </c>
      <c r="C1513" s="1050"/>
      <c r="D1513" s="1050"/>
      <c r="E1513" s="50"/>
      <c r="F1513" s="773">
        <f>$F$468</f>
        <v>0</v>
      </c>
    </row>
    <row r="1514" spans="1:6" s="763" customFormat="1">
      <c r="A1514" s="203"/>
      <c r="B1514" s="203"/>
      <c r="C1514" s="1050"/>
      <c r="D1514" s="1050"/>
      <c r="E1514" s="50"/>
      <c r="F1514" s="773"/>
    </row>
    <row r="1515" spans="1:6" s="763" customFormat="1">
      <c r="A1515" s="1051" t="s">
        <v>1158</v>
      </c>
      <c r="B1515" s="203" t="s">
        <v>2404</v>
      </c>
      <c r="C1515" s="1050"/>
      <c r="D1515" s="1050"/>
      <c r="E1515" s="50"/>
      <c r="F1515" s="773">
        <f>$F$610</f>
        <v>0</v>
      </c>
    </row>
    <row r="1516" spans="1:6" s="763" customFormat="1">
      <c r="A1516" s="203"/>
      <c r="B1516" s="203"/>
      <c r="C1516" s="1050"/>
      <c r="D1516" s="1050"/>
      <c r="E1516" s="50"/>
      <c r="F1516" s="773"/>
    </row>
    <row r="1517" spans="1:6" s="763" customFormat="1">
      <c r="A1517" s="1051" t="s">
        <v>1601</v>
      </c>
      <c r="B1517" s="203" t="s">
        <v>2480</v>
      </c>
      <c r="C1517" s="1050"/>
      <c r="D1517" s="1050"/>
      <c r="E1517" s="50"/>
      <c r="F1517" s="773">
        <f>$F$710</f>
        <v>0</v>
      </c>
    </row>
    <row r="1518" spans="1:6" s="763" customFormat="1">
      <c r="A1518" s="203"/>
      <c r="B1518" s="203"/>
      <c r="C1518" s="1050"/>
      <c r="D1518" s="1050"/>
      <c r="E1518" s="50"/>
      <c r="F1518" s="773"/>
    </row>
    <row r="1519" spans="1:6" s="763" customFormat="1">
      <c r="A1519" s="1051" t="s">
        <v>1722</v>
      </c>
      <c r="B1519" s="203" t="s">
        <v>2544</v>
      </c>
      <c r="C1519" s="1050"/>
      <c r="D1519" s="1050"/>
      <c r="E1519" s="50"/>
      <c r="F1519" s="773">
        <f>$F$1147</f>
        <v>0</v>
      </c>
    </row>
    <row r="1520" spans="1:6" s="763" customFormat="1">
      <c r="A1520" s="203"/>
      <c r="B1520" s="203"/>
      <c r="C1520" s="1050"/>
      <c r="D1520" s="1050"/>
      <c r="E1520" s="50"/>
      <c r="F1520" s="773"/>
    </row>
    <row r="1521" spans="1:6" s="763" customFormat="1">
      <c r="A1521" s="1051" t="s">
        <v>1743</v>
      </c>
      <c r="B1521" s="203" t="s">
        <v>2842</v>
      </c>
      <c r="C1521" s="1050"/>
      <c r="D1521" s="1050"/>
      <c r="E1521" s="50"/>
      <c r="F1521" s="773">
        <f>$F$1275</f>
        <v>0</v>
      </c>
    </row>
    <row r="1522" spans="1:6" s="763" customFormat="1">
      <c r="A1522" s="203"/>
      <c r="B1522" s="203"/>
      <c r="C1522" s="1050"/>
      <c r="D1522" s="1050"/>
      <c r="E1522" s="50"/>
      <c r="F1522" s="773"/>
    </row>
    <row r="1523" spans="1:6" s="763" customFormat="1">
      <c r="A1523" s="1051" t="s">
        <v>1771</v>
      </c>
      <c r="B1523" s="203" t="s">
        <v>3525</v>
      </c>
      <c r="C1523" s="1050"/>
      <c r="D1523" s="1050"/>
      <c r="E1523" s="50"/>
      <c r="F1523" s="773">
        <f>$F$1462</f>
        <v>0</v>
      </c>
    </row>
    <row r="1524" spans="1:6" s="763" customFormat="1">
      <c r="A1524" s="1051"/>
      <c r="B1524" s="203"/>
      <c r="C1524" s="1050"/>
      <c r="D1524" s="1050"/>
      <c r="E1524" s="50"/>
      <c r="F1524" s="773"/>
    </row>
    <row r="1525" spans="1:6" s="763" customFormat="1">
      <c r="A1525" s="1051" t="s">
        <v>1856</v>
      </c>
      <c r="B1525" s="203" t="s">
        <v>2816</v>
      </c>
      <c r="C1525" s="1050"/>
      <c r="D1525" s="1050"/>
      <c r="E1525" s="50"/>
      <c r="F1525" s="773">
        <f>$F$1501</f>
        <v>0</v>
      </c>
    </row>
    <row r="1526" spans="1:6" s="763" customFormat="1">
      <c r="A1526" s="203"/>
      <c r="B1526" s="203"/>
      <c r="C1526" s="1050"/>
      <c r="D1526" s="1050"/>
      <c r="E1526" s="50"/>
      <c r="F1526" s="769"/>
    </row>
    <row r="1527" spans="1:6" s="763" customFormat="1">
      <c r="A1527" s="203"/>
      <c r="B1527" s="203"/>
      <c r="C1527" s="1050"/>
      <c r="D1527" s="1050"/>
      <c r="E1527" s="50"/>
      <c r="F1527" s="769"/>
    </row>
    <row r="1528" spans="1:6" s="763" customFormat="1">
      <c r="A1528" s="1052" t="s">
        <v>1601</v>
      </c>
      <c r="B1528" s="464" t="s">
        <v>2843</v>
      </c>
      <c r="C1528" s="1053"/>
      <c r="D1528" s="1053"/>
      <c r="E1528" s="267"/>
      <c r="F1528" s="774">
        <f>SUM(F1511:F1525)</f>
        <v>0</v>
      </c>
    </row>
    <row r="1529" spans="1:6" s="3" customFormat="1">
      <c r="A1529" s="217"/>
      <c r="B1529" s="128"/>
      <c r="C1529" s="305"/>
      <c r="D1529" s="360"/>
      <c r="E1529" s="60"/>
      <c r="F1529" s="380"/>
    </row>
    <row r="1530" spans="1:6" s="3" customFormat="1" ht="13.5" thickBot="1">
      <c r="A1530" s="217"/>
      <c r="B1530" s="128"/>
      <c r="C1530" s="305"/>
      <c r="D1530" s="360"/>
      <c r="E1530" s="60"/>
      <c r="F1530" s="380"/>
    </row>
    <row r="1531" spans="1:6" s="3" customFormat="1" ht="13.5" thickBot="1">
      <c r="A1531" s="217"/>
      <c r="B1531" s="128" t="s">
        <v>4003</v>
      </c>
      <c r="C1531" s="305"/>
      <c r="D1531" s="105"/>
      <c r="E1531" s="60"/>
      <c r="F1531" s="380">
        <f>SUM(F55:F117)+SUM(F129:F169)+F556+F559+F561+F563+F588+F591+F593+F595+SUM(F619:F664)+SUM(F671:F705)</f>
        <v>0</v>
      </c>
    </row>
    <row r="1532" spans="1:6" s="3" customFormat="1" ht="13.5" thickBot="1">
      <c r="A1532" s="217"/>
      <c r="B1532" s="128"/>
      <c r="C1532" s="305"/>
      <c r="D1532" s="360"/>
      <c r="E1532" s="60"/>
      <c r="F1532" s="380"/>
    </row>
    <row r="1533" spans="1:6" s="3" customFormat="1" ht="13.5" thickBot="1">
      <c r="A1533" s="217"/>
      <c r="B1533" s="128" t="s">
        <v>4004</v>
      </c>
      <c r="C1533" s="305"/>
      <c r="D1533" s="106"/>
      <c r="E1533" s="60"/>
      <c r="F1533" s="380">
        <f>SUM(F238:F466)+SUM(F474:F555)+SUM(F557:F558)+F560+F562+SUM(F564:F587)+SUM(F589:F590)+F592+F594+SUM(F596:F608)+SUM(F849:F1145)+SUM(F1153:F1273)+SUM(F1285:F1460)+SUM(F1467:F1499)</f>
        <v>0</v>
      </c>
    </row>
    <row r="1534" spans="1:6" s="3" customFormat="1" ht="13.5" thickBot="1">
      <c r="A1534" s="217"/>
      <c r="B1534" s="128"/>
      <c r="C1534" s="305"/>
      <c r="D1534" s="360"/>
      <c r="E1534" s="60"/>
      <c r="F1534" s="380"/>
    </row>
    <row r="1535" spans="1:6" s="3" customFormat="1" ht="13.5" thickBot="1">
      <c r="A1535" s="217"/>
      <c r="B1535" s="128" t="s">
        <v>4005</v>
      </c>
      <c r="C1535" s="305"/>
      <c r="D1535" s="107"/>
      <c r="E1535" s="60"/>
      <c r="F1535" s="380"/>
    </row>
    <row r="1536" spans="1:6" s="3" customFormat="1" ht="12" customHeight="1">
      <c r="A1536" s="217"/>
      <c r="B1536" s="128"/>
      <c r="C1536" s="305"/>
      <c r="D1536" s="360"/>
      <c r="E1536" s="60"/>
      <c r="F1536" s="380"/>
    </row>
    <row r="1537" spans="1:6" s="763" customFormat="1">
      <c r="A1537" s="194"/>
      <c r="B1537" s="194"/>
      <c r="C1537" s="322"/>
      <c r="D1537" s="322"/>
      <c r="E1537" s="50"/>
      <c r="F1537" s="194"/>
    </row>
  </sheetData>
  <sheetProtection algorithmName="SHA-512" hashValue="qSvcUQrkUJ6v6iC7uGYIMuusMbKzxqnQLuCqeh7Q9Vv+5Icf+xRfvoiyFOf3k+FZnhITqlOhS+OrFyrfUBb8Rw==" saltValue="asrBL3OCOEw7glpJ0hT4SA==" spinCount="100000" sheet="1" objects="1" scenarios="1"/>
  <mergeCells count="1">
    <mergeCell ref="A1504:B1504"/>
  </mergeCells>
  <conditionalFormatting sqref="C1392">
    <cfRule type="cellIs" dxfId="10" priority="10" stopIfTrue="1" operator="lessThan">
      <formula>0</formula>
    </cfRule>
  </conditionalFormatting>
  <conditionalFormatting sqref="C1403">
    <cfRule type="cellIs" dxfId="9" priority="9" stopIfTrue="1" operator="lessThan">
      <formula>0</formula>
    </cfRule>
  </conditionalFormatting>
  <conditionalFormatting sqref="F170">
    <cfRule type="cellIs" dxfId="8" priority="2" stopIfTrue="1" operator="equal">
      <formula>0</formula>
    </cfRule>
  </conditionalFormatting>
  <conditionalFormatting sqref="F180:F237 F239 F241:F276 F278:F279 F281:F282 F284:F310 F312:F343 F345:F346 F348:F354 F356:F361 F363:F368 F370:F375 F377:F382 F384:F389 F391:F396 F398:F403 F405:F410 F412:F413 F415:F416 F418:F444 F446:F456 F458 F460:F461 F463:F464 F1151:F1152 F1169:F1170 F1174:F1176 F1178:F1180 F1183:F1186 F1189:F1192 F1194:F1197 F1199:F1202 F1204:F1206 F1210:F1212 F1218:F1220 F1224:F1226 F1228:F1229 F1231:F1232 F1242:F1243 F1245:F1246 F1248:F1258 F1260:F1261 F1263:F1264 F1266 F1268 F1270:F1272">
    <cfRule type="cellIs" dxfId="7" priority="1" stopIfTrue="1" operator="equal">
      <formula>0</formula>
    </cfRule>
  </conditionalFormatting>
  <conditionalFormatting sqref="F472:F473 F478:F479 F484:F485 F489:F490 F493:F495 F500:F501 F506:F507 F512:F515 F517:F518 F520:F521 F523:F524 F530:F531 F535:F536 F538:F539 F541:F542 F544:F545 F547:F548 F550 F552:F553 F569:F570 F572:F573 F576:F577 F580:F581 F583:F585 F601 F603:F604 F606:F607">
    <cfRule type="cellIs" dxfId="6" priority="3" stopIfTrue="1" operator="equal">
      <formula>0</formula>
    </cfRule>
  </conditionalFormatting>
  <conditionalFormatting sqref="F617:F618 F620:F621 F623:F624 F626:F627 F629:F630 F632:F633 F635:F637 F646:F648 F653:F654 F656:F657 F659:F660 F662:F663">
    <cfRule type="cellIs" dxfId="5" priority="4" stopIfTrue="1" operator="equal">
      <formula>0</formula>
    </cfRule>
  </conditionalFormatting>
  <conditionalFormatting sqref="F667:F670 F672:F673 F675:F697 F699:F701 F703:F704 F706">
    <cfRule type="cellIs" dxfId="4" priority="5" stopIfTrue="1" operator="equal">
      <formula>0</formula>
    </cfRule>
  </conditionalFormatting>
  <conditionalFormatting sqref="F709">
    <cfRule type="cellIs" dxfId="3" priority="11" stopIfTrue="1" operator="equal">
      <formula>0</formula>
    </cfRule>
  </conditionalFormatting>
  <conditionalFormatting sqref="F713:F848 F850:F943 F945:F962 F964 F966:F990 F992:F1010 F1012:F1030 F1032:F1050 F1052:F1070 F1072:F1090 F1092:F1112 F1114:F1136 F1138 F1140:F1141 F1143:F1144">
    <cfRule type="cellIs" dxfId="2" priority="6" stopIfTrue="1" operator="equal">
      <formula>0</formula>
    </cfRule>
  </conditionalFormatting>
  <conditionalFormatting sqref="F1280:F1284 F1293:F1295 F1303:F1304 F1309:F1310 F1312:F1334 F1336:F1352 F1354:F1370 F1372:F1380 F1382:F1392 F1394:F1403 F1405:F1407 F1411:F1412 F1416:F1418 F1420 F1422:F1425 F1427:F1428 F1430:F1436 F1438:F1439 F1445:F1453 F1455 F1457 F1459">
    <cfRule type="cellIs" dxfId="1" priority="7" stopIfTrue="1" operator="equal">
      <formula>0</formula>
    </cfRule>
  </conditionalFormatting>
  <conditionalFormatting sqref="F1468:F1469 F1471:F1472 F1475 F1477 F1479:F1480 F1482:F1491 F1493:F1494 F1496 F1498">
    <cfRule type="cellIs" dxfId="0" priority="8" stopIfTrue="1" operator="equal">
      <formula>0</formula>
    </cfRule>
  </conditionalFormatting>
  <pageMargins left="0.70866141732283472" right="0.70866141732283472" top="0.98425196850393704" bottom="0.74803149606299213" header="0.31496062992125984" footer="0.31496062992125984"/>
  <pageSetup paperSize="9" orientation="portrait" r:id="rId1"/>
  <headerFooter>
    <oddHeader>&amp;L&amp;"Agrandir,Regular"&amp;8&amp;K00-047Projekt obnove za cjelovitu obnovu zgrade / Građevina: Dom HDLU
Investitor: Hrvatsko društvo likovnih umjetnikaUlica:Trg žrtava fašizma 16, Zagreb, OIB:86757663498
Zajednička oznaka projekta:Z-644/13-04/2023</oddHeader>
    <oddFooter>&amp;L&amp;"Agrandir,Regular"&amp;8&amp;K00-047Zagreb, 11/2023&amp;C&amp;"Agrandir,Regular"&amp;8&amp;K00-047&amp;A&amp;R&amp;"Agrandir,Regular"&amp;8&amp;K00-047&amp;P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5D3D3-4515-454E-B60F-528839BC7400}">
  <sheetPr codeName="Sheet25"/>
  <dimension ref="A2:F236"/>
  <sheetViews>
    <sheetView view="pageBreakPreview" zoomScaleNormal="100" zoomScaleSheetLayoutView="100" workbookViewId="0">
      <selection activeCell="G1" sqref="G1"/>
    </sheetView>
  </sheetViews>
  <sheetFormatPr defaultColWidth="9" defaultRowHeight="12.75"/>
  <cols>
    <col min="1" max="1" width="4.625" style="1070" customWidth="1"/>
    <col min="2" max="2" width="35.625" style="1071" customWidth="1"/>
    <col min="3" max="3" width="7.125" style="1072" customWidth="1"/>
    <col min="4" max="4" width="9.125" style="1073" customWidth="1"/>
    <col min="5" max="5" width="10.625" style="166" customWidth="1"/>
    <col min="6" max="6" width="13.125" style="1066" customWidth="1"/>
    <col min="7" max="7" width="19.625" style="1056" customWidth="1"/>
    <col min="8" max="63" width="7.625" style="1056" customWidth="1"/>
    <col min="64" max="16384" width="9" style="1056"/>
  </cols>
  <sheetData>
    <row r="2" spans="1:6">
      <c r="A2" s="775" t="s">
        <v>1722</v>
      </c>
      <c r="B2" s="1067" t="s">
        <v>2844</v>
      </c>
      <c r="C2" s="1068"/>
      <c r="D2" s="1069"/>
      <c r="E2" s="165"/>
      <c r="F2" s="1055"/>
    </row>
    <row r="4" spans="1:6" s="3" customFormat="1" ht="25.5">
      <c r="A4" s="661" t="s">
        <v>39</v>
      </c>
      <c r="B4" s="6" t="s">
        <v>40</v>
      </c>
      <c r="C4" s="778" t="s">
        <v>41</v>
      </c>
      <c r="D4" s="325" t="s">
        <v>42</v>
      </c>
      <c r="E4" s="67" t="s">
        <v>43</v>
      </c>
      <c r="F4" s="321" t="s">
        <v>44</v>
      </c>
    </row>
    <row r="5" spans="1:6">
      <c r="F5" s="1057"/>
    </row>
    <row r="6" spans="1:6">
      <c r="B6" s="295" t="s">
        <v>1417</v>
      </c>
      <c r="E6" s="167"/>
      <c r="F6" s="1058"/>
    </row>
    <row r="7" spans="1:6">
      <c r="B7" s="295"/>
      <c r="E7" s="167"/>
      <c r="F7" s="1058"/>
    </row>
    <row r="8" spans="1:6">
      <c r="B8" s="295" t="s">
        <v>2845</v>
      </c>
      <c r="E8" s="167"/>
      <c r="F8" s="1058"/>
    </row>
    <row r="9" spans="1:6" ht="169.5" customHeight="1">
      <c r="B9" s="2" t="s">
        <v>4427</v>
      </c>
      <c r="E9" s="167"/>
      <c r="F9" s="1058"/>
    </row>
    <row r="10" spans="1:6">
      <c r="B10" s="2"/>
      <c r="E10" s="167"/>
      <c r="F10" s="1058"/>
    </row>
    <row r="11" spans="1:6">
      <c r="B11" s="2" t="s">
        <v>2846</v>
      </c>
      <c r="E11" s="167"/>
      <c r="F11" s="1058"/>
    </row>
    <row r="12" spans="1:6" ht="92.25" customHeight="1">
      <c r="B12" s="2" t="s">
        <v>2847</v>
      </c>
      <c r="E12" s="167"/>
      <c r="F12" s="1058"/>
    </row>
    <row r="13" spans="1:6">
      <c r="B13" s="2"/>
      <c r="E13" s="167"/>
      <c r="F13" s="1058"/>
    </row>
    <row r="14" spans="1:6">
      <c r="B14" s="2" t="s">
        <v>2848</v>
      </c>
      <c r="E14" s="167"/>
      <c r="F14" s="1058"/>
    </row>
    <row r="15" spans="1:6" ht="63.75">
      <c r="B15" s="2" t="s">
        <v>2849</v>
      </c>
      <c r="E15" s="167"/>
      <c r="F15" s="1058"/>
    </row>
    <row r="16" spans="1:6">
      <c r="B16" s="2"/>
      <c r="E16" s="167"/>
      <c r="F16" s="1058"/>
    </row>
    <row r="17" spans="2:6">
      <c r="B17" s="2" t="s">
        <v>2850</v>
      </c>
      <c r="E17" s="167"/>
      <c r="F17" s="1058"/>
    </row>
    <row r="18" spans="2:6" ht="63.75">
      <c r="B18" s="2" t="s">
        <v>2851</v>
      </c>
      <c r="E18" s="167"/>
      <c r="F18" s="1058"/>
    </row>
    <row r="19" spans="2:6">
      <c r="B19" s="2"/>
      <c r="E19" s="167"/>
      <c r="F19" s="1058"/>
    </row>
    <row r="20" spans="2:6">
      <c r="B20" s="2" t="s">
        <v>2852</v>
      </c>
      <c r="E20" s="167"/>
      <c r="F20" s="1058"/>
    </row>
    <row r="21" spans="2:6" ht="131.25" customHeight="1">
      <c r="B21" s="2" t="s">
        <v>2853</v>
      </c>
      <c r="E21" s="167"/>
      <c r="F21" s="1058"/>
    </row>
    <row r="22" spans="2:6">
      <c r="B22" s="2"/>
      <c r="E22" s="167"/>
      <c r="F22" s="1058"/>
    </row>
    <row r="23" spans="2:6">
      <c r="B23" s="2" t="s">
        <v>2854</v>
      </c>
      <c r="E23" s="167"/>
      <c r="F23" s="1058"/>
    </row>
    <row r="24" spans="2:6" ht="51">
      <c r="B24" s="2" t="s">
        <v>2855</v>
      </c>
      <c r="E24" s="167"/>
      <c r="F24" s="1058"/>
    </row>
    <row r="25" spans="2:6">
      <c r="B25" s="2"/>
      <c r="E25" s="167"/>
      <c r="F25" s="1058"/>
    </row>
    <row r="26" spans="2:6">
      <c r="B26" s="2" t="s">
        <v>2856</v>
      </c>
      <c r="E26" s="167"/>
      <c r="F26" s="1058"/>
    </row>
    <row r="27" spans="2:6" ht="56.25" customHeight="1">
      <c r="B27" s="2" t="s">
        <v>2857</v>
      </c>
      <c r="E27" s="167"/>
      <c r="F27" s="1058"/>
    </row>
    <row r="28" spans="2:6">
      <c r="B28" s="2"/>
      <c r="E28" s="167"/>
      <c r="F28" s="1058"/>
    </row>
    <row r="29" spans="2:6">
      <c r="B29" s="2" t="s">
        <v>2858</v>
      </c>
      <c r="E29" s="167"/>
      <c r="F29" s="1058"/>
    </row>
    <row r="30" spans="2:6" ht="76.5">
      <c r="B30" s="2" t="s">
        <v>2859</v>
      </c>
      <c r="E30" s="167"/>
      <c r="F30" s="1058"/>
    </row>
    <row r="31" spans="2:6">
      <c r="B31" s="2"/>
      <c r="E31" s="167"/>
      <c r="F31" s="1058"/>
    </row>
    <row r="32" spans="2:6">
      <c r="B32" s="2" t="s">
        <v>2860</v>
      </c>
      <c r="E32" s="167"/>
      <c r="F32" s="1058"/>
    </row>
    <row r="33" spans="2:6" ht="102">
      <c r="B33" s="2" t="s">
        <v>2861</v>
      </c>
      <c r="E33" s="167"/>
      <c r="F33" s="1058"/>
    </row>
    <row r="34" spans="2:6">
      <c r="B34" s="2"/>
      <c r="E34" s="167"/>
      <c r="F34" s="1058"/>
    </row>
    <row r="35" spans="2:6">
      <c r="B35" s="2" t="s">
        <v>2862</v>
      </c>
      <c r="E35" s="167"/>
      <c r="F35" s="1058"/>
    </row>
    <row r="36" spans="2:6" ht="120" customHeight="1">
      <c r="B36" s="2" t="s">
        <v>2863</v>
      </c>
      <c r="E36" s="167"/>
      <c r="F36" s="1058"/>
    </row>
    <row r="37" spans="2:6">
      <c r="B37" s="2"/>
      <c r="E37" s="167"/>
      <c r="F37" s="1058"/>
    </row>
    <row r="38" spans="2:6">
      <c r="B38" s="2" t="s">
        <v>2864</v>
      </c>
      <c r="E38" s="167"/>
      <c r="F38" s="1058"/>
    </row>
    <row r="39" spans="2:6" ht="102">
      <c r="B39" s="2" t="s">
        <v>2865</v>
      </c>
      <c r="E39" s="167"/>
      <c r="F39" s="1058"/>
    </row>
    <row r="40" spans="2:6" ht="102">
      <c r="B40" s="2" t="s">
        <v>2866</v>
      </c>
      <c r="E40" s="167"/>
      <c r="F40" s="1058"/>
    </row>
    <row r="41" spans="2:6" ht="130.5" customHeight="1">
      <c r="B41" s="2" t="s">
        <v>2867</v>
      </c>
      <c r="E41" s="167"/>
      <c r="F41" s="1058"/>
    </row>
    <row r="42" spans="2:6" ht="196.5" customHeight="1">
      <c r="B42" s="2" t="s">
        <v>2868</v>
      </c>
      <c r="E42" s="167"/>
      <c r="F42" s="1058"/>
    </row>
    <row r="43" spans="2:6">
      <c r="B43" s="2"/>
      <c r="E43" s="167"/>
      <c r="F43" s="1058"/>
    </row>
    <row r="44" spans="2:6">
      <c r="B44" s="2" t="s">
        <v>2869</v>
      </c>
      <c r="E44" s="167"/>
      <c r="F44" s="1058"/>
    </row>
    <row r="45" spans="2:6" ht="63.75">
      <c r="B45" s="2" t="s">
        <v>2870</v>
      </c>
      <c r="E45" s="167"/>
      <c r="F45" s="1058"/>
    </row>
    <row r="46" spans="2:6">
      <c r="B46" s="2"/>
      <c r="E46" s="167"/>
      <c r="F46" s="1058"/>
    </row>
    <row r="47" spans="2:6">
      <c r="B47" s="2" t="s">
        <v>2871</v>
      </c>
      <c r="E47" s="167"/>
      <c r="F47" s="1058"/>
    </row>
    <row r="48" spans="2:6" ht="204">
      <c r="B48" s="2" t="s">
        <v>2872</v>
      </c>
      <c r="E48" s="167"/>
      <c r="F48" s="1058"/>
    </row>
    <row r="49" spans="2:6">
      <c r="B49" s="2"/>
      <c r="E49" s="167"/>
      <c r="F49" s="1058"/>
    </row>
    <row r="50" spans="2:6">
      <c r="B50" s="2" t="s">
        <v>2873</v>
      </c>
      <c r="E50" s="167"/>
      <c r="F50" s="1058"/>
    </row>
    <row r="51" spans="2:6" ht="38.25">
      <c r="B51" s="2" t="s">
        <v>2874</v>
      </c>
      <c r="E51" s="167"/>
      <c r="F51" s="1058"/>
    </row>
    <row r="52" spans="2:6">
      <c r="B52" s="2"/>
      <c r="E52" s="167"/>
      <c r="F52" s="1058"/>
    </row>
    <row r="53" spans="2:6">
      <c r="B53" s="2" t="s">
        <v>2875</v>
      </c>
      <c r="E53" s="167"/>
      <c r="F53" s="1058"/>
    </row>
    <row r="54" spans="2:6" ht="127.5">
      <c r="B54" s="2" t="s">
        <v>4362</v>
      </c>
      <c r="E54" s="167"/>
      <c r="F54" s="1058"/>
    </row>
    <row r="55" spans="2:6">
      <c r="B55" s="2"/>
      <c r="E55" s="167"/>
      <c r="F55" s="1058"/>
    </row>
    <row r="56" spans="2:6">
      <c r="B56" s="2" t="s">
        <v>2876</v>
      </c>
      <c r="E56" s="167"/>
      <c r="F56" s="1058"/>
    </row>
    <row r="57" spans="2:6" ht="357">
      <c r="B57" s="2" t="s">
        <v>3431</v>
      </c>
      <c r="E57" s="167"/>
      <c r="F57" s="1058"/>
    </row>
    <row r="58" spans="2:6" ht="204">
      <c r="B58" s="2" t="s">
        <v>2877</v>
      </c>
      <c r="E58" s="167"/>
      <c r="F58" s="1058"/>
    </row>
    <row r="59" spans="2:6">
      <c r="B59" s="2"/>
      <c r="E59" s="167"/>
      <c r="F59" s="1058"/>
    </row>
    <row r="60" spans="2:6">
      <c r="B60" s="2" t="s">
        <v>2878</v>
      </c>
      <c r="E60" s="167"/>
      <c r="F60" s="1058"/>
    </row>
    <row r="61" spans="2:6" ht="299.25" customHeight="1">
      <c r="B61" s="2" t="s">
        <v>4366</v>
      </c>
      <c r="E61" s="167"/>
      <c r="F61" s="1058"/>
    </row>
    <row r="62" spans="2:6" ht="135" customHeight="1">
      <c r="B62" s="2" t="s">
        <v>3432</v>
      </c>
      <c r="E62" s="167"/>
      <c r="F62" s="1058"/>
    </row>
    <row r="63" spans="2:6" ht="207.75" customHeight="1">
      <c r="B63" s="2" t="s">
        <v>3433</v>
      </c>
      <c r="E63" s="167"/>
      <c r="F63" s="1058"/>
    </row>
    <row r="64" spans="2:6" ht="221.25" customHeight="1">
      <c r="B64" s="2" t="s">
        <v>3434</v>
      </c>
      <c r="E64" s="167"/>
      <c r="F64" s="1058"/>
    </row>
    <row r="65" spans="1:6" ht="169.5" customHeight="1">
      <c r="B65" s="2" t="s">
        <v>2879</v>
      </c>
      <c r="E65" s="167"/>
      <c r="F65" s="1058"/>
    </row>
    <row r="66" spans="1:6">
      <c r="B66" s="2"/>
      <c r="E66" s="167"/>
      <c r="F66" s="1058"/>
    </row>
    <row r="67" spans="1:6">
      <c r="B67" s="2" t="s">
        <v>2880</v>
      </c>
      <c r="E67" s="167"/>
      <c r="F67" s="1058"/>
    </row>
    <row r="68" spans="1:6" ht="324.75" customHeight="1">
      <c r="B68" s="2" t="s">
        <v>3435</v>
      </c>
      <c r="E68" s="167"/>
      <c r="F68" s="1058"/>
    </row>
    <row r="69" spans="1:6" ht="131.25" customHeight="1">
      <c r="B69" s="2" t="s">
        <v>3436</v>
      </c>
      <c r="E69" s="167"/>
      <c r="F69" s="1058"/>
    </row>
    <row r="70" spans="1:6" ht="156" customHeight="1">
      <c r="B70" s="2" t="s">
        <v>3437</v>
      </c>
      <c r="E70" s="167"/>
      <c r="F70" s="1058"/>
    </row>
    <row r="71" spans="1:6" ht="267.75">
      <c r="B71" s="2" t="s">
        <v>4093</v>
      </c>
      <c r="E71" s="167"/>
      <c r="F71" s="1058"/>
    </row>
    <row r="72" spans="1:6" ht="129.75" customHeight="1">
      <c r="B72" s="2" t="s">
        <v>2881</v>
      </c>
      <c r="E72" s="167"/>
      <c r="F72" s="1058"/>
    </row>
    <row r="73" spans="1:6">
      <c r="B73" s="2"/>
      <c r="E73" s="167"/>
      <c r="F73" s="1058"/>
    </row>
    <row r="74" spans="1:6">
      <c r="B74" s="2" t="s">
        <v>2882</v>
      </c>
      <c r="E74" s="167"/>
      <c r="F74" s="1058"/>
    </row>
    <row r="75" spans="1:6" ht="378" customHeight="1">
      <c r="B75" s="2" t="s">
        <v>2883</v>
      </c>
      <c r="E75" s="167"/>
      <c r="F75" s="1058"/>
    </row>
    <row r="76" spans="1:6">
      <c r="B76" s="2"/>
      <c r="E76" s="167"/>
      <c r="F76" s="1058"/>
    </row>
    <row r="77" spans="1:6">
      <c r="B77" s="2" t="s">
        <v>2884</v>
      </c>
      <c r="E77" s="167"/>
      <c r="F77" s="1058"/>
    </row>
    <row r="78" spans="1:6" ht="255">
      <c r="B78" s="2" t="s">
        <v>2885</v>
      </c>
      <c r="E78" s="167"/>
      <c r="F78" s="1058"/>
    </row>
    <row r="79" spans="1:6">
      <c r="B79" s="2"/>
      <c r="E79" s="167"/>
      <c r="F79" s="1058"/>
    </row>
    <row r="80" spans="1:6">
      <c r="A80" s="1074" t="s">
        <v>1156</v>
      </c>
      <c r="B80" s="1075" t="s">
        <v>2886</v>
      </c>
      <c r="C80" s="701"/>
      <c r="D80" s="372"/>
      <c r="E80" s="168"/>
      <c r="F80" s="1059"/>
    </row>
    <row r="81" spans="1:6">
      <c r="A81" s="1076"/>
      <c r="B81" s="721"/>
      <c r="C81" s="3"/>
      <c r="D81" s="357"/>
      <c r="E81" s="69"/>
      <c r="F81" s="376"/>
    </row>
    <row r="82" spans="1:6" ht="89.25">
      <c r="A82" s="1077" t="s">
        <v>1156</v>
      </c>
      <c r="B82" s="721" t="s">
        <v>2887</v>
      </c>
      <c r="C82" s="341" t="s">
        <v>164</v>
      </c>
      <c r="D82" s="675">
        <v>2</v>
      </c>
      <c r="E82" s="268"/>
      <c r="F82" s="378">
        <f>ROUND(D82*E82,2)</f>
        <v>0</v>
      </c>
    </row>
    <row r="83" spans="1:6">
      <c r="A83" s="1077"/>
      <c r="B83" s="721"/>
      <c r="C83" s="341"/>
      <c r="D83" s="562"/>
      <c r="E83" s="145"/>
      <c r="F83" s="376"/>
    </row>
    <row r="84" spans="1:6" ht="76.5">
      <c r="A84" s="1077" t="s">
        <v>1158</v>
      </c>
      <c r="B84" s="1071" t="s">
        <v>2888</v>
      </c>
      <c r="C84" s="341" t="s">
        <v>372</v>
      </c>
      <c r="D84" s="675">
        <v>70</v>
      </c>
      <c r="E84" s="268"/>
      <c r="F84" s="378">
        <f>ROUND(D84*E84,2)</f>
        <v>0</v>
      </c>
    </row>
    <row r="85" spans="1:6">
      <c r="E85" s="167"/>
      <c r="F85" s="1058"/>
    </row>
    <row r="86" spans="1:6" ht="51">
      <c r="A86" s="1077" t="s">
        <v>1601</v>
      </c>
      <c r="B86" s="1071" t="s">
        <v>2889</v>
      </c>
      <c r="C86" s="341"/>
      <c r="D86" s="562"/>
      <c r="E86" s="145"/>
      <c r="F86" s="376"/>
    </row>
    <row r="87" spans="1:6">
      <c r="A87" s="1077"/>
      <c r="B87" s="1071" t="s">
        <v>2890</v>
      </c>
      <c r="C87" s="341" t="s">
        <v>372</v>
      </c>
      <c r="D87" s="675">
        <v>30</v>
      </c>
      <c r="E87" s="268"/>
      <c r="F87" s="378">
        <f t="shared" ref="F87:F88" si="0">ROUND(D87*E87,2)</f>
        <v>0</v>
      </c>
    </row>
    <row r="88" spans="1:6">
      <c r="A88" s="1077"/>
      <c r="B88" s="1071" t="s">
        <v>2891</v>
      </c>
      <c r="C88" s="341" t="s">
        <v>372</v>
      </c>
      <c r="D88" s="675">
        <v>63</v>
      </c>
      <c r="E88" s="268"/>
      <c r="F88" s="378">
        <f t="shared" si="0"/>
        <v>0</v>
      </c>
    </row>
    <row r="89" spans="1:6">
      <c r="E89" s="167"/>
      <c r="F89" s="1058"/>
    </row>
    <row r="90" spans="1:6">
      <c r="A90" s="1078"/>
      <c r="B90" s="1079" t="s">
        <v>2892</v>
      </c>
      <c r="C90" s="1079"/>
      <c r="D90" s="1079"/>
      <c r="E90" s="169"/>
      <c r="F90" s="1060">
        <f>SUM(F82:F88)</f>
        <v>0</v>
      </c>
    </row>
    <row r="91" spans="1:6">
      <c r="A91" s="1078"/>
      <c r="B91" s="1079"/>
      <c r="C91" s="1079"/>
      <c r="D91" s="1079"/>
      <c r="E91" s="169"/>
      <c r="F91" s="1061"/>
    </row>
    <row r="92" spans="1:6">
      <c r="A92" s="1078"/>
      <c r="B92" s="1079"/>
      <c r="C92" s="1079"/>
      <c r="D92" s="1079"/>
      <c r="E92" s="169"/>
      <c r="F92" s="1061"/>
    </row>
    <row r="93" spans="1:6">
      <c r="A93" s="1074" t="s">
        <v>1158</v>
      </c>
      <c r="B93" s="1075" t="s">
        <v>2893</v>
      </c>
      <c r="C93" s="701"/>
      <c r="D93" s="372"/>
      <c r="E93" s="168"/>
      <c r="F93" s="1059"/>
    </row>
    <row r="94" spans="1:6">
      <c r="A94" s="1078"/>
      <c r="B94" s="1079"/>
      <c r="C94" s="1079"/>
      <c r="D94" s="1079"/>
      <c r="E94" s="169"/>
      <c r="F94" s="1061"/>
    </row>
    <row r="95" spans="1:6" ht="131.25" customHeight="1">
      <c r="A95" s="1077" t="s">
        <v>1156</v>
      </c>
      <c r="B95" s="721" t="s">
        <v>3973</v>
      </c>
      <c r="C95" s="341"/>
      <c r="D95" s="562"/>
      <c r="E95" s="145"/>
      <c r="F95" s="376"/>
    </row>
    <row r="96" spans="1:6">
      <c r="A96" s="1077"/>
      <c r="B96" s="1071" t="s">
        <v>2755</v>
      </c>
      <c r="C96" s="341" t="s">
        <v>372</v>
      </c>
      <c r="D96" s="675">
        <v>45</v>
      </c>
      <c r="E96" s="268"/>
      <c r="F96" s="378">
        <f t="shared" ref="F96:F98" si="1">ROUND(D96*E96,2)</f>
        <v>0</v>
      </c>
    </row>
    <row r="97" spans="1:6">
      <c r="A97" s="1077"/>
      <c r="B97" s="1071" t="s">
        <v>2895</v>
      </c>
      <c r="C97" s="341" t="s">
        <v>372</v>
      </c>
      <c r="D97" s="675">
        <v>5</v>
      </c>
      <c r="E97" s="268"/>
      <c r="F97" s="378">
        <f t="shared" si="1"/>
        <v>0</v>
      </c>
    </row>
    <row r="98" spans="1:6">
      <c r="A98" s="1077"/>
      <c r="B98" s="1071" t="s">
        <v>2894</v>
      </c>
      <c r="C98" s="341" t="s">
        <v>372</v>
      </c>
      <c r="D98" s="675">
        <v>20</v>
      </c>
      <c r="E98" s="268"/>
      <c r="F98" s="378">
        <f t="shared" si="1"/>
        <v>0</v>
      </c>
    </row>
    <row r="99" spans="1:6">
      <c r="A99" s="1078"/>
      <c r="B99" s="1079"/>
      <c r="C99" s="1079"/>
      <c r="D99" s="1079"/>
      <c r="E99" s="169"/>
      <c r="F99" s="1061"/>
    </row>
    <row r="100" spans="1:6" ht="114.75">
      <c r="A100" s="1077" t="s">
        <v>1158</v>
      </c>
      <c r="B100" s="721" t="s">
        <v>3974</v>
      </c>
      <c r="C100" s="1079"/>
      <c r="D100" s="1079"/>
      <c r="E100" s="169"/>
      <c r="F100" s="1061"/>
    </row>
    <row r="101" spans="1:6">
      <c r="A101" s="1077"/>
      <c r="B101" s="1071" t="s">
        <v>2895</v>
      </c>
      <c r="C101" s="341" t="s">
        <v>372</v>
      </c>
      <c r="D101" s="675">
        <v>3</v>
      </c>
      <c r="E101" s="268"/>
      <c r="F101" s="378">
        <f t="shared" ref="F101:F102" si="2">ROUND(D101*E101,2)</f>
        <v>0</v>
      </c>
    </row>
    <row r="102" spans="1:6">
      <c r="A102" s="1077"/>
      <c r="B102" s="1071" t="s">
        <v>2894</v>
      </c>
      <c r="C102" s="341" t="s">
        <v>372</v>
      </c>
      <c r="D102" s="675">
        <v>12</v>
      </c>
      <c r="E102" s="268"/>
      <c r="F102" s="378">
        <f t="shared" si="2"/>
        <v>0</v>
      </c>
    </row>
    <row r="103" spans="1:6">
      <c r="A103" s="1078"/>
      <c r="B103" s="1079"/>
      <c r="C103" s="1079"/>
      <c r="D103" s="1079"/>
      <c r="E103" s="169"/>
      <c r="F103" s="1061"/>
    </row>
    <row r="104" spans="1:6" ht="140.25">
      <c r="A104" s="1077" t="s">
        <v>1601</v>
      </c>
      <c r="B104" s="721" t="s">
        <v>3975</v>
      </c>
      <c r="C104" s="1079"/>
      <c r="D104" s="1079"/>
      <c r="E104" s="169"/>
      <c r="F104" s="1061"/>
    </row>
    <row r="105" spans="1:6">
      <c r="A105" s="1077"/>
      <c r="B105" s="1071" t="s">
        <v>2895</v>
      </c>
      <c r="C105" s="341" t="s">
        <v>372</v>
      </c>
      <c r="D105" s="675">
        <v>30</v>
      </c>
      <c r="E105" s="268"/>
      <c r="F105" s="378">
        <f t="shared" ref="F105" si="3">ROUND(D105*E105,2)</f>
        <v>0</v>
      </c>
    </row>
    <row r="106" spans="1:6">
      <c r="A106" s="1078"/>
      <c r="B106" s="1079"/>
      <c r="C106" s="1079"/>
      <c r="D106" s="1079"/>
      <c r="E106" s="169"/>
      <c r="F106" s="1061"/>
    </row>
    <row r="107" spans="1:6" ht="89.25">
      <c r="A107" s="1077" t="s">
        <v>1722</v>
      </c>
      <c r="B107" s="721" t="s">
        <v>2896</v>
      </c>
      <c r="C107" s="341" t="s">
        <v>164</v>
      </c>
      <c r="D107" s="675">
        <v>3</v>
      </c>
      <c r="E107" s="268"/>
      <c r="F107" s="378">
        <f t="shared" ref="F107" si="4">ROUND(D107*E107,2)</f>
        <v>0</v>
      </c>
    </row>
    <row r="108" spans="1:6">
      <c r="A108" s="1078"/>
      <c r="B108" s="1079"/>
      <c r="C108" s="1079"/>
      <c r="D108" s="1079"/>
      <c r="E108" s="169"/>
      <c r="F108" s="1061"/>
    </row>
    <row r="109" spans="1:6" ht="51">
      <c r="A109" s="1077" t="s">
        <v>1743</v>
      </c>
      <c r="B109" s="721" t="s">
        <v>4239</v>
      </c>
      <c r="C109" s="341" t="s">
        <v>164</v>
      </c>
      <c r="D109" s="675">
        <v>6</v>
      </c>
      <c r="E109" s="268"/>
      <c r="F109" s="378">
        <f t="shared" ref="F109" si="5">ROUND(D109*E109,2)</f>
        <v>0</v>
      </c>
    </row>
    <row r="110" spans="1:6">
      <c r="A110" s="1078"/>
      <c r="B110" s="1079"/>
      <c r="C110" s="1079"/>
      <c r="D110" s="1079"/>
      <c r="E110" s="169"/>
      <c r="F110" s="1061"/>
    </row>
    <row r="111" spans="1:6" ht="104.25" customHeight="1">
      <c r="A111" s="1077" t="s">
        <v>1771</v>
      </c>
      <c r="B111" s="1080" t="s">
        <v>3976</v>
      </c>
      <c r="C111" s="341"/>
      <c r="D111" s="562"/>
      <c r="E111" s="145"/>
      <c r="F111" s="376"/>
    </row>
    <row r="112" spans="1:6">
      <c r="A112" s="1077"/>
      <c r="B112" s="1071" t="s">
        <v>2895</v>
      </c>
      <c r="C112" s="341" t="s">
        <v>164</v>
      </c>
      <c r="D112" s="675">
        <v>5</v>
      </c>
      <c r="E112" s="268"/>
      <c r="F112" s="378">
        <f t="shared" ref="F112" si="6">ROUND(D112*E112,2)</f>
        <v>0</v>
      </c>
    </row>
    <row r="113" spans="1:6">
      <c r="A113" s="1077"/>
      <c r="B113" s="721"/>
      <c r="C113" s="341"/>
      <c r="D113" s="562"/>
      <c r="E113" s="145"/>
      <c r="F113" s="376"/>
    </row>
    <row r="114" spans="1:6" ht="63.75">
      <c r="A114" s="1077" t="s">
        <v>1856</v>
      </c>
      <c r="B114" s="721" t="s">
        <v>2897</v>
      </c>
      <c r="C114" s="341"/>
      <c r="D114" s="562"/>
      <c r="E114" s="145"/>
      <c r="F114" s="376"/>
    </row>
    <row r="115" spans="1:6">
      <c r="A115" s="1077"/>
      <c r="B115" s="1071" t="s">
        <v>2898</v>
      </c>
      <c r="C115" s="341" t="s">
        <v>164</v>
      </c>
      <c r="D115" s="675">
        <v>4</v>
      </c>
      <c r="E115" s="268"/>
      <c r="F115" s="378">
        <f t="shared" ref="F115" si="7">ROUND(D115*E115,2)</f>
        <v>0</v>
      </c>
    </row>
    <row r="116" spans="1:6">
      <c r="A116" s="1078"/>
      <c r="B116" s="1079"/>
      <c r="C116" s="1079"/>
      <c r="D116" s="1079"/>
      <c r="E116" s="169"/>
      <c r="F116" s="1061"/>
    </row>
    <row r="117" spans="1:6" ht="130.5" customHeight="1">
      <c r="A117" s="1077" t="s">
        <v>1894</v>
      </c>
      <c r="B117" s="721" t="s">
        <v>2899</v>
      </c>
      <c r="C117" s="341"/>
      <c r="D117" s="562"/>
      <c r="E117" s="145"/>
      <c r="F117" s="376"/>
    </row>
    <row r="118" spans="1:6">
      <c r="A118" s="1077"/>
      <c r="B118" s="1071" t="s">
        <v>2900</v>
      </c>
      <c r="C118" s="341" t="s">
        <v>164</v>
      </c>
      <c r="D118" s="562">
        <v>2</v>
      </c>
      <c r="E118" s="145"/>
      <c r="F118" s="376">
        <f t="shared" ref="F118:F119" si="8">ROUND(D118*E118,2)</f>
        <v>0</v>
      </c>
    </row>
    <row r="119" spans="1:6">
      <c r="A119" s="1077"/>
      <c r="B119" s="1071" t="s">
        <v>2901</v>
      </c>
      <c r="C119" s="341" t="s">
        <v>372</v>
      </c>
      <c r="D119" s="562">
        <v>16</v>
      </c>
      <c r="E119" s="145"/>
      <c r="F119" s="376">
        <f t="shared" si="8"/>
        <v>0</v>
      </c>
    </row>
    <row r="120" spans="1:6">
      <c r="A120" s="1077"/>
      <c r="C120" s="341"/>
      <c r="D120" s="562"/>
      <c r="E120" s="145"/>
      <c r="F120" s="376"/>
    </row>
    <row r="121" spans="1:6" ht="79.5" customHeight="1">
      <c r="A121" s="1077" t="s">
        <v>2005</v>
      </c>
      <c r="B121" s="721" t="s">
        <v>2902</v>
      </c>
      <c r="C121" s="341" t="s">
        <v>164</v>
      </c>
      <c r="D121" s="675">
        <v>1</v>
      </c>
      <c r="E121" s="268"/>
      <c r="F121" s="378">
        <f t="shared" ref="F121" si="9">ROUND(D121*E121,2)</f>
        <v>0</v>
      </c>
    </row>
    <row r="122" spans="1:6">
      <c r="A122" s="1077"/>
      <c r="C122" s="341"/>
      <c r="D122" s="562"/>
      <c r="E122" s="145"/>
      <c r="F122" s="376"/>
    </row>
    <row r="123" spans="1:6" ht="51">
      <c r="A123" s="1077" t="s">
        <v>2903</v>
      </c>
      <c r="B123" s="721" t="s">
        <v>2904</v>
      </c>
      <c r="C123" s="341" t="s">
        <v>164</v>
      </c>
      <c r="D123" s="675">
        <v>15</v>
      </c>
      <c r="E123" s="268"/>
      <c r="F123" s="378">
        <f t="shared" ref="F123" si="10">ROUND(D123*E123,2)</f>
        <v>0</v>
      </c>
    </row>
    <row r="124" spans="1:6">
      <c r="A124" s="1078"/>
      <c r="B124" s="1079"/>
      <c r="C124" s="1079"/>
      <c r="D124" s="1079"/>
      <c r="E124" s="169"/>
      <c r="F124" s="1061"/>
    </row>
    <row r="125" spans="1:6" ht="89.25">
      <c r="A125" s="1077" t="s">
        <v>2905</v>
      </c>
      <c r="B125" s="721" t="s">
        <v>2906</v>
      </c>
      <c r="C125" s="341" t="s">
        <v>164</v>
      </c>
      <c r="D125" s="675">
        <v>15</v>
      </c>
      <c r="E125" s="268"/>
      <c r="F125" s="378">
        <f t="shared" ref="F125" si="11">ROUND(D125*E125,2)</f>
        <v>0</v>
      </c>
    </row>
    <row r="126" spans="1:6">
      <c r="A126" s="1078"/>
      <c r="B126" s="1079"/>
      <c r="C126" s="1079"/>
      <c r="D126" s="1079"/>
      <c r="E126" s="169"/>
      <c r="F126" s="1061"/>
    </row>
    <row r="127" spans="1:6" ht="63.75">
      <c r="A127" s="1077" t="s">
        <v>2907</v>
      </c>
      <c r="B127" s="721" t="s">
        <v>2908</v>
      </c>
      <c r="C127" s="341"/>
      <c r="D127" s="562"/>
      <c r="E127" s="145"/>
      <c r="F127" s="376"/>
    </row>
    <row r="128" spans="1:6">
      <c r="A128" s="1077"/>
      <c r="B128" s="1071" t="s">
        <v>2895</v>
      </c>
      <c r="C128" s="341" t="s">
        <v>372</v>
      </c>
      <c r="D128" s="675">
        <v>90</v>
      </c>
      <c r="E128" s="268"/>
      <c r="F128" s="378">
        <f t="shared" ref="F128" si="12">ROUND(D128*E128,2)</f>
        <v>0</v>
      </c>
    </row>
    <row r="129" spans="1:6">
      <c r="A129" s="1078"/>
      <c r="B129" s="1079"/>
      <c r="C129" s="1079"/>
      <c r="D129" s="1079"/>
      <c r="E129" s="169"/>
      <c r="F129" s="1061"/>
    </row>
    <row r="130" spans="1:6" ht="38.25">
      <c r="A130" s="1077" t="s">
        <v>2909</v>
      </c>
      <c r="B130" s="721" t="s">
        <v>2910</v>
      </c>
      <c r="C130" s="341"/>
      <c r="D130" s="562"/>
      <c r="E130" s="145"/>
      <c r="F130" s="376"/>
    </row>
    <row r="131" spans="1:6">
      <c r="A131" s="1077"/>
      <c r="B131" s="1071" t="s">
        <v>2911</v>
      </c>
      <c r="C131" s="341" t="s">
        <v>164</v>
      </c>
      <c r="D131" s="675">
        <v>4</v>
      </c>
      <c r="E131" s="268"/>
      <c r="F131" s="378">
        <f t="shared" ref="F131:F132" si="13">ROUND(D131*E131,2)</f>
        <v>0</v>
      </c>
    </row>
    <row r="132" spans="1:6">
      <c r="A132" s="1077"/>
      <c r="B132" s="1071" t="s">
        <v>2912</v>
      </c>
      <c r="C132" s="341" t="s">
        <v>164</v>
      </c>
      <c r="D132" s="675">
        <v>6</v>
      </c>
      <c r="E132" s="268"/>
      <c r="F132" s="378">
        <f t="shared" si="13"/>
        <v>0</v>
      </c>
    </row>
    <row r="133" spans="1:6">
      <c r="A133" s="1078"/>
      <c r="B133" s="1079"/>
      <c r="C133" s="1079"/>
      <c r="D133" s="1079"/>
      <c r="E133" s="169"/>
      <c r="F133" s="1061"/>
    </row>
    <row r="134" spans="1:6" ht="76.5">
      <c r="A134" s="1077" t="s">
        <v>2909</v>
      </c>
      <c r="B134" s="721" t="s">
        <v>2913</v>
      </c>
      <c r="C134" s="341" t="s">
        <v>164</v>
      </c>
      <c r="D134" s="675">
        <v>10</v>
      </c>
      <c r="E134" s="268"/>
      <c r="F134" s="378">
        <f t="shared" ref="F134" si="14">ROUND(D134*E134,2)</f>
        <v>0</v>
      </c>
    </row>
    <row r="135" spans="1:6">
      <c r="A135" s="1078"/>
      <c r="B135" s="1079"/>
      <c r="C135" s="1079"/>
      <c r="D135" s="1079"/>
      <c r="E135" s="169"/>
      <c r="F135" s="1061"/>
    </row>
    <row r="136" spans="1:6" ht="76.5">
      <c r="A136" s="1077" t="s">
        <v>2914</v>
      </c>
      <c r="B136" s="721" t="s">
        <v>2915</v>
      </c>
      <c r="C136" s="341" t="s">
        <v>164</v>
      </c>
      <c r="D136" s="675">
        <v>12</v>
      </c>
      <c r="E136" s="268"/>
      <c r="F136" s="378">
        <f t="shared" ref="F136" si="15">ROUND(D136*E136,2)</f>
        <v>0</v>
      </c>
    </row>
    <row r="137" spans="1:6">
      <c r="A137" s="1077"/>
      <c r="B137" s="721"/>
      <c r="C137" s="341"/>
      <c r="D137" s="562"/>
      <c r="E137" s="145"/>
      <c r="F137" s="376"/>
    </row>
    <row r="138" spans="1:6" ht="63.75">
      <c r="A138" s="1077" t="s">
        <v>2916</v>
      </c>
      <c r="B138" s="721" t="s">
        <v>2917</v>
      </c>
      <c r="C138" s="341" t="s">
        <v>372</v>
      </c>
      <c r="D138" s="675">
        <v>205</v>
      </c>
      <c r="E138" s="268"/>
      <c r="F138" s="378">
        <f t="shared" ref="F138" si="16">ROUND(D138*E138,2)</f>
        <v>0</v>
      </c>
    </row>
    <row r="139" spans="1:6">
      <c r="A139" s="1078"/>
      <c r="B139" s="1079"/>
      <c r="C139" s="1079"/>
      <c r="D139" s="1079"/>
      <c r="E139" s="169"/>
      <c r="F139" s="1061"/>
    </row>
    <row r="140" spans="1:6" ht="25.5">
      <c r="A140" s="1077" t="s">
        <v>2918</v>
      </c>
      <c r="B140" s="721" t="s">
        <v>2919</v>
      </c>
      <c r="C140" s="341" t="s">
        <v>2210</v>
      </c>
      <c r="D140" s="675">
        <v>1</v>
      </c>
      <c r="E140" s="268"/>
      <c r="F140" s="378">
        <f t="shared" ref="F140" si="17">ROUND(D140*E140,2)</f>
        <v>0</v>
      </c>
    </row>
    <row r="141" spans="1:6">
      <c r="A141" s="1078"/>
      <c r="B141" s="1079"/>
      <c r="C141" s="1079"/>
      <c r="D141" s="1079"/>
      <c r="E141" s="169"/>
      <c r="F141" s="1061"/>
    </row>
    <row r="142" spans="1:6" ht="25.5">
      <c r="A142" s="1078"/>
      <c r="B142" s="1081" t="s">
        <v>2920</v>
      </c>
      <c r="C142" s="1079"/>
      <c r="D142" s="1079"/>
      <c r="E142" s="169"/>
      <c r="F142" s="1060">
        <f>SUM(F96:F140)</f>
        <v>0</v>
      </c>
    </row>
    <row r="143" spans="1:6">
      <c r="A143" s="1078"/>
      <c r="B143" s="1081"/>
      <c r="C143" s="1079"/>
      <c r="D143" s="1079"/>
      <c r="E143" s="169"/>
      <c r="F143" s="1060"/>
    </row>
    <row r="144" spans="1:6">
      <c r="A144" s="1078"/>
      <c r="B144" s="1081"/>
      <c r="C144" s="1079"/>
      <c r="D144" s="1079"/>
      <c r="E144" s="169"/>
      <c r="F144" s="1060"/>
    </row>
    <row r="145" spans="1:6">
      <c r="A145" s="1074" t="s">
        <v>1601</v>
      </c>
      <c r="B145" s="1075" t="s">
        <v>2921</v>
      </c>
      <c r="C145" s="701"/>
      <c r="D145" s="372"/>
      <c r="E145" s="168"/>
      <c r="F145" s="1059"/>
    </row>
    <row r="146" spans="1:6">
      <c r="A146" s="1078"/>
      <c r="B146" s="1081"/>
      <c r="C146" s="1079"/>
      <c r="D146" s="1079"/>
      <c r="E146" s="169"/>
      <c r="F146" s="1060"/>
    </row>
    <row r="147" spans="1:6" ht="76.5">
      <c r="A147" s="1077" t="s">
        <v>1156</v>
      </c>
      <c r="B147" s="721" t="s">
        <v>2922</v>
      </c>
      <c r="C147" s="341" t="s">
        <v>164</v>
      </c>
      <c r="D147" s="675">
        <v>1</v>
      </c>
      <c r="E147" s="268"/>
      <c r="F147" s="378">
        <f t="shared" ref="F147" si="18">ROUND(D147*E147,2)</f>
        <v>0</v>
      </c>
    </row>
    <row r="148" spans="1:6">
      <c r="A148" s="1078"/>
      <c r="B148" s="1081"/>
      <c r="C148" s="1079"/>
      <c r="D148" s="1079"/>
      <c r="E148" s="169"/>
      <c r="F148" s="1060"/>
    </row>
    <row r="149" spans="1:6" ht="156.75" customHeight="1">
      <c r="A149" s="1077" t="s">
        <v>1158</v>
      </c>
      <c r="B149" s="721" t="s">
        <v>2923</v>
      </c>
      <c r="C149" s="341"/>
      <c r="D149" s="562"/>
      <c r="E149" s="145"/>
      <c r="F149" s="376"/>
    </row>
    <row r="150" spans="1:6">
      <c r="A150" s="1077"/>
      <c r="B150" s="721" t="s">
        <v>2924</v>
      </c>
      <c r="C150" s="341"/>
      <c r="D150" s="562"/>
      <c r="E150" s="145"/>
      <c r="F150" s="376"/>
    </row>
    <row r="151" spans="1:6">
      <c r="A151" s="1077"/>
      <c r="B151" s="1071" t="s">
        <v>2925</v>
      </c>
      <c r="C151" s="341" t="s">
        <v>372</v>
      </c>
      <c r="D151" s="675">
        <v>30</v>
      </c>
      <c r="E151" s="268"/>
      <c r="F151" s="378">
        <f t="shared" ref="F151:F154" si="19">ROUND(D151*E151,2)</f>
        <v>0</v>
      </c>
    </row>
    <row r="152" spans="1:6">
      <c r="A152" s="1077"/>
      <c r="B152" s="1071" t="s">
        <v>2926</v>
      </c>
      <c r="C152" s="341" t="s">
        <v>372</v>
      </c>
      <c r="D152" s="675">
        <v>42</v>
      </c>
      <c r="E152" s="268"/>
      <c r="F152" s="378">
        <f t="shared" si="19"/>
        <v>0</v>
      </c>
    </row>
    <row r="153" spans="1:6">
      <c r="A153" s="1077"/>
      <c r="B153" s="1071" t="s">
        <v>2927</v>
      </c>
      <c r="C153" s="341" t="s">
        <v>372</v>
      </c>
      <c r="D153" s="675">
        <v>96</v>
      </c>
      <c r="E153" s="268"/>
      <c r="F153" s="378">
        <f t="shared" si="19"/>
        <v>0</v>
      </c>
    </row>
    <row r="154" spans="1:6">
      <c r="A154" s="1077"/>
      <c r="B154" s="1071" t="s">
        <v>2928</v>
      </c>
      <c r="C154" s="341" t="s">
        <v>372</v>
      </c>
      <c r="D154" s="675">
        <v>102</v>
      </c>
      <c r="E154" s="268"/>
      <c r="F154" s="378">
        <f t="shared" si="19"/>
        <v>0</v>
      </c>
    </row>
    <row r="155" spans="1:6">
      <c r="A155" s="1078"/>
      <c r="B155" s="1081"/>
      <c r="C155" s="1079"/>
      <c r="D155" s="1079"/>
      <c r="E155" s="169"/>
      <c r="F155" s="1060"/>
    </row>
    <row r="156" spans="1:6">
      <c r="A156" s="1077"/>
      <c r="B156" s="721" t="s">
        <v>2929</v>
      </c>
      <c r="C156" s="341"/>
      <c r="D156" s="562"/>
      <c r="E156" s="145"/>
      <c r="F156" s="376"/>
    </row>
    <row r="157" spans="1:6">
      <c r="A157" s="1077"/>
      <c r="B157" s="1071" t="s">
        <v>2926</v>
      </c>
      <c r="C157" s="341" t="s">
        <v>372</v>
      </c>
      <c r="D157" s="675">
        <v>3</v>
      </c>
      <c r="E157" s="268"/>
      <c r="F157" s="378">
        <f t="shared" ref="F157:F159" si="20">ROUND(D157*E157,2)</f>
        <v>0</v>
      </c>
    </row>
    <row r="158" spans="1:6">
      <c r="A158" s="1077"/>
      <c r="B158" s="1071" t="s">
        <v>2927</v>
      </c>
      <c r="C158" s="341" t="s">
        <v>372</v>
      </c>
      <c r="D158" s="675">
        <v>24</v>
      </c>
      <c r="E158" s="268"/>
      <c r="F158" s="378">
        <f t="shared" si="20"/>
        <v>0</v>
      </c>
    </row>
    <row r="159" spans="1:6">
      <c r="A159" s="1077"/>
      <c r="B159" s="1071" t="s">
        <v>2928</v>
      </c>
      <c r="C159" s="341" t="s">
        <v>372</v>
      </c>
      <c r="D159" s="675">
        <v>36</v>
      </c>
      <c r="E159" s="268"/>
      <c r="F159" s="378">
        <f t="shared" si="20"/>
        <v>0</v>
      </c>
    </row>
    <row r="160" spans="1:6">
      <c r="A160" s="1078"/>
      <c r="B160" s="1081"/>
      <c r="C160" s="1079"/>
      <c r="D160" s="1079"/>
      <c r="E160" s="169"/>
      <c r="F160" s="1060"/>
    </row>
    <row r="161" spans="1:6" ht="38.25">
      <c r="A161" s="1077" t="s">
        <v>1601</v>
      </c>
      <c r="B161" s="721" t="s">
        <v>2930</v>
      </c>
      <c r="C161" s="341"/>
      <c r="D161" s="562"/>
      <c r="E161" s="145"/>
      <c r="F161" s="376"/>
    </row>
    <row r="162" spans="1:6">
      <c r="A162" s="1077"/>
      <c r="B162" s="1071" t="s">
        <v>2931</v>
      </c>
      <c r="C162" s="341" t="s">
        <v>164</v>
      </c>
      <c r="D162" s="675">
        <v>1</v>
      </c>
      <c r="E162" s="268"/>
      <c r="F162" s="378">
        <f t="shared" ref="F162" si="21">ROUND(D162*E162,2)</f>
        <v>0</v>
      </c>
    </row>
    <row r="163" spans="1:6">
      <c r="A163" s="1078"/>
      <c r="B163" s="1081"/>
      <c r="C163" s="1079"/>
      <c r="D163" s="1079"/>
      <c r="E163" s="169"/>
      <c r="F163" s="1060"/>
    </row>
    <row r="164" spans="1:6" ht="51">
      <c r="A164" s="1077" t="s">
        <v>1722</v>
      </c>
      <c r="B164" s="721" t="s">
        <v>2932</v>
      </c>
      <c r="C164" s="341"/>
      <c r="D164" s="562"/>
      <c r="E164" s="145"/>
      <c r="F164" s="376"/>
    </row>
    <row r="165" spans="1:6">
      <c r="A165" s="1077"/>
      <c r="B165" s="1071" t="s">
        <v>2933</v>
      </c>
      <c r="C165" s="341" t="s">
        <v>164</v>
      </c>
      <c r="D165" s="675">
        <v>10</v>
      </c>
      <c r="E165" s="268"/>
      <c r="F165" s="378">
        <f t="shared" ref="F165:F166" si="22">ROUND(D165*E165,2)</f>
        <v>0</v>
      </c>
    </row>
    <row r="166" spans="1:6">
      <c r="A166" s="1077"/>
      <c r="B166" s="1071" t="s">
        <v>2934</v>
      </c>
      <c r="C166" s="341" t="s">
        <v>164</v>
      </c>
      <c r="D166" s="675">
        <v>9</v>
      </c>
      <c r="E166" s="268"/>
      <c r="F166" s="378">
        <f t="shared" si="22"/>
        <v>0</v>
      </c>
    </row>
    <row r="167" spans="1:6">
      <c r="A167" s="1078"/>
      <c r="B167" s="1081"/>
      <c r="C167" s="1079"/>
      <c r="D167" s="1079"/>
      <c r="E167" s="169"/>
      <c r="F167" s="1060"/>
    </row>
    <row r="168" spans="1:6" ht="63.75">
      <c r="A168" s="1077" t="s">
        <v>1743</v>
      </c>
      <c r="B168" s="721" t="s">
        <v>4240</v>
      </c>
      <c r="C168" s="341" t="s">
        <v>164</v>
      </c>
      <c r="D168" s="562">
        <v>1</v>
      </c>
      <c r="E168" s="145"/>
      <c r="F168" s="376">
        <f t="shared" ref="F168" si="23">ROUND(D168*E168,2)</f>
        <v>0</v>
      </c>
    </row>
    <row r="169" spans="1:6">
      <c r="A169" s="1077"/>
      <c r="B169" s="721"/>
      <c r="C169" s="341"/>
      <c r="D169" s="562"/>
      <c r="E169" s="145"/>
      <c r="F169" s="376"/>
    </row>
    <row r="170" spans="1:6" ht="89.25">
      <c r="A170" s="1077" t="s">
        <v>1771</v>
      </c>
      <c r="B170" s="721" t="s">
        <v>2935</v>
      </c>
      <c r="C170" s="341" t="s">
        <v>164</v>
      </c>
      <c r="D170" s="675">
        <v>22</v>
      </c>
      <c r="E170" s="268"/>
      <c r="F170" s="378">
        <f t="shared" ref="F170" si="24">ROUND(D170*E170,2)</f>
        <v>0</v>
      </c>
    </row>
    <row r="171" spans="1:6">
      <c r="A171" s="1077"/>
      <c r="B171" s="721"/>
      <c r="C171" s="341"/>
      <c r="D171" s="562"/>
      <c r="E171" s="145"/>
      <c r="F171" s="376"/>
    </row>
    <row r="172" spans="1:6" ht="194.25" customHeight="1">
      <c r="A172" s="1077" t="s">
        <v>1856</v>
      </c>
      <c r="B172" s="721" t="s">
        <v>2936</v>
      </c>
      <c r="C172" s="341" t="s">
        <v>372</v>
      </c>
      <c r="D172" s="675">
        <v>333</v>
      </c>
      <c r="E172" s="268"/>
      <c r="F172" s="378">
        <f t="shared" ref="F172" si="25">ROUND(D172*E172,2)</f>
        <v>0</v>
      </c>
    </row>
    <row r="173" spans="1:6">
      <c r="A173" s="1078"/>
      <c r="B173" s="1081"/>
      <c r="C173" s="1079"/>
      <c r="D173" s="1079"/>
      <c r="E173" s="169"/>
      <c r="F173" s="1060"/>
    </row>
    <row r="174" spans="1:6" ht="38.25">
      <c r="A174" s="1077" t="s">
        <v>1894</v>
      </c>
      <c r="B174" s="721" t="s">
        <v>2937</v>
      </c>
      <c r="C174" s="341" t="s">
        <v>372</v>
      </c>
      <c r="D174" s="675">
        <v>333</v>
      </c>
      <c r="E174" s="268"/>
      <c r="F174" s="378">
        <f t="shared" ref="F174" si="26">ROUND(D174*E174,2)</f>
        <v>0</v>
      </c>
    </row>
    <row r="175" spans="1:6">
      <c r="A175" s="1078"/>
      <c r="B175" s="1081"/>
      <c r="C175" s="1079"/>
      <c r="D175" s="1079"/>
      <c r="E175" s="169"/>
      <c r="F175" s="1060"/>
    </row>
    <row r="176" spans="1:6" ht="25.5">
      <c r="A176" s="1077" t="s">
        <v>2005</v>
      </c>
      <c r="B176" s="721" t="s">
        <v>2938</v>
      </c>
      <c r="C176" s="341" t="s">
        <v>164</v>
      </c>
      <c r="D176" s="675">
        <v>1</v>
      </c>
      <c r="E176" s="268"/>
      <c r="F176" s="378">
        <f t="shared" ref="F176" si="27">ROUND(D176*E176,2)</f>
        <v>0</v>
      </c>
    </row>
    <row r="177" spans="1:6">
      <c r="A177" s="1078"/>
      <c r="B177" s="1081"/>
      <c r="C177" s="1079"/>
      <c r="D177" s="1079"/>
      <c r="E177" s="169"/>
      <c r="F177" s="1060"/>
    </row>
    <row r="178" spans="1:6" ht="38.25">
      <c r="A178" s="1077" t="s">
        <v>2903</v>
      </c>
      <c r="B178" s="721" t="s">
        <v>2939</v>
      </c>
      <c r="C178" s="341" t="s">
        <v>164</v>
      </c>
      <c r="D178" s="675">
        <v>1</v>
      </c>
      <c r="E178" s="268"/>
      <c r="F178" s="378">
        <f t="shared" ref="F178" si="28">ROUND(D178*E178,2)</f>
        <v>0</v>
      </c>
    </row>
    <row r="179" spans="1:6">
      <c r="A179" s="1078"/>
      <c r="B179" s="1081"/>
      <c r="C179" s="1079"/>
      <c r="D179" s="1079"/>
      <c r="E179" s="169"/>
      <c r="F179" s="1060"/>
    </row>
    <row r="180" spans="1:6" ht="25.5">
      <c r="A180" s="1078"/>
      <c r="B180" s="1081" t="s">
        <v>2940</v>
      </c>
      <c r="C180" s="1079"/>
      <c r="D180" s="1079"/>
      <c r="E180" s="169"/>
      <c r="F180" s="1060">
        <f>SUM(F147:F178)</f>
        <v>0</v>
      </c>
    </row>
    <row r="181" spans="1:6">
      <c r="A181" s="1078"/>
      <c r="B181" s="1081"/>
      <c r="C181" s="1079"/>
      <c r="D181" s="1079"/>
      <c r="E181" s="169"/>
      <c r="F181" s="1060"/>
    </row>
    <row r="182" spans="1:6">
      <c r="A182" s="1078"/>
      <c r="B182" s="1081"/>
      <c r="C182" s="1079"/>
      <c r="D182" s="1079"/>
      <c r="E182" s="169"/>
      <c r="F182" s="1060"/>
    </row>
    <row r="183" spans="1:6">
      <c r="A183" s="1074" t="s">
        <v>1722</v>
      </c>
      <c r="B183" s="1075" t="s">
        <v>2941</v>
      </c>
      <c r="C183" s="701"/>
      <c r="D183" s="372"/>
      <c r="E183" s="168"/>
      <c r="F183" s="1059"/>
    </row>
    <row r="184" spans="1:6">
      <c r="A184" s="1078"/>
      <c r="B184" s="1081"/>
      <c r="C184" s="1079"/>
      <c r="D184" s="1079"/>
      <c r="E184" s="169"/>
      <c r="F184" s="1060"/>
    </row>
    <row r="185" spans="1:6" ht="102">
      <c r="A185" s="1077" t="s">
        <v>1156</v>
      </c>
      <c r="B185" s="721" t="s">
        <v>2942</v>
      </c>
      <c r="C185" s="341"/>
      <c r="D185" s="562"/>
      <c r="E185" s="145"/>
      <c r="F185" s="376"/>
    </row>
    <row r="186" spans="1:6">
      <c r="A186" s="1077"/>
      <c r="B186" s="1071" t="s">
        <v>2943</v>
      </c>
      <c r="C186" s="341" t="s">
        <v>372</v>
      </c>
      <c r="D186" s="675">
        <v>104</v>
      </c>
      <c r="E186" s="268"/>
      <c r="F186" s="378">
        <f t="shared" ref="F186:F189" si="29">ROUND(D186*E186,2)</f>
        <v>0</v>
      </c>
    </row>
    <row r="187" spans="1:6">
      <c r="A187" s="1077"/>
      <c r="B187" s="1071" t="s">
        <v>2944</v>
      </c>
      <c r="C187" s="341" t="s">
        <v>372</v>
      </c>
      <c r="D187" s="675">
        <v>50</v>
      </c>
      <c r="E187" s="268"/>
      <c r="F187" s="378">
        <f t="shared" si="29"/>
        <v>0</v>
      </c>
    </row>
    <row r="188" spans="1:6">
      <c r="A188" s="1077"/>
      <c r="B188" s="1071" t="s">
        <v>2945</v>
      </c>
      <c r="C188" s="341" t="s">
        <v>372</v>
      </c>
      <c r="D188" s="675">
        <v>12</v>
      </c>
      <c r="E188" s="268"/>
      <c r="F188" s="378">
        <f t="shared" si="29"/>
        <v>0</v>
      </c>
    </row>
    <row r="189" spans="1:6">
      <c r="A189" s="1077"/>
      <c r="B189" s="1071" t="s">
        <v>2946</v>
      </c>
      <c r="C189" s="341" t="s">
        <v>372</v>
      </c>
      <c r="D189" s="675">
        <v>166</v>
      </c>
      <c r="E189" s="268"/>
      <c r="F189" s="378">
        <f t="shared" si="29"/>
        <v>0</v>
      </c>
    </row>
    <row r="190" spans="1:6">
      <c r="A190" s="1078"/>
      <c r="B190" s="1081"/>
      <c r="C190" s="1079"/>
      <c r="D190" s="1079"/>
      <c r="E190" s="169"/>
      <c r="F190" s="1060"/>
    </row>
    <row r="191" spans="1:6" ht="89.25">
      <c r="A191" s="1077" t="s">
        <v>1158</v>
      </c>
      <c r="B191" s="721" t="s">
        <v>2947</v>
      </c>
      <c r="C191" s="341" t="s">
        <v>164</v>
      </c>
      <c r="D191" s="562">
        <v>11</v>
      </c>
      <c r="E191" s="145"/>
      <c r="F191" s="376">
        <f t="shared" ref="F191" si="30">ROUND(D191*E191,2)</f>
        <v>0</v>
      </c>
    </row>
    <row r="192" spans="1:6">
      <c r="A192" s="1078"/>
      <c r="B192" s="1081"/>
      <c r="C192" s="1079"/>
      <c r="D192" s="1079"/>
      <c r="E192" s="169"/>
      <c r="F192" s="1060"/>
    </row>
    <row r="193" spans="1:6" ht="63.75">
      <c r="A193" s="1077" t="s">
        <v>1601</v>
      </c>
      <c r="B193" s="721" t="s">
        <v>2948</v>
      </c>
      <c r="C193" s="341" t="s">
        <v>164</v>
      </c>
      <c r="D193" s="675">
        <v>1</v>
      </c>
      <c r="E193" s="268"/>
      <c r="F193" s="378">
        <f t="shared" ref="F193" si="31">ROUND(D193*E193,2)</f>
        <v>0</v>
      </c>
    </row>
    <row r="194" spans="1:6">
      <c r="A194" s="1078"/>
      <c r="B194" s="1081"/>
      <c r="C194" s="1079"/>
      <c r="D194" s="1079"/>
      <c r="E194" s="169"/>
      <c r="F194" s="1060"/>
    </row>
    <row r="195" spans="1:6" ht="102">
      <c r="A195" s="1077" t="s">
        <v>1722</v>
      </c>
      <c r="B195" s="721" t="s">
        <v>2949</v>
      </c>
      <c r="C195" s="341" t="s">
        <v>164</v>
      </c>
      <c r="D195" s="675">
        <v>16</v>
      </c>
      <c r="E195" s="268"/>
      <c r="F195" s="378">
        <f t="shared" ref="F195" si="32">ROUND(D195*E195,2)</f>
        <v>0</v>
      </c>
    </row>
    <row r="196" spans="1:6">
      <c r="A196" s="1078"/>
      <c r="B196" s="1081"/>
      <c r="C196" s="1079"/>
      <c r="D196" s="1079"/>
      <c r="E196" s="169"/>
      <c r="F196" s="1060"/>
    </row>
    <row r="197" spans="1:6" ht="25.5">
      <c r="A197" s="1077" t="s">
        <v>1743</v>
      </c>
      <c r="B197" s="721" t="s">
        <v>2950</v>
      </c>
      <c r="C197" s="341" t="s">
        <v>164</v>
      </c>
      <c r="D197" s="562">
        <v>1</v>
      </c>
      <c r="E197" s="145"/>
      <c r="F197" s="376">
        <f t="shared" ref="F197" si="33">ROUND(D197*E197,2)</f>
        <v>0</v>
      </c>
    </row>
    <row r="198" spans="1:6">
      <c r="A198" s="1078"/>
      <c r="B198" s="1081"/>
      <c r="C198" s="1079"/>
      <c r="D198" s="1079"/>
      <c r="E198" s="169"/>
      <c r="F198" s="1060"/>
    </row>
    <row r="199" spans="1:6" ht="25.5">
      <c r="A199" s="1077" t="s">
        <v>1771</v>
      </c>
      <c r="B199" s="721" t="s">
        <v>2951</v>
      </c>
      <c r="C199" s="341" t="s">
        <v>164</v>
      </c>
      <c r="D199" s="675">
        <v>1</v>
      </c>
      <c r="E199" s="268"/>
      <c r="F199" s="378">
        <f t="shared" ref="F199" si="34">ROUND(D199*E199,2)</f>
        <v>0</v>
      </c>
    </row>
    <row r="200" spans="1:6">
      <c r="A200" s="1078"/>
      <c r="B200" s="1081"/>
      <c r="C200" s="1079"/>
      <c r="D200" s="1079"/>
      <c r="E200" s="169"/>
      <c r="F200" s="1060"/>
    </row>
    <row r="201" spans="1:6" ht="25.5">
      <c r="A201" s="1078"/>
      <c r="B201" s="1081" t="s">
        <v>2952</v>
      </c>
      <c r="C201" s="1079"/>
      <c r="D201" s="1079"/>
      <c r="E201" s="169"/>
      <c r="F201" s="1060">
        <f>SUM(F186:F199)</f>
        <v>0</v>
      </c>
    </row>
    <row r="202" spans="1:6">
      <c r="A202" s="1078"/>
      <c r="B202" s="1081"/>
      <c r="C202" s="1079"/>
      <c r="D202" s="1079"/>
      <c r="E202" s="169"/>
      <c r="F202" s="1060"/>
    </row>
    <row r="203" spans="1:6">
      <c r="A203" s="1078"/>
      <c r="B203" s="1081"/>
      <c r="C203" s="1079"/>
      <c r="D203" s="1079"/>
      <c r="E203" s="169"/>
      <c r="F203" s="1060"/>
    </row>
    <row r="204" spans="1:6">
      <c r="A204" s="1074" t="s">
        <v>1743</v>
      </c>
      <c r="B204" s="1075" t="s">
        <v>2953</v>
      </c>
      <c r="C204" s="701"/>
      <c r="D204" s="372"/>
      <c r="E204" s="168"/>
      <c r="F204" s="1059"/>
    </row>
    <row r="205" spans="1:6">
      <c r="A205" s="1078"/>
      <c r="B205" s="1081"/>
      <c r="C205" s="1079"/>
      <c r="D205" s="1079"/>
      <c r="E205" s="169"/>
      <c r="F205" s="1060"/>
    </row>
    <row r="206" spans="1:6" ht="280.5">
      <c r="A206" s="1077" t="s">
        <v>1156</v>
      </c>
      <c r="B206" s="721" t="s">
        <v>3426</v>
      </c>
      <c r="C206" s="341" t="s">
        <v>164</v>
      </c>
      <c r="D206" s="562">
        <v>12</v>
      </c>
      <c r="E206" s="145"/>
      <c r="F206" s="376">
        <f t="shared" ref="F206" si="35">ROUND(D206*E206,2)</f>
        <v>0</v>
      </c>
    </row>
    <row r="207" spans="1:6">
      <c r="A207" s="1078"/>
      <c r="B207" s="1081"/>
      <c r="C207" s="1079"/>
      <c r="D207" s="1079"/>
      <c r="E207" s="169"/>
      <c r="F207" s="1060"/>
    </row>
    <row r="208" spans="1:6" ht="357">
      <c r="A208" s="1077" t="s">
        <v>1158</v>
      </c>
      <c r="B208" s="721" t="s">
        <v>4094</v>
      </c>
      <c r="C208" s="341" t="s">
        <v>164</v>
      </c>
      <c r="D208" s="562">
        <v>9</v>
      </c>
      <c r="E208" s="145"/>
      <c r="F208" s="376">
        <f t="shared" ref="F208" si="36">ROUND(D208*E208,2)</f>
        <v>0</v>
      </c>
    </row>
    <row r="209" spans="1:6">
      <c r="A209" s="1078"/>
      <c r="B209" s="1081"/>
      <c r="C209" s="1079"/>
      <c r="D209" s="1079"/>
      <c r="E209" s="169"/>
      <c r="F209" s="1060"/>
    </row>
    <row r="210" spans="1:6" ht="382.5">
      <c r="A210" s="1077" t="s">
        <v>1601</v>
      </c>
      <c r="B210" s="721" t="s">
        <v>3427</v>
      </c>
      <c r="C210" s="341" t="s">
        <v>164</v>
      </c>
      <c r="D210" s="562">
        <v>1</v>
      </c>
      <c r="E210" s="145"/>
      <c r="F210" s="376">
        <f t="shared" ref="F210" si="37">ROUND(D210*E210,2)</f>
        <v>0</v>
      </c>
    </row>
    <row r="211" spans="1:6">
      <c r="A211" s="1078"/>
      <c r="B211" s="1081"/>
      <c r="C211" s="1079"/>
      <c r="D211" s="1079"/>
      <c r="E211" s="169"/>
      <c r="F211" s="1060"/>
    </row>
    <row r="212" spans="1:6" ht="344.25">
      <c r="A212" s="1077" t="s">
        <v>1722</v>
      </c>
      <c r="B212" s="721" t="s">
        <v>4095</v>
      </c>
      <c r="C212" s="1056"/>
      <c r="D212" s="1056"/>
      <c r="E212" s="269"/>
      <c r="F212" s="1062"/>
    </row>
    <row r="213" spans="1:6" ht="93" customHeight="1">
      <c r="A213" s="1077"/>
      <c r="B213" s="721" t="s">
        <v>3438</v>
      </c>
      <c r="C213" s="1056"/>
      <c r="D213" s="1056"/>
      <c r="E213" s="269"/>
      <c r="F213" s="1062"/>
    </row>
    <row r="214" spans="1:6" ht="25.5">
      <c r="A214" s="1078"/>
      <c r="B214" s="721" t="s">
        <v>3428</v>
      </c>
      <c r="C214" s="341" t="s">
        <v>164</v>
      </c>
      <c r="D214" s="562">
        <v>1</v>
      </c>
      <c r="E214" s="145"/>
      <c r="F214" s="376">
        <f t="shared" ref="F214" si="38">ROUND(D214*E214,2)</f>
        <v>0</v>
      </c>
    </row>
    <row r="215" spans="1:6">
      <c r="A215" s="1078"/>
      <c r="B215" s="721"/>
      <c r="C215" s="1079"/>
      <c r="D215" s="1079"/>
      <c r="E215" s="169"/>
      <c r="F215" s="1060"/>
    </row>
    <row r="216" spans="1:6" ht="216.75">
      <c r="A216" s="1077" t="s">
        <v>1743</v>
      </c>
      <c r="B216" s="721" t="s">
        <v>3429</v>
      </c>
      <c r="C216" s="341" t="s">
        <v>164</v>
      </c>
      <c r="D216" s="562">
        <v>3</v>
      </c>
      <c r="E216" s="145"/>
      <c r="F216" s="376">
        <f t="shared" ref="F216" si="39">ROUND(D216*E216,2)</f>
        <v>0</v>
      </c>
    </row>
    <row r="217" spans="1:6">
      <c r="A217" s="1078"/>
      <c r="B217" s="1081"/>
      <c r="C217" s="1079"/>
      <c r="D217" s="1079"/>
      <c r="E217" s="169"/>
      <c r="F217" s="1060"/>
    </row>
    <row r="218" spans="1:6" ht="216.75">
      <c r="A218" s="1077" t="s">
        <v>1771</v>
      </c>
      <c r="B218" s="721" t="s">
        <v>3430</v>
      </c>
      <c r="C218" s="341" t="s">
        <v>164</v>
      </c>
      <c r="D218" s="562">
        <v>3</v>
      </c>
      <c r="E218" s="145"/>
      <c r="F218" s="376">
        <f t="shared" ref="F218" si="40">ROUND(D218*E218,2)</f>
        <v>0</v>
      </c>
    </row>
    <row r="219" spans="1:6">
      <c r="A219" s="1078"/>
      <c r="B219" s="1081"/>
      <c r="C219" s="1079"/>
      <c r="D219" s="1079"/>
      <c r="E219" s="169"/>
      <c r="F219" s="1060"/>
    </row>
    <row r="220" spans="1:6" ht="76.5">
      <c r="A220" s="1077" t="s">
        <v>1856</v>
      </c>
      <c r="B220" s="721" t="s">
        <v>2954</v>
      </c>
      <c r="C220" s="341" t="s">
        <v>164</v>
      </c>
      <c r="D220" s="562">
        <v>2</v>
      </c>
      <c r="E220" s="145"/>
      <c r="F220" s="376">
        <f t="shared" ref="F220" si="41">ROUND(D220*E220,2)</f>
        <v>0</v>
      </c>
    </row>
    <row r="221" spans="1:6">
      <c r="A221" s="1078"/>
      <c r="B221" s="1081"/>
      <c r="C221" s="1079"/>
      <c r="D221" s="1079"/>
      <c r="E221" s="169"/>
      <c r="F221" s="1060"/>
    </row>
    <row r="222" spans="1:6" ht="63.75">
      <c r="A222" s="1077" t="s">
        <v>1894</v>
      </c>
      <c r="B222" s="721" t="s">
        <v>2955</v>
      </c>
      <c r="C222" s="341" t="s">
        <v>164</v>
      </c>
      <c r="D222" s="562">
        <v>2</v>
      </c>
      <c r="E222" s="145"/>
      <c r="F222" s="376">
        <f t="shared" ref="F222" si="42">ROUND(D222*E222,2)</f>
        <v>0</v>
      </c>
    </row>
    <row r="223" spans="1:6">
      <c r="A223" s="1078"/>
      <c r="B223" s="1081"/>
      <c r="C223" s="1079"/>
      <c r="D223" s="1079"/>
      <c r="E223" s="169"/>
      <c r="F223" s="1060"/>
    </row>
    <row r="224" spans="1:6">
      <c r="A224" s="1078"/>
      <c r="B224" s="1081" t="s">
        <v>2956</v>
      </c>
      <c r="C224" s="1079"/>
      <c r="D224" s="1079"/>
      <c r="E224" s="169"/>
      <c r="F224" s="1063">
        <f>SUM(F206:F223)</f>
        <v>0</v>
      </c>
    </row>
    <row r="225" spans="1:6">
      <c r="A225" s="1078"/>
      <c r="B225" s="1081"/>
      <c r="C225" s="1079"/>
      <c r="D225" s="1079"/>
      <c r="E225" s="169"/>
      <c r="F225" s="1060"/>
    </row>
    <row r="226" spans="1:6">
      <c r="A226" s="1082"/>
      <c r="B226" s="1083"/>
      <c r="C226" s="1083"/>
      <c r="D226" s="1083"/>
      <c r="E226" s="167"/>
      <c r="F226" s="1064"/>
    </row>
    <row r="227" spans="1:6">
      <c r="A227" s="1084" t="s">
        <v>1722</v>
      </c>
      <c r="B227" s="1085" t="s">
        <v>2957</v>
      </c>
      <c r="C227" s="1085"/>
      <c r="D227" s="1085"/>
      <c r="E227" s="170"/>
      <c r="F227" s="1065">
        <f>SUM(F90+F142+F180+F201+F224)</f>
        <v>0</v>
      </c>
    </row>
    <row r="228" spans="1:6" s="3" customFormat="1">
      <c r="A228" s="217"/>
      <c r="B228" s="128"/>
      <c r="C228" s="305"/>
      <c r="D228" s="360"/>
      <c r="E228" s="60"/>
      <c r="F228" s="380"/>
    </row>
    <row r="229" spans="1:6" s="3" customFormat="1" ht="13.5" thickBot="1">
      <c r="A229" s="217"/>
      <c r="B229" s="128"/>
      <c r="C229" s="305"/>
      <c r="D229" s="360"/>
      <c r="E229" s="60"/>
      <c r="F229" s="380"/>
    </row>
    <row r="230" spans="1:6" s="3" customFormat="1" ht="13.5" thickBot="1">
      <c r="A230" s="217"/>
      <c r="B230" s="128" t="s">
        <v>4003</v>
      </c>
      <c r="C230" s="305"/>
      <c r="D230" s="105"/>
      <c r="E230" s="60"/>
      <c r="F230" s="380">
        <f>SUM(F82:F88)+SUM(F96:F116)+SUM(F121:F140)+SUM(F147:F166)+SUM(F170:F178)+SUM(F186:F189)+SUM(F193:F195)+SUM(F199)</f>
        <v>0</v>
      </c>
    </row>
    <row r="231" spans="1:6" s="3" customFormat="1" ht="13.5" thickBot="1">
      <c r="A231" s="217"/>
      <c r="B231" s="128"/>
      <c r="C231" s="305"/>
      <c r="D231" s="360"/>
      <c r="E231" s="60"/>
      <c r="F231" s="380"/>
    </row>
    <row r="232" spans="1:6" s="3" customFormat="1" ht="13.5" thickBot="1">
      <c r="A232" s="217"/>
      <c r="B232" s="128" t="s">
        <v>4004</v>
      </c>
      <c r="C232" s="305"/>
      <c r="D232" s="106"/>
      <c r="E232" s="60"/>
      <c r="F232" s="380"/>
    </row>
    <row r="233" spans="1:6" s="3" customFormat="1" ht="13.5" thickBot="1">
      <c r="A233" s="217"/>
      <c r="B233" s="128"/>
      <c r="C233" s="305"/>
      <c r="D233" s="360"/>
      <c r="E233" s="60"/>
      <c r="F233" s="380"/>
    </row>
    <row r="234" spans="1:6" s="3" customFormat="1" ht="13.5" thickBot="1">
      <c r="A234" s="217"/>
      <c r="B234" s="128" t="s">
        <v>4005</v>
      </c>
      <c r="C234" s="305"/>
      <c r="D234" s="107"/>
      <c r="E234" s="60"/>
      <c r="F234" s="380">
        <f>SUM(F118:F119)+SUM(F168)+SUM(F191)+SUM(F197)+SUM(F206:F222)</f>
        <v>0</v>
      </c>
    </row>
    <row r="235" spans="1:6" s="3" customFormat="1" ht="12" customHeight="1">
      <c r="A235" s="217"/>
      <c r="B235" s="128"/>
      <c r="C235" s="305"/>
      <c r="D235" s="360"/>
      <c r="E235" s="60"/>
      <c r="F235" s="380"/>
    </row>
    <row r="236" spans="1:6">
      <c r="B236" s="2"/>
      <c r="F236" s="1057"/>
    </row>
  </sheetData>
  <sheetProtection algorithmName="SHA-512" hashValue="M5+0oMMT6TrOuCfAmOWd4ImNoVUGq3o/q0DmQyy3q6X8rYIFfXGmM27Qw2DBxtBN5LM0mBvSafl2xNyYc13p2Q==" saltValue="flgXKqqJmxqObNmytMkkGg==" spinCount="100000" sheet="1" objects="1" scenarios="1"/>
  <pageMargins left="0.70866141732283472" right="0.70866141732283472" top="0.98425196850393704" bottom="0.74803149606299213" header="0.31496062992125984" footer="0.31496062992125984"/>
  <pageSetup paperSize="9" firstPageNumber="0" orientation="portrait" r:id="rId1"/>
  <headerFooter>
    <oddHeader xml:space="preserve">&amp;L&amp;"Agrandir,Regular"&amp;8&amp;K00-046Projekt obnove za cjelovitu obnovu zgrade / Građevina: Dom HDLU
Investitor: Hrvatsko društvo likovnih umjetnikaUlica:Trg žrtava fašizma 16, Zagreb, OIB:86757663498
Zajednička oznaka projekta:Z-644/13-04/2023
</oddHeader>
    <oddFooter>&amp;L&amp;"Agrandir,Regular"&amp;8&amp;K00-047Zagreb, 11/2023&amp;C&amp;"Agrandir,Regular"&amp;8&amp;K00-047&amp;A&amp;R&amp;"Agrandir,Regular"&amp;8&amp;K00-047&amp;P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C696B-369A-44E7-ADF4-6277C49C3677}">
  <sheetPr codeName="Sheet26"/>
  <dimension ref="A2:BK142"/>
  <sheetViews>
    <sheetView view="pageBreakPreview" zoomScaleNormal="100" zoomScaleSheetLayoutView="100" workbookViewId="0">
      <selection activeCell="G1" sqref="G1"/>
    </sheetView>
  </sheetViews>
  <sheetFormatPr defaultColWidth="9" defaultRowHeight="12"/>
  <cols>
    <col min="1" max="1" width="4.625" style="1126" customWidth="1"/>
    <col min="2" max="2" width="35.625" style="1127" customWidth="1"/>
    <col min="3" max="3" width="7.125" style="1128" customWidth="1"/>
    <col min="4" max="4" width="9.125" style="1129" customWidth="1"/>
    <col min="5" max="5" width="10.625" style="16" customWidth="1"/>
    <col min="6" max="6" width="13.125" style="1098" customWidth="1"/>
    <col min="7" max="7" width="19.625" style="1087" customWidth="1"/>
    <col min="8" max="63" width="7.625" style="1087" customWidth="1"/>
    <col min="64" max="16384" width="9" style="1088"/>
  </cols>
  <sheetData>
    <row r="2" spans="1:63" ht="12.75">
      <c r="A2" s="658" t="s">
        <v>1743</v>
      </c>
      <c r="B2" s="1099" t="s">
        <v>2958</v>
      </c>
      <c r="C2" s="1100"/>
      <c r="D2" s="1101"/>
      <c r="E2" s="17"/>
      <c r="F2" s="1086"/>
    </row>
    <row r="4" spans="1:63" s="63" customFormat="1" ht="25.5">
      <c r="A4" s="23" t="s">
        <v>39</v>
      </c>
      <c r="B4" s="22" t="s">
        <v>40</v>
      </c>
      <c r="C4" s="22" t="s">
        <v>41</v>
      </c>
      <c r="D4" s="23" t="s">
        <v>42</v>
      </c>
      <c r="E4" s="99" t="s">
        <v>43</v>
      </c>
      <c r="F4" s="576" t="s">
        <v>44</v>
      </c>
    </row>
    <row r="5" spans="1:63" s="1091" customFormat="1">
      <c r="A5" s="1102"/>
      <c r="B5" s="1103"/>
      <c r="C5" s="1104"/>
      <c r="D5" s="1105"/>
      <c r="E5" s="18"/>
      <c r="F5" s="1089"/>
      <c r="G5" s="1090"/>
      <c r="H5" s="1090"/>
      <c r="I5" s="1090"/>
      <c r="J5" s="1090"/>
      <c r="K5" s="1090"/>
      <c r="L5" s="1090"/>
      <c r="M5" s="1090"/>
      <c r="N5" s="1090"/>
      <c r="O5" s="1090"/>
      <c r="P5" s="1090"/>
      <c r="Q5" s="1090"/>
      <c r="R5" s="1090"/>
      <c r="S5" s="1090"/>
      <c r="T5" s="1090"/>
      <c r="U5" s="1090"/>
      <c r="V5" s="1090"/>
      <c r="W5" s="1090"/>
      <c r="X5" s="1090"/>
      <c r="Y5" s="1090"/>
      <c r="Z5" s="1090"/>
      <c r="AA5" s="1090"/>
      <c r="AB5" s="1090"/>
      <c r="AC5" s="1090"/>
      <c r="AD5" s="1090"/>
      <c r="AE5" s="1090"/>
      <c r="AF5" s="1090"/>
      <c r="AG5" s="1090"/>
      <c r="AH5" s="1090"/>
      <c r="AI5" s="1090"/>
      <c r="AJ5" s="1090"/>
      <c r="AK5" s="1090"/>
      <c r="AL5" s="1090"/>
      <c r="AM5" s="1090"/>
      <c r="AN5" s="1090"/>
      <c r="AO5" s="1090"/>
      <c r="AP5" s="1090"/>
      <c r="AQ5" s="1090"/>
      <c r="AR5" s="1090"/>
      <c r="AS5" s="1090"/>
      <c r="AT5" s="1090"/>
      <c r="AU5" s="1090"/>
      <c r="AV5" s="1090"/>
      <c r="AW5" s="1090"/>
      <c r="AX5" s="1090"/>
      <c r="AY5" s="1090"/>
      <c r="AZ5" s="1090"/>
      <c r="BA5" s="1090"/>
      <c r="BB5" s="1090"/>
      <c r="BC5" s="1090"/>
      <c r="BD5" s="1090"/>
      <c r="BE5" s="1090"/>
      <c r="BF5" s="1090"/>
      <c r="BG5" s="1090"/>
      <c r="BH5" s="1090"/>
      <c r="BI5" s="1090"/>
      <c r="BJ5" s="1090"/>
      <c r="BK5" s="1090"/>
    </row>
    <row r="6" spans="1:63" s="1091" customFormat="1" ht="12.75">
      <c r="A6" s="663"/>
      <c r="B6" s="664" t="s">
        <v>1417</v>
      </c>
      <c r="C6" s="1106"/>
      <c r="D6" s="666"/>
      <c r="E6" s="32"/>
      <c r="F6" s="636"/>
      <c r="G6" s="1090"/>
      <c r="H6" s="1090"/>
      <c r="I6" s="1090"/>
      <c r="J6" s="1090"/>
      <c r="K6" s="1090"/>
      <c r="L6" s="1090"/>
      <c r="M6" s="1090"/>
      <c r="N6" s="1090"/>
      <c r="O6" s="1090"/>
      <c r="P6" s="1090"/>
      <c r="Q6" s="1090"/>
      <c r="R6" s="1090"/>
      <c r="S6" s="1090"/>
      <c r="T6" s="1090"/>
      <c r="U6" s="1090"/>
      <c r="V6" s="1090"/>
      <c r="W6" s="1090"/>
      <c r="X6" s="1090"/>
      <c r="Y6" s="1090"/>
      <c r="Z6" s="1090"/>
      <c r="AA6" s="1090"/>
      <c r="AB6" s="1090"/>
      <c r="AC6" s="1090"/>
      <c r="AD6" s="1090"/>
      <c r="AE6" s="1090"/>
      <c r="AF6" s="1090"/>
      <c r="AG6" s="1090"/>
      <c r="AH6" s="1090"/>
      <c r="AI6" s="1090"/>
      <c r="AJ6" s="1090"/>
      <c r="AK6" s="1090"/>
      <c r="AL6" s="1090"/>
      <c r="AM6" s="1090"/>
      <c r="AN6" s="1090"/>
      <c r="AO6" s="1090"/>
      <c r="AP6" s="1090"/>
      <c r="AQ6" s="1090"/>
      <c r="AR6" s="1090"/>
      <c r="AS6" s="1090"/>
      <c r="AT6" s="1090"/>
      <c r="AU6" s="1090"/>
      <c r="AV6" s="1090"/>
      <c r="AW6" s="1090"/>
      <c r="AX6" s="1090"/>
      <c r="AY6" s="1090"/>
      <c r="AZ6" s="1090"/>
      <c r="BA6" s="1090"/>
      <c r="BB6" s="1090"/>
      <c r="BC6" s="1090"/>
      <c r="BD6" s="1090"/>
      <c r="BE6" s="1090"/>
      <c r="BF6" s="1090"/>
      <c r="BG6" s="1090"/>
      <c r="BH6" s="1090"/>
      <c r="BI6" s="1090"/>
      <c r="BJ6" s="1090"/>
      <c r="BK6" s="1090"/>
    </row>
    <row r="7" spans="1:63" s="1091" customFormat="1" ht="12.75">
      <c r="A7" s="663"/>
      <c r="B7" s="664"/>
      <c r="C7" s="1106"/>
      <c r="D7" s="666"/>
      <c r="E7" s="32"/>
      <c r="F7" s="636"/>
      <c r="G7" s="1090"/>
      <c r="H7" s="1090"/>
      <c r="I7" s="1090"/>
      <c r="J7" s="1090"/>
      <c r="K7" s="1090"/>
      <c r="L7" s="1090"/>
      <c r="M7" s="1090"/>
      <c r="N7" s="1090"/>
      <c r="O7" s="1090"/>
      <c r="P7" s="1090"/>
      <c r="Q7" s="1090"/>
      <c r="R7" s="1090"/>
      <c r="S7" s="1090"/>
      <c r="T7" s="1090"/>
      <c r="U7" s="1090"/>
      <c r="V7" s="1090"/>
      <c r="W7" s="1090"/>
      <c r="X7" s="1090"/>
      <c r="Y7" s="1090"/>
      <c r="Z7" s="1090"/>
      <c r="AA7" s="1090"/>
      <c r="AB7" s="1090"/>
      <c r="AC7" s="1090"/>
      <c r="AD7" s="1090"/>
      <c r="AE7" s="1090"/>
      <c r="AF7" s="1090"/>
      <c r="AG7" s="1090"/>
      <c r="AH7" s="1090"/>
      <c r="AI7" s="1090"/>
      <c r="AJ7" s="1090"/>
      <c r="AK7" s="1090"/>
      <c r="AL7" s="1090"/>
      <c r="AM7" s="1090"/>
      <c r="AN7" s="1090"/>
      <c r="AO7" s="1090"/>
      <c r="AP7" s="1090"/>
      <c r="AQ7" s="1090"/>
      <c r="AR7" s="1090"/>
      <c r="AS7" s="1090"/>
      <c r="AT7" s="1090"/>
      <c r="AU7" s="1090"/>
      <c r="AV7" s="1090"/>
      <c r="AW7" s="1090"/>
      <c r="AX7" s="1090"/>
      <c r="AY7" s="1090"/>
      <c r="AZ7" s="1090"/>
      <c r="BA7" s="1090"/>
      <c r="BB7" s="1090"/>
      <c r="BC7" s="1090"/>
      <c r="BD7" s="1090"/>
      <c r="BE7" s="1090"/>
      <c r="BF7" s="1090"/>
      <c r="BG7" s="1090"/>
      <c r="BH7" s="1090"/>
      <c r="BI7" s="1090"/>
      <c r="BJ7" s="1090"/>
      <c r="BK7" s="1090"/>
    </row>
    <row r="8" spans="1:63" s="1091" customFormat="1" ht="51">
      <c r="A8" s="1107" t="s">
        <v>1156</v>
      </c>
      <c r="B8" s="664" t="s">
        <v>2959</v>
      </c>
      <c r="C8" s="1106"/>
      <c r="D8" s="666"/>
      <c r="E8" s="32"/>
      <c r="F8" s="636"/>
      <c r="G8" s="1090"/>
      <c r="H8" s="1090"/>
      <c r="I8" s="1090"/>
      <c r="J8" s="1090"/>
      <c r="K8" s="1090"/>
      <c r="L8" s="1090"/>
      <c r="M8" s="1090"/>
      <c r="N8" s="1090"/>
      <c r="O8" s="1090"/>
      <c r="P8" s="1090"/>
      <c r="Q8" s="1090"/>
      <c r="R8" s="1090"/>
      <c r="S8" s="1090"/>
      <c r="T8" s="1090"/>
      <c r="U8" s="1090"/>
      <c r="V8" s="1090"/>
      <c r="W8" s="1090"/>
      <c r="X8" s="1090"/>
      <c r="Y8" s="1090"/>
      <c r="Z8" s="1090"/>
      <c r="AA8" s="1090"/>
      <c r="AB8" s="1090"/>
      <c r="AC8" s="1090"/>
      <c r="AD8" s="1090"/>
      <c r="AE8" s="1090"/>
      <c r="AF8" s="1090"/>
      <c r="AG8" s="1090"/>
      <c r="AH8" s="1090"/>
      <c r="AI8" s="1090"/>
      <c r="AJ8" s="1090"/>
      <c r="AK8" s="1090"/>
      <c r="AL8" s="1090"/>
      <c r="AM8" s="1090"/>
      <c r="AN8" s="1090"/>
      <c r="AO8" s="1090"/>
      <c r="AP8" s="1090"/>
      <c r="AQ8" s="1090"/>
      <c r="AR8" s="1090"/>
      <c r="AS8" s="1090"/>
      <c r="AT8" s="1090"/>
      <c r="AU8" s="1090"/>
      <c r="AV8" s="1090"/>
      <c r="AW8" s="1090"/>
      <c r="AX8" s="1090"/>
      <c r="AY8" s="1090"/>
      <c r="AZ8" s="1090"/>
      <c r="BA8" s="1090"/>
      <c r="BB8" s="1090"/>
      <c r="BC8" s="1090"/>
      <c r="BD8" s="1090"/>
      <c r="BE8" s="1090"/>
      <c r="BF8" s="1090"/>
      <c r="BG8" s="1090"/>
      <c r="BH8" s="1090"/>
      <c r="BI8" s="1090"/>
      <c r="BJ8" s="1090"/>
      <c r="BK8" s="1090"/>
    </row>
    <row r="9" spans="1:63" s="1091" customFormat="1" ht="38.25">
      <c r="A9" s="1107" t="s">
        <v>1158</v>
      </c>
      <c r="B9" s="664" t="s">
        <v>4428</v>
      </c>
      <c r="C9" s="1106"/>
      <c r="D9" s="666"/>
      <c r="E9" s="32"/>
      <c r="F9" s="636"/>
      <c r="G9" s="1090"/>
      <c r="H9" s="1090"/>
      <c r="I9" s="1090"/>
      <c r="J9" s="1090"/>
      <c r="K9" s="1090"/>
      <c r="L9" s="1090"/>
      <c r="M9" s="1090"/>
      <c r="N9" s="1090"/>
      <c r="O9" s="1090"/>
      <c r="P9" s="1090"/>
      <c r="Q9" s="1090"/>
      <c r="R9" s="1090"/>
      <c r="S9" s="1090"/>
      <c r="T9" s="1090"/>
      <c r="U9" s="1090"/>
      <c r="V9" s="1090"/>
      <c r="W9" s="1090"/>
      <c r="X9" s="1090"/>
      <c r="Y9" s="1090"/>
      <c r="Z9" s="1090"/>
      <c r="AA9" s="1090"/>
      <c r="AB9" s="1090"/>
      <c r="AC9" s="1090"/>
      <c r="AD9" s="1090"/>
      <c r="AE9" s="1090"/>
      <c r="AF9" s="1090"/>
      <c r="AG9" s="1090"/>
      <c r="AH9" s="1090"/>
      <c r="AI9" s="1090"/>
      <c r="AJ9" s="1090"/>
      <c r="AK9" s="1090"/>
      <c r="AL9" s="1090"/>
      <c r="AM9" s="1090"/>
      <c r="AN9" s="1090"/>
      <c r="AO9" s="1090"/>
      <c r="AP9" s="1090"/>
      <c r="AQ9" s="1090"/>
      <c r="AR9" s="1090"/>
      <c r="AS9" s="1090"/>
      <c r="AT9" s="1090"/>
      <c r="AU9" s="1090"/>
      <c r="AV9" s="1090"/>
      <c r="AW9" s="1090"/>
      <c r="AX9" s="1090"/>
      <c r="AY9" s="1090"/>
      <c r="AZ9" s="1090"/>
      <c r="BA9" s="1090"/>
      <c r="BB9" s="1090"/>
      <c r="BC9" s="1090"/>
      <c r="BD9" s="1090"/>
      <c r="BE9" s="1090"/>
      <c r="BF9" s="1090"/>
      <c r="BG9" s="1090"/>
      <c r="BH9" s="1090"/>
      <c r="BI9" s="1090"/>
      <c r="BJ9" s="1090"/>
      <c r="BK9" s="1090"/>
    </row>
    <row r="10" spans="1:63" s="1091" customFormat="1" ht="63.75">
      <c r="A10" s="1107" t="s">
        <v>1601</v>
      </c>
      <c r="B10" s="664" t="s">
        <v>4363</v>
      </c>
      <c r="C10" s="1106"/>
      <c r="D10" s="666"/>
      <c r="E10" s="32"/>
      <c r="F10" s="636"/>
      <c r="G10" s="1090"/>
      <c r="H10" s="1090"/>
      <c r="I10" s="1090"/>
      <c r="J10" s="1090"/>
      <c r="K10" s="1090"/>
      <c r="L10" s="1090"/>
      <c r="M10" s="1090"/>
      <c r="N10" s="1090"/>
      <c r="O10" s="1090"/>
      <c r="P10" s="1090"/>
      <c r="Q10" s="1090"/>
      <c r="R10" s="1090"/>
      <c r="S10" s="1090"/>
      <c r="T10" s="1090"/>
      <c r="U10" s="1090"/>
      <c r="V10" s="1090"/>
      <c r="W10" s="1090"/>
      <c r="X10" s="1090"/>
      <c r="Y10" s="1090"/>
      <c r="Z10" s="1090"/>
      <c r="AA10" s="1090"/>
      <c r="AB10" s="1090"/>
      <c r="AC10" s="1090"/>
      <c r="AD10" s="1090"/>
      <c r="AE10" s="1090"/>
      <c r="AF10" s="1090"/>
      <c r="AG10" s="1090"/>
      <c r="AH10" s="1090"/>
      <c r="AI10" s="1090"/>
      <c r="AJ10" s="1090"/>
      <c r="AK10" s="1090"/>
      <c r="AL10" s="1090"/>
      <c r="AM10" s="1090"/>
      <c r="AN10" s="1090"/>
      <c r="AO10" s="1090"/>
      <c r="AP10" s="1090"/>
      <c r="AQ10" s="1090"/>
      <c r="AR10" s="1090"/>
      <c r="AS10" s="1090"/>
      <c r="AT10" s="1090"/>
      <c r="AU10" s="1090"/>
      <c r="AV10" s="1090"/>
      <c r="AW10" s="1090"/>
      <c r="AX10" s="1090"/>
      <c r="AY10" s="1090"/>
      <c r="AZ10" s="1090"/>
      <c r="BA10" s="1090"/>
      <c r="BB10" s="1090"/>
      <c r="BC10" s="1090"/>
      <c r="BD10" s="1090"/>
      <c r="BE10" s="1090"/>
      <c r="BF10" s="1090"/>
      <c r="BG10" s="1090"/>
      <c r="BH10" s="1090"/>
      <c r="BI10" s="1090"/>
      <c r="BJ10" s="1090"/>
      <c r="BK10" s="1090"/>
    </row>
    <row r="11" spans="1:63" s="1091" customFormat="1" ht="51">
      <c r="A11" s="1107" t="s">
        <v>1722</v>
      </c>
      <c r="B11" s="664" t="s">
        <v>2960</v>
      </c>
      <c r="C11" s="1106"/>
      <c r="D11" s="666"/>
      <c r="E11" s="32"/>
      <c r="F11" s="636"/>
      <c r="G11" s="1090"/>
      <c r="H11" s="1090"/>
      <c r="I11" s="1090"/>
      <c r="J11" s="1090"/>
      <c r="K11" s="1090"/>
      <c r="L11" s="1090"/>
      <c r="M11" s="1090"/>
      <c r="N11" s="1090"/>
      <c r="O11" s="1090"/>
      <c r="P11" s="1090"/>
      <c r="Q11" s="1090"/>
      <c r="R11" s="1090"/>
      <c r="S11" s="1090"/>
      <c r="T11" s="1090"/>
      <c r="U11" s="1090"/>
      <c r="V11" s="1090"/>
      <c r="W11" s="1090"/>
      <c r="X11" s="1090"/>
      <c r="Y11" s="1090"/>
      <c r="Z11" s="1090"/>
      <c r="AA11" s="1090"/>
      <c r="AB11" s="1090"/>
      <c r="AC11" s="1090"/>
      <c r="AD11" s="1090"/>
      <c r="AE11" s="1090"/>
      <c r="AF11" s="1090"/>
      <c r="AG11" s="1090"/>
      <c r="AH11" s="1090"/>
      <c r="AI11" s="1090"/>
      <c r="AJ11" s="1090"/>
      <c r="AK11" s="1090"/>
      <c r="AL11" s="1090"/>
      <c r="AM11" s="1090"/>
      <c r="AN11" s="1090"/>
      <c r="AO11" s="1090"/>
      <c r="AP11" s="1090"/>
      <c r="AQ11" s="1090"/>
      <c r="AR11" s="1090"/>
      <c r="AS11" s="1090"/>
      <c r="AT11" s="1090"/>
      <c r="AU11" s="1090"/>
      <c r="AV11" s="1090"/>
      <c r="AW11" s="1090"/>
      <c r="AX11" s="1090"/>
      <c r="AY11" s="1090"/>
      <c r="AZ11" s="1090"/>
      <c r="BA11" s="1090"/>
      <c r="BB11" s="1090"/>
      <c r="BC11" s="1090"/>
      <c r="BD11" s="1090"/>
      <c r="BE11" s="1090"/>
      <c r="BF11" s="1090"/>
      <c r="BG11" s="1090"/>
      <c r="BH11" s="1090"/>
      <c r="BI11" s="1090"/>
      <c r="BJ11" s="1090"/>
      <c r="BK11" s="1090"/>
    </row>
    <row r="12" spans="1:63" s="1091" customFormat="1" ht="38.25">
      <c r="A12" s="1107" t="s">
        <v>1743</v>
      </c>
      <c r="B12" s="664" t="s">
        <v>2961</v>
      </c>
      <c r="C12" s="1106"/>
      <c r="D12" s="666"/>
      <c r="E12" s="32"/>
      <c r="F12" s="636"/>
      <c r="G12" s="1090"/>
      <c r="H12" s="1090"/>
      <c r="I12" s="1090"/>
      <c r="J12" s="1090"/>
      <c r="K12" s="1090"/>
      <c r="L12" s="1090"/>
      <c r="M12" s="1090"/>
      <c r="N12" s="1090"/>
      <c r="O12" s="1090"/>
      <c r="P12" s="1090"/>
      <c r="Q12" s="1090"/>
      <c r="R12" s="1090"/>
      <c r="S12" s="1090"/>
      <c r="T12" s="1090"/>
      <c r="U12" s="1090"/>
      <c r="V12" s="1090"/>
      <c r="W12" s="1090"/>
      <c r="X12" s="1090"/>
      <c r="Y12" s="1090"/>
      <c r="Z12" s="1090"/>
      <c r="AA12" s="1090"/>
      <c r="AB12" s="1090"/>
      <c r="AC12" s="1090"/>
      <c r="AD12" s="1090"/>
      <c r="AE12" s="1090"/>
      <c r="AF12" s="1090"/>
      <c r="AG12" s="1090"/>
      <c r="AH12" s="1090"/>
      <c r="AI12" s="1090"/>
      <c r="AJ12" s="1090"/>
      <c r="AK12" s="1090"/>
      <c r="AL12" s="1090"/>
      <c r="AM12" s="1090"/>
      <c r="AN12" s="1090"/>
      <c r="AO12" s="1090"/>
      <c r="AP12" s="1090"/>
      <c r="AQ12" s="1090"/>
      <c r="AR12" s="1090"/>
      <c r="AS12" s="1090"/>
      <c r="AT12" s="1090"/>
      <c r="AU12" s="1090"/>
      <c r="AV12" s="1090"/>
      <c r="AW12" s="1090"/>
      <c r="AX12" s="1090"/>
      <c r="AY12" s="1090"/>
      <c r="AZ12" s="1090"/>
      <c r="BA12" s="1090"/>
      <c r="BB12" s="1090"/>
      <c r="BC12" s="1090"/>
      <c r="BD12" s="1090"/>
      <c r="BE12" s="1090"/>
      <c r="BF12" s="1090"/>
      <c r="BG12" s="1090"/>
      <c r="BH12" s="1090"/>
      <c r="BI12" s="1090"/>
      <c r="BJ12" s="1090"/>
      <c r="BK12" s="1090"/>
    </row>
    <row r="13" spans="1:63" s="1091" customFormat="1" ht="51">
      <c r="A13" s="1107" t="s">
        <v>1771</v>
      </c>
      <c r="B13" s="664" t="s">
        <v>2962</v>
      </c>
      <c r="C13" s="1106"/>
      <c r="D13" s="666"/>
      <c r="E13" s="32"/>
      <c r="F13" s="636"/>
      <c r="G13" s="1090"/>
      <c r="H13" s="1090"/>
      <c r="I13" s="1090"/>
      <c r="J13" s="1090"/>
      <c r="K13" s="1090"/>
      <c r="L13" s="1090"/>
      <c r="M13" s="1090"/>
      <c r="N13" s="1090"/>
      <c r="O13" s="1090"/>
      <c r="P13" s="1090"/>
      <c r="Q13" s="1090"/>
      <c r="R13" s="1090"/>
      <c r="S13" s="1090"/>
      <c r="T13" s="1090"/>
      <c r="U13" s="1090"/>
      <c r="V13" s="1090"/>
      <c r="W13" s="1090"/>
      <c r="X13" s="1090"/>
      <c r="Y13" s="1090"/>
      <c r="Z13" s="1090"/>
      <c r="AA13" s="1090"/>
      <c r="AB13" s="1090"/>
      <c r="AC13" s="1090"/>
      <c r="AD13" s="1090"/>
      <c r="AE13" s="1090"/>
      <c r="AF13" s="1090"/>
      <c r="AG13" s="1090"/>
      <c r="AH13" s="1090"/>
      <c r="AI13" s="1090"/>
      <c r="AJ13" s="1090"/>
      <c r="AK13" s="1090"/>
      <c r="AL13" s="1090"/>
      <c r="AM13" s="1090"/>
      <c r="AN13" s="1090"/>
      <c r="AO13" s="1090"/>
      <c r="AP13" s="1090"/>
      <c r="AQ13" s="1090"/>
      <c r="AR13" s="1090"/>
      <c r="AS13" s="1090"/>
      <c r="AT13" s="1090"/>
      <c r="AU13" s="1090"/>
      <c r="AV13" s="1090"/>
      <c r="AW13" s="1090"/>
      <c r="AX13" s="1090"/>
      <c r="AY13" s="1090"/>
      <c r="AZ13" s="1090"/>
      <c r="BA13" s="1090"/>
      <c r="BB13" s="1090"/>
      <c r="BC13" s="1090"/>
      <c r="BD13" s="1090"/>
      <c r="BE13" s="1090"/>
      <c r="BF13" s="1090"/>
      <c r="BG13" s="1090"/>
      <c r="BH13" s="1090"/>
      <c r="BI13" s="1090"/>
      <c r="BJ13" s="1090"/>
      <c r="BK13" s="1090"/>
    </row>
    <row r="14" spans="1:63" s="1091" customFormat="1" ht="25.5">
      <c r="A14" s="1107" t="s">
        <v>1856</v>
      </c>
      <c r="B14" s="664" t="s">
        <v>2963</v>
      </c>
      <c r="C14" s="1106"/>
      <c r="D14" s="666"/>
      <c r="E14" s="32"/>
      <c r="F14" s="636"/>
      <c r="G14" s="1090"/>
      <c r="H14" s="1090"/>
      <c r="I14" s="1090"/>
      <c r="J14" s="1090"/>
      <c r="K14" s="1090"/>
      <c r="L14" s="1090"/>
      <c r="M14" s="1090"/>
      <c r="N14" s="1090"/>
      <c r="O14" s="1090"/>
      <c r="P14" s="1090"/>
      <c r="Q14" s="1090"/>
      <c r="R14" s="1090"/>
      <c r="S14" s="1090"/>
      <c r="T14" s="1090"/>
      <c r="U14" s="1090"/>
      <c r="V14" s="1090"/>
      <c r="W14" s="1090"/>
      <c r="X14" s="1090"/>
      <c r="Y14" s="1090"/>
      <c r="Z14" s="1090"/>
      <c r="AA14" s="1090"/>
      <c r="AB14" s="1090"/>
      <c r="AC14" s="1090"/>
      <c r="AD14" s="1090"/>
      <c r="AE14" s="1090"/>
      <c r="AF14" s="1090"/>
      <c r="AG14" s="1090"/>
      <c r="AH14" s="1090"/>
      <c r="AI14" s="1090"/>
      <c r="AJ14" s="1090"/>
      <c r="AK14" s="1090"/>
      <c r="AL14" s="1090"/>
      <c r="AM14" s="1090"/>
      <c r="AN14" s="1090"/>
      <c r="AO14" s="1090"/>
      <c r="AP14" s="1090"/>
      <c r="AQ14" s="1090"/>
      <c r="AR14" s="1090"/>
      <c r="AS14" s="1090"/>
      <c r="AT14" s="1090"/>
      <c r="AU14" s="1090"/>
      <c r="AV14" s="1090"/>
      <c r="AW14" s="1090"/>
      <c r="AX14" s="1090"/>
      <c r="AY14" s="1090"/>
      <c r="AZ14" s="1090"/>
      <c r="BA14" s="1090"/>
      <c r="BB14" s="1090"/>
      <c r="BC14" s="1090"/>
      <c r="BD14" s="1090"/>
      <c r="BE14" s="1090"/>
      <c r="BF14" s="1090"/>
      <c r="BG14" s="1090"/>
      <c r="BH14" s="1090"/>
      <c r="BI14" s="1090"/>
      <c r="BJ14" s="1090"/>
      <c r="BK14" s="1090"/>
    </row>
    <row r="15" spans="1:63" s="1091" customFormat="1" ht="38.25">
      <c r="A15" s="1107" t="s">
        <v>1894</v>
      </c>
      <c r="B15" s="664" t="s">
        <v>2964</v>
      </c>
      <c r="C15" s="1106"/>
      <c r="D15" s="666"/>
      <c r="E15" s="32"/>
      <c r="F15" s="636"/>
      <c r="G15" s="1090"/>
      <c r="H15" s="1090"/>
      <c r="I15" s="1090"/>
      <c r="J15" s="1090"/>
      <c r="K15" s="1090"/>
      <c r="L15" s="1090"/>
      <c r="M15" s="1090"/>
      <c r="N15" s="1090"/>
      <c r="O15" s="1090"/>
      <c r="P15" s="1090"/>
      <c r="Q15" s="1090"/>
      <c r="R15" s="1090"/>
      <c r="S15" s="1090"/>
      <c r="T15" s="1090"/>
      <c r="U15" s="1090"/>
      <c r="V15" s="1090"/>
      <c r="W15" s="1090"/>
      <c r="X15" s="1090"/>
      <c r="Y15" s="1090"/>
      <c r="Z15" s="1090"/>
      <c r="AA15" s="1090"/>
      <c r="AB15" s="1090"/>
      <c r="AC15" s="1090"/>
      <c r="AD15" s="1090"/>
      <c r="AE15" s="1090"/>
      <c r="AF15" s="1090"/>
      <c r="AG15" s="1090"/>
      <c r="AH15" s="1090"/>
      <c r="AI15" s="1090"/>
      <c r="AJ15" s="1090"/>
      <c r="AK15" s="1090"/>
      <c r="AL15" s="1090"/>
      <c r="AM15" s="1090"/>
      <c r="AN15" s="1090"/>
      <c r="AO15" s="1090"/>
      <c r="AP15" s="1090"/>
      <c r="AQ15" s="1090"/>
      <c r="AR15" s="1090"/>
      <c r="AS15" s="1090"/>
      <c r="AT15" s="1090"/>
      <c r="AU15" s="1090"/>
      <c r="AV15" s="1090"/>
      <c r="AW15" s="1090"/>
      <c r="AX15" s="1090"/>
      <c r="AY15" s="1090"/>
      <c r="AZ15" s="1090"/>
      <c r="BA15" s="1090"/>
      <c r="BB15" s="1090"/>
      <c r="BC15" s="1090"/>
      <c r="BD15" s="1090"/>
      <c r="BE15" s="1090"/>
      <c r="BF15" s="1090"/>
      <c r="BG15" s="1090"/>
      <c r="BH15" s="1090"/>
      <c r="BI15" s="1090"/>
      <c r="BJ15" s="1090"/>
      <c r="BK15" s="1090"/>
    </row>
    <row r="16" spans="1:63" s="1091" customFormat="1" ht="51">
      <c r="A16" s="1107" t="s">
        <v>2005</v>
      </c>
      <c r="B16" s="664" t="s">
        <v>2965</v>
      </c>
      <c r="C16" s="1106"/>
      <c r="D16" s="666"/>
      <c r="E16" s="32"/>
      <c r="F16" s="636"/>
      <c r="G16" s="1090"/>
      <c r="H16" s="1090"/>
      <c r="I16" s="1090"/>
      <c r="J16" s="1090"/>
      <c r="K16" s="1090"/>
      <c r="L16" s="1090"/>
      <c r="M16" s="1090"/>
      <c r="N16" s="1090"/>
      <c r="O16" s="1090"/>
      <c r="P16" s="1090"/>
      <c r="Q16" s="1090"/>
      <c r="R16" s="1090"/>
      <c r="S16" s="1090"/>
      <c r="T16" s="1090"/>
      <c r="U16" s="1090"/>
      <c r="V16" s="1090"/>
      <c r="W16" s="1090"/>
      <c r="X16" s="1090"/>
      <c r="Y16" s="1090"/>
      <c r="Z16" s="1090"/>
      <c r="AA16" s="1090"/>
      <c r="AB16" s="1090"/>
      <c r="AC16" s="1090"/>
      <c r="AD16" s="1090"/>
      <c r="AE16" s="1090"/>
      <c r="AF16" s="1090"/>
      <c r="AG16" s="1090"/>
      <c r="AH16" s="1090"/>
      <c r="AI16" s="1090"/>
      <c r="AJ16" s="1090"/>
      <c r="AK16" s="1090"/>
      <c r="AL16" s="1090"/>
      <c r="AM16" s="1090"/>
      <c r="AN16" s="1090"/>
      <c r="AO16" s="1090"/>
      <c r="AP16" s="1090"/>
      <c r="AQ16" s="1090"/>
      <c r="AR16" s="1090"/>
      <c r="AS16" s="1090"/>
      <c r="AT16" s="1090"/>
      <c r="AU16" s="1090"/>
      <c r="AV16" s="1090"/>
      <c r="AW16" s="1090"/>
      <c r="AX16" s="1090"/>
      <c r="AY16" s="1090"/>
      <c r="AZ16" s="1090"/>
      <c r="BA16" s="1090"/>
      <c r="BB16" s="1090"/>
      <c r="BC16" s="1090"/>
      <c r="BD16" s="1090"/>
      <c r="BE16" s="1090"/>
      <c r="BF16" s="1090"/>
      <c r="BG16" s="1090"/>
      <c r="BH16" s="1090"/>
      <c r="BI16" s="1090"/>
      <c r="BJ16" s="1090"/>
      <c r="BK16" s="1090"/>
    </row>
    <row r="17" spans="1:63" s="1091" customFormat="1" ht="12.75">
      <c r="A17" s="663"/>
      <c r="B17" s="668"/>
      <c r="C17" s="1106"/>
      <c r="D17" s="666"/>
      <c r="E17" s="32"/>
      <c r="F17" s="636"/>
      <c r="G17" s="1090"/>
      <c r="H17" s="1090"/>
      <c r="I17" s="1090"/>
      <c r="J17" s="1090"/>
      <c r="K17" s="1090"/>
      <c r="L17" s="1090"/>
      <c r="M17" s="1090"/>
      <c r="N17" s="1090"/>
      <c r="O17" s="1090"/>
      <c r="P17" s="1090"/>
      <c r="Q17" s="1090"/>
      <c r="R17" s="1090"/>
      <c r="S17" s="1090"/>
      <c r="T17" s="1090"/>
      <c r="U17" s="1090"/>
      <c r="V17" s="1090"/>
      <c r="W17" s="1090"/>
      <c r="X17" s="1090"/>
      <c r="Y17" s="1090"/>
      <c r="Z17" s="1090"/>
      <c r="AA17" s="1090"/>
      <c r="AB17" s="1090"/>
      <c r="AC17" s="1090"/>
      <c r="AD17" s="1090"/>
      <c r="AE17" s="1090"/>
      <c r="AF17" s="1090"/>
      <c r="AG17" s="1090"/>
      <c r="AH17" s="1090"/>
      <c r="AI17" s="1090"/>
      <c r="AJ17" s="1090"/>
      <c r="AK17" s="1090"/>
      <c r="AL17" s="1090"/>
      <c r="AM17" s="1090"/>
      <c r="AN17" s="1090"/>
      <c r="AO17" s="1090"/>
      <c r="AP17" s="1090"/>
      <c r="AQ17" s="1090"/>
      <c r="AR17" s="1090"/>
      <c r="AS17" s="1090"/>
      <c r="AT17" s="1090"/>
      <c r="AU17" s="1090"/>
      <c r="AV17" s="1090"/>
      <c r="AW17" s="1090"/>
      <c r="AX17" s="1090"/>
      <c r="AY17" s="1090"/>
      <c r="AZ17" s="1090"/>
      <c r="BA17" s="1090"/>
      <c r="BB17" s="1090"/>
      <c r="BC17" s="1090"/>
      <c r="BD17" s="1090"/>
      <c r="BE17" s="1090"/>
      <c r="BF17" s="1090"/>
      <c r="BG17" s="1090"/>
      <c r="BH17" s="1090"/>
      <c r="BI17" s="1090"/>
      <c r="BJ17" s="1090"/>
      <c r="BK17" s="1090"/>
    </row>
    <row r="18" spans="1:63" s="1091" customFormat="1" ht="12.75">
      <c r="A18" s="669" t="s">
        <v>1156</v>
      </c>
      <c r="B18" s="670" t="s">
        <v>2966</v>
      </c>
      <c r="C18" s="1108"/>
      <c r="D18" s="1109"/>
      <c r="E18" s="35"/>
      <c r="F18" s="1092"/>
      <c r="G18" s="1090"/>
      <c r="H18" s="1090"/>
      <c r="I18" s="1090"/>
      <c r="J18" s="1090"/>
      <c r="K18" s="1090"/>
      <c r="L18" s="1090"/>
      <c r="M18" s="1090"/>
      <c r="N18" s="1090"/>
      <c r="O18" s="1090"/>
      <c r="P18" s="1090"/>
      <c r="Q18" s="1090"/>
      <c r="R18" s="1090"/>
      <c r="S18" s="1090"/>
      <c r="T18" s="1090"/>
      <c r="U18" s="1090"/>
      <c r="V18" s="1090"/>
      <c r="W18" s="1090"/>
      <c r="X18" s="1090"/>
      <c r="Y18" s="1090"/>
      <c r="Z18" s="1090"/>
      <c r="AA18" s="1090"/>
      <c r="AB18" s="1090"/>
      <c r="AC18" s="1090"/>
      <c r="AD18" s="1090"/>
      <c r="AE18" s="1090"/>
      <c r="AF18" s="1090"/>
      <c r="AG18" s="1090"/>
      <c r="AH18" s="1090"/>
      <c r="AI18" s="1090"/>
      <c r="AJ18" s="1090"/>
      <c r="AK18" s="1090"/>
      <c r="AL18" s="1090"/>
      <c r="AM18" s="1090"/>
      <c r="AN18" s="1090"/>
      <c r="AO18" s="1090"/>
      <c r="AP18" s="1090"/>
      <c r="AQ18" s="1090"/>
      <c r="AR18" s="1090"/>
      <c r="AS18" s="1090"/>
      <c r="AT18" s="1090"/>
      <c r="AU18" s="1090"/>
      <c r="AV18" s="1090"/>
      <c r="AW18" s="1090"/>
      <c r="AX18" s="1090"/>
      <c r="AY18" s="1090"/>
      <c r="AZ18" s="1090"/>
      <c r="BA18" s="1090"/>
      <c r="BB18" s="1090"/>
      <c r="BC18" s="1090"/>
      <c r="BD18" s="1090"/>
      <c r="BE18" s="1090"/>
      <c r="BF18" s="1090"/>
      <c r="BG18" s="1090"/>
      <c r="BH18" s="1090"/>
      <c r="BI18" s="1090"/>
      <c r="BJ18" s="1090"/>
      <c r="BK18" s="1090"/>
    </row>
    <row r="19" spans="1:63" s="1091" customFormat="1" ht="12.75">
      <c r="A19" s="671"/>
      <c r="B19" s="672"/>
      <c r="C19" s="7"/>
      <c r="D19" s="339"/>
      <c r="E19" s="8"/>
      <c r="F19" s="638"/>
      <c r="G19" s="1090"/>
      <c r="H19" s="1090"/>
      <c r="I19" s="1090"/>
      <c r="J19" s="1090"/>
      <c r="K19" s="1090"/>
      <c r="L19" s="1090"/>
      <c r="M19" s="1090"/>
      <c r="N19" s="1090"/>
      <c r="O19" s="1090"/>
      <c r="P19" s="1090"/>
      <c r="Q19" s="1090"/>
      <c r="R19" s="1090"/>
      <c r="S19" s="1090"/>
      <c r="T19" s="1090"/>
      <c r="U19" s="1090"/>
      <c r="V19" s="1090"/>
      <c r="W19" s="1090"/>
      <c r="X19" s="1090"/>
      <c r="Y19" s="1090"/>
      <c r="Z19" s="1090"/>
      <c r="AA19" s="1090"/>
      <c r="AB19" s="1090"/>
      <c r="AC19" s="1090"/>
      <c r="AD19" s="1090"/>
      <c r="AE19" s="1090"/>
      <c r="AF19" s="1090"/>
      <c r="AG19" s="1090"/>
      <c r="AH19" s="1090"/>
      <c r="AI19" s="1090"/>
      <c r="AJ19" s="1090"/>
      <c r="AK19" s="1090"/>
      <c r="AL19" s="1090"/>
      <c r="AM19" s="1090"/>
      <c r="AN19" s="1090"/>
      <c r="AO19" s="1090"/>
      <c r="AP19" s="1090"/>
      <c r="AQ19" s="1090"/>
      <c r="AR19" s="1090"/>
      <c r="AS19" s="1090"/>
      <c r="AT19" s="1090"/>
      <c r="AU19" s="1090"/>
      <c r="AV19" s="1090"/>
      <c r="AW19" s="1090"/>
      <c r="AX19" s="1090"/>
      <c r="AY19" s="1090"/>
      <c r="AZ19" s="1090"/>
      <c r="BA19" s="1090"/>
      <c r="BB19" s="1090"/>
      <c r="BC19" s="1090"/>
      <c r="BD19" s="1090"/>
      <c r="BE19" s="1090"/>
      <c r="BF19" s="1090"/>
      <c r="BG19" s="1090"/>
      <c r="BH19" s="1090"/>
      <c r="BI19" s="1090"/>
      <c r="BJ19" s="1090"/>
      <c r="BK19" s="1090"/>
    </row>
    <row r="20" spans="1:63" s="1091" customFormat="1" ht="76.5">
      <c r="A20" s="1110" t="s">
        <v>1156</v>
      </c>
      <c r="B20" s="672" t="s">
        <v>2967</v>
      </c>
      <c r="C20" s="24" t="s">
        <v>102</v>
      </c>
      <c r="D20" s="25">
        <v>1</v>
      </c>
      <c r="E20" s="270"/>
      <c r="F20" s="1093">
        <f t="shared" ref="F20:F51" si="0">ROUND(D20*E20,2)</f>
        <v>0</v>
      </c>
      <c r="G20" s="1090"/>
      <c r="H20" s="1090"/>
      <c r="I20" s="1090"/>
      <c r="J20" s="1090"/>
      <c r="K20" s="1090"/>
      <c r="L20" s="1090"/>
      <c r="M20" s="1090"/>
      <c r="N20" s="1090"/>
      <c r="O20" s="1090"/>
      <c r="P20" s="1090"/>
      <c r="Q20" s="1090"/>
      <c r="R20" s="1090"/>
      <c r="S20" s="1090"/>
      <c r="T20" s="1090"/>
      <c r="U20" s="1090"/>
      <c r="V20" s="1090"/>
      <c r="W20" s="1090"/>
      <c r="X20" s="1090"/>
      <c r="Y20" s="1090"/>
      <c r="Z20" s="1090"/>
      <c r="AA20" s="1090"/>
      <c r="AB20" s="1090"/>
      <c r="AC20" s="1090"/>
      <c r="AD20" s="1090"/>
      <c r="AE20" s="1090"/>
      <c r="AF20" s="1090"/>
      <c r="AG20" s="1090"/>
      <c r="AH20" s="1090"/>
      <c r="AI20" s="1090"/>
      <c r="AJ20" s="1090"/>
      <c r="AK20" s="1090"/>
      <c r="AL20" s="1090"/>
      <c r="AM20" s="1090"/>
      <c r="AN20" s="1090"/>
      <c r="AO20" s="1090"/>
      <c r="AP20" s="1090"/>
      <c r="AQ20" s="1090"/>
      <c r="AR20" s="1090"/>
      <c r="AS20" s="1090"/>
      <c r="AT20" s="1090"/>
      <c r="AU20" s="1090"/>
      <c r="AV20" s="1090"/>
      <c r="AW20" s="1090"/>
      <c r="AX20" s="1090"/>
      <c r="AY20" s="1090"/>
      <c r="AZ20" s="1090"/>
      <c r="BA20" s="1090"/>
      <c r="BB20" s="1090"/>
      <c r="BC20" s="1090"/>
      <c r="BD20" s="1090"/>
      <c r="BE20" s="1090"/>
      <c r="BF20" s="1090"/>
      <c r="BG20" s="1090"/>
      <c r="BH20" s="1090"/>
      <c r="BI20" s="1090"/>
      <c r="BJ20" s="1090"/>
      <c r="BK20" s="1090"/>
    </row>
    <row r="21" spans="1:63" s="1091" customFormat="1" ht="89.25">
      <c r="A21" s="1110" t="s">
        <v>1158</v>
      </c>
      <c r="B21" s="668" t="s">
        <v>2968</v>
      </c>
      <c r="C21" s="665" t="s">
        <v>102</v>
      </c>
      <c r="D21" s="1111">
        <v>1</v>
      </c>
      <c r="E21" s="41"/>
      <c r="F21" s="1093">
        <f t="shared" si="0"/>
        <v>0</v>
      </c>
      <c r="G21" s="1090"/>
      <c r="H21" s="1090"/>
      <c r="I21" s="1090"/>
      <c r="J21" s="1090"/>
      <c r="K21" s="1090"/>
      <c r="L21" s="1090"/>
      <c r="M21" s="1090"/>
      <c r="N21" s="1090"/>
      <c r="O21" s="1090"/>
      <c r="P21" s="1090"/>
      <c r="Q21" s="1090"/>
      <c r="R21" s="1090"/>
      <c r="S21" s="1090"/>
      <c r="T21" s="1090"/>
      <c r="U21" s="1090"/>
      <c r="V21" s="1090"/>
      <c r="W21" s="1090"/>
      <c r="X21" s="1090"/>
      <c r="Y21" s="1090"/>
      <c r="Z21" s="1090"/>
      <c r="AA21" s="1090"/>
      <c r="AB21" s="1090"/>
      <c r="AC21" s="1090"/>
      <c r="AD21" s="1090"/>
      <c r="AE21" s="1090"/>
      <c r="AF21" s="1090"/>
      <c r="AG21" s="1090"/>
      <c r="AH21" s="1090"/>
      <c r="AI21" s="1090"/>
      <c r="AJ21" s="1090"/>
      <c r="AK21" s="1090"/>
      <c r="AL21" s="1090"/>
      <c r="AM21" s="1090"/>
      <c r="AN21" s="1090"/>
      <c r="AO21" s="1090"/>
      <c r="AP21" s="1090"/>
      <c r="AQ21" s="1090"/>
      <c r="AR21" s="1090"/>
      <c r="AS21" s="1090"/>
      <c r="AT21" s="1090"/>
      <c r="AU21" s="1090"/>
      <c r="AV21" s="1090"/>
      <c r="AW21" s="1090"/>
      <c r="AX21" s="1090"/>
      <c r="AY21" s="1090"/>
      <c r="AZ21" s="1090"/>
      <c r="BA21" s="1090"/>
      <c r="BB21" s="1090"/>
      <c r="BC21" s="1090"/>
      <c r="BD21" s="1090"/>
      <c r="BE21" s="1090"/>
      <c r="BF21" s="1090"/>
      <c r="BG21" s="1090"/>
      <c r="BH21" s="1090"/>
      <c r="BI21" s="1090"/>
      <c r="BJ21" s="1090"/>
      <c r="BK21" s="1090"/>
    </row>
    <row r="22" spans="1:63" s="1091" customFormat="1" ht="25.5">
      <c r="A22" s="1110" t="s">
        <v>1601</v>
      </c>
      <c r="B22" s="668" t="s">
        <v>2969</v>
      </c>
      <c r="C22" s="665" t="s">
        <v>102</v>
      </c>
      <c r="D22" s="1111">
        <v>2</v>
      </c>
      <c r="E22" s="41"/>
      <c r="F22" s="1093">
        <f t="shared" si="0"/>
        <v>0</v>
      </c>
      <c r="G22" s="1090"/>
      <c r="H22" s="1090"/>
      <c r="I22" s="1090"/>
      <c r="J22" s="1090"/>
      <c r="K22" s="1090"/>
      <c r="L22" s="1090"/>
      <c r="M22" s="1090"/>
      <c r="N22" s="1090"/>
      <c r="O22" s="1090"/>
      <c r="P22" s="1090"/>
      <c r="Q22" s="1090"/>
      <c r="R22" s="1090"/>
      <c r="S22" s="1090"/>
      <c r="T22" s="1090"/>
      <c r="U22" s="1090"/>
      <c r="V22" s="1090"/>
      <c r="W22" s="1090"/>
      <c r="X22" s="1090"/>
      <c r="Y22" s="1090"/>
      <c r="Z22" s="1090"/>
      <c r="AA22" s="1090"/>
      <c r="AB22" s="1090"/>
      <c r="AC22" s="1090"/>
      <c r="AD22" s="1090"/>
      <c r="AE22" s="1090"/>
      <c r="AF22" s="1090"/>
      <c r="AG22" s="1090"/>
      <c r="AH22" s="1090"/>
      <c r="AI22" s="1090"/>
      <c r="AJ22" s="1090"/>
      <c r="AK22" s="1090"/>
      <c r="AL22" s="1090"/>
      <c r="AM22" s="1090"/>
      <c r="AN22" s="1090"/>
      <c r="AO22" s="1090"/>
      <c r="AP22" s="1090"/>
      <c r="AQ22" s="1090"/>
      <c r="AR22" s="1090"/>
      <c r="AS22" s="1090"/>
      <c r="AT22" s="1090"/>
      <c r="AU22" s="1090"/>
      <c r="AV22" s="1090"/>
      <c r="AW22" s="1090"/>
      <c r="AX22" s="1090"/>
      <c r="AY22" s="1090"/>
      <c r="AZ22" s="1090"/>
      <c r="BA22" s="1090"/>
      <c r="BB22" s="1090"/>
      <c r="BC22" s="1090"/>
      <c r="BD22" s="1090"/>
      <c r="BE22" s="1090"/>
      <c r="BF22" s="1090"/>
      <c r="BG22" s="1090"/>
      <c r="BH22" s="1090"/>
      <c r="BI22" s="1090"/>
      <c r="BJ22" s="1090"/>
      <c r="BK22" s="1090"/>
    </row>
    <row r="23" spans="1:63" s="1091" customFormat="1" ht="25.5">
      <c r="A23" s="1110" t="s">
        <v>1722</v>
      </c>
      <c r="B23" s="668" t="s">
        <v>2970</v>
      </c>
      <c r="C23" s="665" t="s">
        <v>102</v>
      </c>
      <c r="D23" s="1111">
        <v>2</v>
      </c>
      <c r="E23" s="41"/>
      <c r="F23" s="1093">
        <f t="shared" si="0"/>
        <v>0</v>
      </c>
      <c r="G23" s="1090"/>
      <c r="H23" s="1090"/>
      <c r="I23" s="1090"/>
      <c r="J23" s="1090"/>
      <c r="K23" s="1090"/>
      <c r="L23" s="1090"/>
      <c r="M23" s="1090"/>
      <c r="N23" s="1090"/>
      <c r="O23" s="1090"/>
      <c r="P23" s="1090"/>
      <c r="Q23" s="1090"/>
      <c r="R23" s="1090"/>
      <c r="S23" s="1090"/>
      <c r="T23" s="1090"/>
      <c r="U23" s="1090"/>
      <c r="V23" s="1090"/>
      <c r="W23" s="1090"/>
      <c r="X23" s="1090"/>
      <c r="Y23" s="1090"/>
      <c r="Z23" s="1090"/>
      <c r="AA23" s="1090"/>
      <c r="AB23" s="1090"/>
      <c r="AC23" s="1090"/>
      <c r="AD23" s="1090"/>
      <c r="AE23" s="1090"/>
      <c r="AF23" s="1090"/>
      <c r="AG23" s="1090"/>
      <c r="AH23" s="1090"/>
      <c r="AI23" s="1090"/>
      <c r="AJ23" s="1090"/>
      <c r="AK23" s="1090"/>
      <c r="AL23" s="1090"/>
      <c r="AM23" s="1090"/>
      <c r="AN23" s="1090"/>
      <c r="AO23" s="1090"/>
      <c r="AP23" s="1090"/>
      <c r="AQ23" s="1090"/>
      <c r="AR23" s="1090"/>
      <c r="AS23" s="1090"/>
      <c r="AT23" s="1090"/>
      <c r="AU23" s="1090"/>
      <c r="AV23" s="1090"/>
      <c r="AW23" s="1090"/>
      <c r="AX23" s="1090"/>
      <c r="AY23" s="1090"/>
      <c r="AZ23" s="1090"/>
      <c r="BA23" s="1090"/>
      <c r="BB23" s="1090"/>
      <c r="BC23" s="1090"/>
      <c r="BD23" s="1090"/>
      <c r="BE23" s="1090"/>
      <c r="BF23" s="1090"/>
      <c r="BG23" s="1090"/>
      <c r="BH23" s="1090"/>
      <c r="BI23" s="1090"/>
      <c r="BJ23" s="1090"/>
      <c r="BK23" s="1090"/>
    </row>
    <row r="24" spans="1:63" s="1091" customFormat="1" ht="25.5">
      <c r="A24" s="1110" t="s">
        <v>1743</v>
      </c>
      <c r="B24" s="668" t="s">
        <v>2971</v>
      </c>
      <c r="C24" s="665" t="s">
        <v>102</v>
      </c>
      <c r="D24" s="1111">
        <v>1</v>
      </c>
      <c r="E24" s="41"/>
      <c r="F24" s="1093">
        <f t="shared" si="0"/>
        <v>0</v>
      </c>
      <c r="G24" s="1090"/>
      <c r="H24" s="1090"/>
      <c r="I24" s="1090"/>
      <c r="J24" s="1090"/>
      <c r="K24" s="1090"/>
      <c r="L24" s="1090"/>
      <c r="M24" s="1090"/>
      <c r="N24" s="1090"/>
      <c r="O24" s="1090"/>
      <c r="P24" s="1090"/>
      <c r="Q24" s="1090"/>
      <c r="R24" s="1090"/>
      <c r="S24" s="1090"/>
      <c r="T24" s="1090"/>
      <c r="U24" s="1090"/>
      <c r="V24" s="1090"/>
      <c r="W24" s="1090"/>
      <c r="X24" s="1090"/>
      <c r="Y24" s="1090"/>
      <c r="Z24" s="1090"/>
      <c r="AA24" s="1090"/>
      <c r="AB24" s="1090"/>
      <c r="AC24" s="1090"/>
      <c r="AD24" s="1090"/>
      <c r="AE24" s="1090"/>
      <c r="AF24" s="1090"/>
      <c r="AG24" s="1090"/>
      <c r="AH24" s="1090"/>
      <c r="AI24" s="1090"/>
      <c r="AJ24" s="1090"/>
      <c r="AK24" s="1090"/>
      <c r="AL24" s="1090"/>
      <c r="AM24" s="1090"/>
      <c r="AN24" s="1090"/>
      <c r="AO24" s="1090"/>
      <c r="AP24" s="1090"/>
      <c r="AQ24" s="1090"/>
      <c r="AR24" s="1090"/>
      <c r="AS24" s="1090"/>
      <c r="AT24" s="1090"/>
      <c r="AU24" s="1090"/>
      <c r="AV24" s="1090"/>
      <c r="AW24" s="1090"/>
      <c r="AX24" s="1090"/>
      <c r="AY24" s="1090"/>
      <c r="AZ24" s="1090"/>
      <c r="BA24" s="1090"/>
      <c r="BB24" s="1090"/>
      <c r="BC24" s="1090"/>
      <c r="BD24" s="1090"/>
      <c r="BE24" s="1090"/>
      <c r="BF24" s="1090"/>
      <c r="BG24" s="1090"/>
      <c r="BH24" s="1090"/>
      <c r="BI24" s="1090"/>
      <c r="BJ24" s="1090"/>
      <c r="BK24" s="1090"/>
    </row>
    <row r="25" spans="1:63" s="1091" customFormat="1" ht="25.5">
      <c r="A25" s="1110" t="s">
        <v>1771</v>
      </c>
      <c r="B25" s="668" t="s">
        <v>2972</v>
      </c>
      <c r="C25" s="665" t="s">
        <v>102</v>
      </c>
      <c r="D25" s="1111">
        <v>1</v>
      </c>
      <c r="E25" s="41"/>
      <c r="F25" s="1093">
        <f t="shared" si="0"/>
        <v>0</v>
      </c>
      <c r="G25" s="1090"/>
      <c r="H25" s="1090"/>
      <c r="I25" s="1090"/>
      <c r="J25" s="1090"/>
      <c r="K25" s="1090"/>
      <c r="L25" s="1090"/>
      <c r="M25" s="1090"/>
      <c r="N25" s="1090"/>
      <c r="O25" s="1090"/>
      <c r="P25" s="1090"/>
      <c r="Q25" s="1090"/>
      <c r="R25" s="1090"/>
      <c r="S25" s="1090"/>
      <c r="T25" s="1090"/>
      <c r="U25" s="1090"/>
      <c r="V25" s="1090"/>
      <c r="W25" s="1090"/>
      <c r="X25" s="1090"/>
      <c r="Y25" s="1090"/>
      <c r="Z25" s="1090"/>
      <c r="AA25" s="1090"/>
      <c r="AB25" s="1090"/>
      <c r="AC25" s="1090"/>
      <c r="AD25" s="1090"/>
      <c r="AE25" s="1090"/>
      <c r="AF25" s="1090"/>
      <c r="AG25" s="1090"/>
      <c r="AH25" s="1090"/>
      <c r="AI25" s="1090"/>
      <c r="AJ25" s="1090"/>
      <c r="AK25" s="1090"/>
      <c r="AL25" s="1090"/>
      <c r="AM25" s="1090"/>
      <c r="AN25" s="1090"/>
      <c r="AO25" s="1090"/>
      <c r="AP25" s="1090"/>
      <c r="AQ25" s="1090"/>
      <c r="AR25" s="1090"/>
      <c r="AS25" s="1090"/>
      <c r="AT25" s="1090"/>
      <c r="AU25" s="1090"/>
      <c r="AV25" s="1090"/>
      <c r="AW25" s="1090"/>
      <c r="AX25" s="1090"/>
      <c r="AY25" s="1090"/>
      <c r="AZ25" s="1090"/>
      <c r="BA25" s="1090"/>
      <c r="BB25" s="1090"/>
      <c r="BC25" s="1090"/>
      <c r="BD25" s="1090"/>
      <c r="BE25" s="1090"/>
      <c r="BF25" s="1090"/>
      <c r="BG25" s="1090"/>
      <c r="BH25" s="1090"/>
      <c r="BI25" s="1090"/>
      <c r="BJ25" s="1090"/>
      <c r="BK25" s="1090"/>
    </row>
    <row r="26" spans="1:63" s="1091" customFormat="1" ht="25.5">
      <c r="A26" s="1110" t="s">
        <v>1856</v>
      </c>
      <c r="B26" s="668" t="s">
        <v>2973</v>
      </c>
      <c r="C26" s="665" t="s">
        <v>102</v>
      </c>
      <c r="D26" s="1111">
        <v>1</v>
      </c>
      <c r="E26" s="41"/>
      <c r="F26" s="1093">
        <f t="shared" si="0"/>
        <v>0</v>
      </c>
      <c r="G26" s="1090"/>
      <c r="H26" s="1090"/>
      <c r="I26" s="1090"/>
      <c r="J26" s="1090"/>
      <c r="K26" s="1090"/>
      <c r="L26" s="1090"/>
      <c r="M26" s="1090"/>
      <c r="N26" s="1090"/>
      <c r="O26" s="1090"/>
      <c r="P26" s="1090"/>
      <c r="Q26" s="1090"/>
      <c r="R26" s="1090"/>
      <c r="S26" s="1090"/>
      <c r="T26" s="1090"/>
      <c r="U26" s="1090"/>
      <c r="V26" s="1090"/>
      <c r="W26" s="1090"/>
      <c r="X26" s="1090"/>
      <c r="Y26" s="1090"/>
      <c r="Z26" s="1090"/>
      <c r="AA26" s="1090"/>
      <c r="AB26" s="1090"/>
      <c r="AC26" s="1090"/>
      <c r="AD26" s="1090"/>
      <c r="AE26" s="1090"/>
      <c r="AF26" s="1090"/>
      <c r="AG26" s="1090"/>
      <c r="AH26" s="1090"/>
      <c r="AI26" s="1090"/>
      <c r="AJ26" s="1090"/>
      <c r="AK26" s="1090"/>
      <c r="AL26" s="1090"/>
      <c r="AM26" s="1090"/>
      <c r="AN26" s="1090"/>
      <c r="AO26" s="1090"/>
      <c r="AP26" s="1090"/>
      <c r="AQ26" s="1090"/>
      <c r="AR26" s="1090"/>
      <c r="AS26" s="1090"/>
      <c r="AT26" s="1090"/>
      <c r="AU26" s="1090"/>
      <c r="AV26" s="1090"/>
      <c r="AW26" s="1090"/>
      <c r="AX26" s="1090"/>
      <c r="AY26" s="1090"/>
      <c r="AZ26" s="1090"/>
      <c r="BA26" s="1090"/>
      <c r="BB26" s="1090"/>
      <c r="BC26" s="1090"/>
      <c r="BD26" s="1090"/>
      <c r="BE26" s="1090"/>
      <c r="BF26" s="1090"/>
      <c r="BG26" s="1090"/>
      <c r="BH26" s="1090"/>
      <c r="BI26" s="1090"/>
      <c r="BJ26" s="1090"/>
      <c r="BK26" s="1090"/>
    </row>
    <row r="27" spans="1:63" s="1091" customFormat="1" ht="51">
      <c r="A27" s="1110" t="s">
        <v>1894</v>
      </c>
      <c r="B27" s="668" t="s">
        <v>2974</v>
      </c>
      <c r="C27" s="665" t="s">
        <v>102</v>
      </c>
      <c r="D27" s="1111">
        <v>2</v>
      </c>
      <c r="E27" s="41"/>
      <c r="F27" s="1093">
        <f t="shared" si="0"/>
        <v>0</v>
      </c>
      <c r="G27" s="1090"/>
      <c r="H27" s="1090"/>
      <c r="I27" s="1090"/>
      <c r="J27" s="1090"/>
      <c r="K27" s="1090"/>
      <c r="L27" s="1090"/>
      <c r="M27" s="1090"/>
      <c r="N27" s="1090"/>
      <c r="O27" s="1090"/>
      <c r="P27" s="1090"/>
      <c r="Q27" s="1090"/>
      <c r="R27" s="1090"/>
      <c r="S27" s="1090"/>
      <c r="T27" s="1090"/>
      <c r="U27" s="1090"/>
      <c r="V27" s="1090"/>
      <c r="W27" s="1090"/>
      <c r="X27" s="1090"/>
      <c r="Y27" s="1090"/>
      <c r="Z27" s="1090"/>
      <c r="AA27" s="1090"/>
      <c r="AB27" s="1090"/>
      <c r="AC27" s="1090"/>
      <c r="AD27" s="1090"/>
      <c r="AE27" s="1090"/>
      <c r="AF27" s="1090"/>
      <c r="AG27" s="1090"/>
      <c r="AH27" s="1090"/>
      <c r="AI27" s="1090"/>
      <c r="AJ27" s="1090"/>
      <c r="AK27" s="1090"/>
      <c r="AL27" s="1090"/>
      <c r="AM27" s="1090"/>
      <c r="AN27" s="1090"/>
      <c r="AO27" s="1090"/>
      <c r="AP27" s="1090"/>
      <c r="AQ27" s="1090"/>
      <c r="AR27" s="1090"/>
      <c r="AS27" s="1090"/>
      <c r="AT27" s="1090"/>
      <c r="AU27" s="1090"/>
      <c r="AV27" s="1090"/>
      <c r="AW27" s="1090"/>
      <c r="AX27" s="1090"/>
      <c r="AY27" s="1090"/>
      <c r="AZ27" s="1090"/>
      <c r="BA27" s="1090"/>
      <c r="BB27" s="1090"/>
      <c r="BC27" s="1090"/>
      <c r="BD27" s="1090"/>
      <c r="BE27" s="1090"/>
      <c r="BF27" s="1090"/>
      <c r="BG27" s="1090"/>
      <c r="BH27" s="1090"/>
      <c r="BI27" s="1090"/>
      <c r="BJ27" s="1090"/>
      <c r="BK27" s="1090"/>
    </row>
    <row r="28" spans="1:63" s="1091" customFormat="1" ht="51">
      <c r="A28" s="1110" t="s">
        <v>2005</v>
      </c>
      <c r="B28" s="668" t="s">
        <v>2975</v>
      </c>
      <c r="C28" s="665" t="s">
        <v>102</v>
      </c>
      <c r="D28" s="1111">
        <v>2</v>
      </c>
      <c r="E28" s="41"/>
      <c r="F28" s="1093">
        <f t="shared" si="0"/>
        <v>0</v>
      </c>
      <c r="G28" s="1090"/>
      <c r="H28" s="1090"/>
      <c r="I28" s="1090"/>
      <c r="J28" s="1090"/>
      <c r="K28" s="1090"/>
      <c r="L28" s="1090"/>
      <c r="M28" s="1090"/>
      <c r="N28" s="1090"/>
      <c r="O28" s="1090"/>
      <c r="P28" s="1090"/>
      <c r="Q28" s="1090"/>
      <c r="R28" s="1090"/>
      <c r="S28" s="1090"/>
      <c r="T28" s="1090"/>
      <c r="U28" s="1090"/>
      <c r="V28" s="1090"/>
      <c r="W28" s="1090"/>
      <c r="X28" s="1090"/>
      <c r="Y28" s="1090"/>
      <c r="Z28" s="1090"/>
      <c r="AA28" s="1090"/>
      <c r="AB28" s="1090"/>
      <c r="AC28" s="1090"/>
      <c r="AD28" s="1090"/>
      <c r="AE28" s="1090"/>
      <c r="AF28" s="1090"/>
      <c r="AG28" s="1090"/>
      <c r="AH28" s="1090"/>
      <c r="AI28" s="1090"/>
      <c r="AJ28" s="1090"/>
      <c r="AK28" s="1090"/>
      <c r="AL28" s="1090"/>
      <c r="AM28" s="1090"/>
      <c r="AN28" s="1090"/>
      <c r="AO28" s="1090"/>
      <c r="AP28" s="1090"/>
      <c r="AQ28" s="1090"/>
      <c r="AR28" s="1090"/>
      <c r="AS28" s="1090"/>
      <c r="AT28" s="1090"/>
      <c r="AU28" s="1090"/>
      <c r="AV28" s="1090"/>
      <c r="AW28" s="1090"/>
      <c r="AX28" s="1090"/>
      <c r="AY28" s="1090"/>
      <c r="AZ28" s="1090"/>
      <c r="BA28" s="1090"/>
      <c r="BB28" s="1090"/>
      <c r="BC28" s="1090"/>
      <c r="BD28" s="1090"/>
      <c r="BE28" s="1090"/>
      <c r="BF28" s="1090"/>
      <c r="BG28" s="1090"/>
      <c r="BH28" s="1090"/>
      <c r="BI28" s="1090"/>
      <c r="BJ28" s="1090"/>
      <c r="BK28" s="1090"/>
    </row>
    <row r="29" spans="1:63" s="1091" customFormat="1" ht="25.5">
      <c r="A29" s="1110" t="s">
        <v>2903</v>
      </c>
      <c r="B29" s="668" t="s">
        <v>2976</v>
      </c>
      <c r="C29" s="665" t="s">
        <v>102</v>
      </c>
      <c r="D29" s="1111">
        <v>2</v>
      </c>
      <c r="E29" s="41"/>
      <c r="F29" s="1093">
        <f t="shared" si="0"/>
        <v>0</v>
      </c>
      <c r="G29" s="1090"/>
      <c r="H29" s="1090"/>
      <c r="I29" s="1090"/>
      <c r="J29" s="1090"/>
      <c r="K29" s="1090"/>
      <c r="L29" s="1090"/>
      <c r="M29" s="1090"/>
      <c r="N29" s="1090"/>
      <c r="O29" s="1090"/>
      <c r="P29" s="1090"/>
      <c r="Q29" s="1090"/>
      <c r="R29" s="1090"/>
      <c r="S29" s="1090"/>
      <c r="T29" s="1090"/>
      <c r="U29" s="1090"/>
      <c r="V29" s="1090"/>
      <c r="W29" s="1090"/>
      <c r="X29" s="1090"/>
      <c r="Y29" s="1090"/>
      <c r="Z29" s="1090"/>
      <c r="AA29" s="1090"/>
      <c r="AB29" s="1090"/>
      <c r="AC29" s="1090"/>
      <c r="AD29" s="1090"/>
      <c r="AE29" s="1090"/>
      <c r="AF29" s="1090"/>
      <c r="AG29" s="1090"/>
      <c r="AH29" s="1090"/>
      <c r="AI29" s="1090"/>
      <c r="AJ29" s="1090"/>
      <c r="AK29" s="1090"/>
      <c r="AL29" s="1090"/>
      <c r="AM29" s="1090"/>
      <c r="AN29" s="1090"/>
      <c r="AO29" s="1090"/>
      <c r="AP29" s="1090"/>
      <c r="AQ29" s="1090"/>
      <c r="AR29" s="1090"/>
      <c r="AS29" s="1090"/>
      <c r="AT29" s="1090"/>
      <c r="AU29" s="1090"/>
      <c r="AV29" s="1090"/>
      <c r="AW29" s="1090"/>
      <c r="AX29" s="1090"/>
      <c r="AY29" s="1090"/>
      <c r="AZ29" s="1090"/>
      <c r="BA29" s="1090"/>
      <c r="BB29" s="1090"/>
      <c r="BC29" s="1090"/>
      <c r="BD29" s="1090"/>
      <c r="BE29" s="1090"/>
      <c r="BF29" s="1090"/>
      <c r="BG29" s="1090"/>
      <c r="BH29" s="1090"/>
      <c r="BI29" s="1090"/>
      <c r="BJ29" s="1090"/>
      <c r="BK29" s="1090"/>
    </row>
    <row r="30" spans="1:63" s="1091" customFormat="1" ht="12.75">
      <c r="A30" s="1110" t="s">
        <v>2905</v>
      </c>
      <c r="B30" s="668" t="s">
        <v>2977</v>
      </c>
      <c r="C30" s="665" t="s">
        <v>164</v>
      </c>
      <c r="D30" s="1111">
        <v>3</v>
      </c>
      <c r="E30" s="41"/>
      <c r="F30" s="1093">
        <f t="shared" si="0"/>
        <v>0</v>
      </c>
      <c r="G30" s="1090"/>
      <c r="H30" s="1090"/>
      <c r="I30" s="1090"/>
      <c r="J30" s="1090"/>
      <c r="K30" s="1090"/>
      <c r="L30" s="1090"/>
      <c r="M30" s="1090"/>
      <c r="N30" s="1090"/>
      <c r="O30" s="1090"/>
      <c r="P30" s="1090"/>
      <c r="Q30" s="1090"/>
      <c r="R30" s="1090"/>
      <c r="S30" s="1090"/>
      <c r="T30" s="1090"/>
      <c r="U30" s="1090"/>
      <c r="V30" s="1090"/>
      <c r="W30" s="1090"/>
      <c r="X30" s="1090"/>
      <c r="Y30" s="1090"/>
      <c r="Z30" s="1090"/>
      <c r="AA30" s="1090"/>
      <c r="AB30" s="1090"/>
      <c r="AC30" s="1090"/>
      <c r="AD30" s="1090"/>
      <c r="AE30" s="1090"/>
      <c r="AF30" s="1090"/>
      <c r="AG30" s="1090"/>
      <c r="AH30" s="1090"/>
      <c r="AI30" s="1090"/>
      <c r="AJ30" s="1090"/>
      <c r="AK30" s="1090"/>
      <c r="AL30" s="1090"/>
      <c r="AM30" s="1090"/>
      <c r="AN30" s="1090"/>
      <c r="AO30" s="1090"/>
      <c r="AP30" s="1090"/>
      <c r="AQ30" s="1090"/>
      <c r="AR30" s="1090"/>
      <c r="AS30" s="1090"/>
      <c r="AT30" s="1090"/>
      <c r="AU30" s="1090"/>
      <c r="AV30" s="1090"/>
      <c r="AW30" s="1090"/>
      <c r="AX30" s="1090"/>
      <c r="AY30" s="1090"/>
      <c r="AZ30" s="1090"/>
      <c r="BA30" s="1090"/>
      <c r="BB30" s="1090"/>
      <c r="BC30" s="1090"/>
      <c r="BD30" s="1090"/>
      <c r="BE30" s="1090"/>
      <c r="BF30" s="1090"/>
      <c r="BG30" s="1090"/>
      <c r="BH30" s="1090"/>
      <c r="BI30" s="1090"/>
      <c r="BJ30" s="1090"/>
      <c r="BK30" s="1090"/>
    </row>
    <row r="31" spans="1:63" s="1091" customFormat="1" ht="12.75">
      <c r="A31" s="1110" t="s">
        <v>2907</v>
      </c>
      <c r="B31" s="668" t="s">
        <v>2978</v>
      </c>
      <c r="C31" s="665" t="s">
        <v>164</v>
      </c>
      <c r="D31" s="1111">
        <v>1</v>
      </c>
      <c r="E31" s="41"/>
      <c r="F31" s="1093">
        <f t="shared" si="0"/>
        <v>0</v>
      </c>
      <c r="G31" s="1090"/>
      <c r="H31" s="1090"/>
      <c r="I31" s="1090"/>
      <c r="J31" s="1090"/>
      <c r="K31" s="1090"/>
      <c r="L31" s="1090"/>
      <c r="M31" s="1090"/>
      <c r="N31" s="1090"/>
      <c r="O31" s="1090"/>
      <c r="P31" s="1090"/>
      <c r="Q31" s="1090"/>
      <c r="R31" s="1090"/>
      <c r="S31" s="1090"/>
      <c r="T31" s="1090"/>
      <c r="U31" s="1090"/>
      <c r="V31" s="1090"/>
      <c r="W31" s="1090"/>
      <c r="X31" s="1090"/>
      <c r="Y31" s="1090"/>
      <c r="Z31" s="1090"/>
      <c r="AA31" s="1090"/>
      <c r="AB31" s="1090"/>
      <c r="AC31" s="1090"/>
      <c r="AD31" s="1090"/>
      <c r="AE31" s="1090"/>
      <c r="AF31" s="1090"/>
      <c r="AG31" s="1090"/>
      <c r="AH31" s="1090"/>
      <c r="AI31" s="1090"/>
      <c r="AJ31" s="1090"/>
      <c r="AK31" s="1090"/>
      <c r="AL31" s="1090"/>
      <c r="AM31" s="1090"/>
      <c r="AN31" s="1090"/>
      <c r="AO31" s="1090"/>
      <c r="AP31" s="1090"/>
      <c r="AQ31" s="1090"/>
      <c r="AR31" s="1090"/>
      <c r="AS31" s="1090"/>
      <c r="AT31" s="1090"/>
      <c r="AU31" s="1090"/>
      <c r="AV31" s="1090"/>
      <c r="AW31" s="1090"/>
      <c r="AX31" s="1090"/>
      <c r="AY31" s="1090"/>
      <c r="AZ31" s="1090"/>
      <c r="BA31" s="1090"/>
      <c r="BB31" s="1090"/>
      <c r="BC31" s="1090"/>
      <c r="BD31" s="1090"/>
      <c r="BE31" s="1090"/>
      <c r="BF31" s="1090"/>
      <c r="BG31" s="1090"/>
      <c r="BH31" s="1090"/>
      <c r="BI31" s="1090"/>
      <c r="BJ31" s="1090"/>
      <c r="BK31" s="1090"/>
    </row>
    <row r="32" spans="1:63" s="1091" customFormat="1" ht="25.5">
      <c r="A32" s="1110" t="s">
        <v>2909</v>
      </c>
      <c r="B32" s="668" t="s">
        <v>2979</v>
      </c>
      <c r="C32" s="665" t="s">
        <v>102</v>
      </c>
      <c r="D32" s="1111">
        <v>1</v>
      </c>
      <c r="E32" s="41"/>
      <c r="F32" s="1093">
        <f t="shared" si="0"/>
        <v>0</v>
      </c>
      <c r="G32" s="1090"/>
      <c r="H32" s="1090"/>
      <c r="I32" s="1090"/>
      <c r="J32" s="1090"/>
      <c r="K32" s="1090"/>
      <c r="L32" s="1090"/>
      <c r="M32" s="1090"/>
      <c r="N32" s="1090"/>
      <c r="O32" s="1090"/>
      <c r="P32" s="1090"/>
      <c r="Q32" s="1090"/>
      <c r="R32" s="1090"/>
      <c r="S32" s="1090"/>
      <c r="T32" s="1090"/>
      <c r="U32" s="1090"/>
      <c r="V32" s="1090"/>
      <c r="W32" s="1090"/>
      <c r="X32" s="1090"/>
      <c r="Y32" s="1090"/>
      <c r="Z32" s="1090"/>
      <c r="AA32" s="1090"/>
      <c r="AB32" s="1090"/>
      <c r="AC32" s="1090"/>
      <c r="AD32" s="1090"/>
      <c r="AE32" s="1090"/>
      <c r="AF32" s="1090"/>
      <c r="AG32" s="1090"/>
      <c r="AH32" s="1090"/>
      <c r="AI32" s="1090"/>
      <c r="AJ32" s="1090"/>
      <c r="AK32" s="1090"/>
      <c r="AL32" s="1090"/>
      <c r="AM32" s="1090"/>
      <c r="AN32" s="1090"/>
      <c r="AO32" s="1090"/>
      <c r="AP32" s="1090"/>
      <c r="AQ32" s="1090"/>
      <c r="AR32" s="1090"/>
      <c r="AS32" s="1090"/>
      <c r="AT32" s="1090"/>
      <c r="AU32" s="1090"/>
      <c r="AV32" s="1090"/>
      <c r="AW32" s="1090"/>
      <c r="AX32" s="1090"/>
      <c r="AY32" s="1090"/>
      <c r="AZ32" s="1090"/>
      <c r="BA32" s="1090"/>
      <c r="BB32" s="1090"/>
      <c r="BC32" s="1090"/>
      <c r="BD32" s="1090"/>
      <c r="BE32" s="1090"/>
      <c r="BF32" s="1090"/>
      <c r="BG32" s="1090"/>
      <c r="BH32" s="1090"/>
      <c r="BI32" s="1090"/>
      <c r="BJ32" s="1090"/>
      <c r="BK32" s="1090"/>
    </row>
    <row r="33" spans="1:63" s="1091" customFormat="1" ht="25.5">
      <c r="A33" s="1110" t="s">
        <v>2914</v>
      </c>
      <c r="B33" s="668" t="s">
        <v>2980</v>
      </c>
      <c r="C33" s="665" t="s">
        <v>102</v>
      </c>
      <c r="D33" s="1111">
        <v>1</v>
      </c>
      <c r="E33" s="41"/>
      <c r="F33" s="1093">
        <f t="shared" si="0"/>
        <v>0</v>
      </c>
      <c r="G33" s="1090"/>
      <c r="H33" s="1090"/>
      <c r="I33" s="1090"/>
      <c r="J33" s="1090"/>
      <c r="K33" s="1090"/>
      <c r="L33" s="1090"/>
      <c r="M33" s="1090"/>
      <c r="N33" s="1090"/>
      <c r="O33" s="1090"/>
      <c r="P33" s="1090"/>
      <c r="Q33" s="1090"/>
      <c r="R33" s="1090"/>
      <c r="S33" s="1090"/>
      <c r="T33" s="1090"/>
      <c r="U33" s="1090"/>
      <c r="V33" s="1090"/>
      <c r="W33" s="1090"/>
      <c r="X33" s="1090"/>
      <c r="Y33" s="1090"/>
      <c r="Z33" s="1090"/>
      <c r="AA33" s="1090"/>
      <c r="AB33" s="1090"/>
      <c r="AC33" s="1090"/>
      <c r="AD33" s="1090"/>
      <c r="AE33" s="1090"/>
      <c r="AF33" s="1090"/>
      <c r="AG33" s="1090"/>
      <c r="AH33" s="1090"/>
      <c r="AI33" s="1090"/>
      <c r="AJ33" s="1090"/>
      <c r="AK33" s="1090"/>
      <c r="AL33" s="1090"/>
      <c r="AM33" s="1090"/>
      <c r="AN33" s="1090"/>
      <c r="AO33" s="1090"/>
      <c r="AP33" s="1090"/>
      <c r="AQ33" s="1090"/>
      <c r="AR33" s="1090"/>
      <c r="AS33" s="1090"/>
      <c r="AT33" s="1090"/>
      <c r="AU33" s="1090"/>
      <c r="AV33" s="1090"/>
      <c r="AW33" s="1090"/>
      <c r="AX33" s="1090"/>
      <c r="AY33" s="1090"/>
      <c r="AZ33" s="1090"/>
      <c r="BA33" s="1090"/>
      <c r="BB33" s="1090"/>
      <c r="BC33" s="1090"/>
      <c r="BD33" s="1090"/>
      <c r="BE33" s="1090"/>
      <c r="BF33" s="1090"/>
      <c r="BG33" s="1090"/>
      <c r="BH33" s="1090"/>
      <c r="BI33" s="1090"/>
      <c r="BJ33" s="1090"/>
      <c r="BK33" s="1090"/>
    </row>
    <row r="34" spans="1:63" s="1091" customFormat="1" ht="12.75">
      <c r="A34" s="1110" t="s">
        <v>2916</v>
      </c>
      <c r="B34" s="668" t="s">
        <v>2981</v>
      </c>
      <c r="C34" s="665" t="s">
        <v>102</v>
      </c>
      <c r="D34" s="1111">
        <v>1</v>
      </c>
      <c r="E34" s="41"/>
      <c r="F34" s="1093">
        <f t="shared" si="0"/>
        <v>0</v>
      </c>
      <c r="G34" s="1090"/>
      <c r="H34" s="1090"/>
      <c r="I34" s="1090"/>
      <c r="J34" s="1090"/>
      <c r="K34" s="1090"/>
      <c r="L34" s="1090"/>
      <c r="M34" s="1090"/>
      <c r="N34" s="1090"/>
      <c r="O34" s="1090"/>
      <c r="P34" s="1090"/>
      <c r="Q34" s="1090"/>
      <c r="R34" s="1090"/>
      <c r="S34" s="1090"/>
      <c r="T34" s="1090"/>
      <c r="U34" s="1090"/>
      <c r="V34" s="1090"/>
      <c r="W34" s="1090"/>
      <c r="X34" s="1090"/>
      <c r="Y34" s="1090"/>
      <c r="Z34" s="1090"/>
      <c r="AA34" s="1090"/>
      <c r="AB34" s="1090"/>
      <c r="AC34" s="1090"/>
      <c r="AD34" s="1090"/>
      <c r="AE34" s="1090"/>
      <c r="AF34" s="1090"/>
      <c r="AG34" s="1090"/>
      <c r="AH34" s="1090"/>
      <c r="AI34" s="1090"/>
      <c r="AJ34" s="1090"/>
      <c r="AK34" s="1090"/>
      <c r="AL34" s="1090"/>
      <c r="AM34" s="1090"/>
      <c r="AN34" s="1090"/>
      <c r="AO34" s="1090"/>
      <c r="AP34" s="1090"/>
      <c r="AQ34" s="1090"/>
      <c r="AR34" s="1090"/>
      <c r="AS34" s="1090"/>
      <c r="AT34" s="1090"/>
      <c r="AU34" s="1090"/>
      <c r="AV34" s="1090"/>
      <c r="AW34" s="1090"/>
      <c r="AX34" s="1090"/>
      <c r="AY34" s="1090"/>
      <c r="AZ34" s="1090"/>
      <c r="BA34" s="1090"/>
      <c r="BB34" s="1090"/>
      <c r="BC34" s="1090"/>
      <c r="BD34" s="1090"/>
      <c r="BE34" s="1090"/>
      <c r="BF34" s="1090"/>
      <c r="BG34" s="1090"/>
      <c r="BH34" s="1090"/>
      <c r="BI34" s="1090"/>
      <c r="BJ34" s="1090"/>
      <c r="BK34" s="1090"/>
    </row>
    <row r="35" spans="1:63" s="1091" customFormat="1" ht="25.5">
      <c r="A35" s="1110" t="s">
        <v>2918</v>
      </c>
      <c r="B35" s="668" t="s">
        <v>2982</v>
      </c>
      <c r="C35" s="665" t="s">
        <v>102</v>
      </c>
      <c r="D35" s="1111">
        <v>1</v>
      </c>
      <c r="E35" s="41"/>
      <c r="F35" s="1093">
        <f t="shared" si="0"/>
        <v>0</v>
      </c>
      <c r="G35" s="1090"/>
      <c r="H35" s="1090"/>
      <c r="I35" s="1090"/>
      <c r="J35" s="1090"/>
      <c r="K35" s="1090"/>
      <c r="L35" s="1090"/>
      <c r="M35" s="1090"/>
      <c r="N35" s="1090"/>
      <c r="O35" s="1090"/>
      <c r="P35" s="1090"/>
      <c r="Q35" s="1090"/>
      <c r="R35" s="1090"/>
      <c r="S35" s="1090"/>
      <c r="T35" s="1090"/>
      <c r="U35" s="1090"/>
      <c r="V35" s="1090"/>
      <c r="W35" s="1090"/>
      <c r="X35" s="1090"/>
      <c r="Y35" s="1090"/>
      <c r="Z35" s="1090"/>
      <c r="AA35" s="1090"/>
      <c r="AB35" s="1090"/>
      <c r="AC35" s="1090"/>
      <c r="AD35" s="1090"/>
      <c r="AE35" s="1090"/>
      <c r="AF35" s="1090"/>
      <c r="AG35" s="1090"/>
      <c r="AH35" s="1090"/>
      <c r="AI35" s="1090"/>
      <c r="AJ35" s="1090"/>
      <c r="AK35" s="1090"/>
      <c r="AL35" s="1090"/>
      <c r="AM35" s="1090"/>
      <c r="AN35" s="1090"/>
      <c r="AO35" s="1090"/>
      <c r="AP35" s="1090"/>
      <c r="AQ35" s="1090"/>
      <c r="AR35" s="1090"/>
      <c r="AS35" s="1090"/>
      <c r="AT35" s="1090"/>
      <c r="AU35" s="1090"/>
      <c r="AV35" s="1090"/>
      <c r="AW35" s="1090"/>
      <c r="AX35" s="1090"/>
      <c r="AY35" s="1090"/>
      <c r="AZ35" s="1090"/>
      <c r="BA35" s="1090"/>
      <c r="BB35" s="1090"/>
      <c r="BC35" s="1090"/>
      <c r="BD35" s="1090"/>
      <c r="BE35" s="1090"/>
      <c r="BF35" s="1090"/>
      <c r="BG35" s="1090"/>
      <c r="BH35" s="1090"/>
      <c r="BI35" s="1090"/>
      <c r="BJ35" s="1090"/>
      <c r="BK35" s="1090"/>
    </row>
    <row r="36" spans="1:63" s="1091" customFormat="1" ht="25.5">
      <c r="A36" s="1110" t="s">
        <v>2983</v>
      </c>
      <c r="B36" s="668" t="s">
        <v>2984</v>
      </c>
      <c r="C36" s="665" t="s">
        <v>164</v>
      </c>
      <c r="D36" s="1111">
        <v>2</v>
      </c>
      <c r="E36" s="41"/>
      <c r="F36" s="1093">
        <f t="shared" si="0"/>
        <v>0</v>
      </c>
      <c r="G36" s="1090"/>
      <c r="H36" s="1090"/>
      <c r="I36" s="1090"/>
      <c r="J36" s="1090"/>
      <c r="K36" s="1090"/>
      <c r="L36" s="1090"/>
      <c r="M36" s="1090"/>
      <c r="N36" s="1090"/>
      <c r="O36" s="1090"/>
      <c r="P36" s="1090"/>
      <c r="Q36" s="1090"/>
      <c r="R36" s="1090"/>
      <c r="S36" s="1090"/>
      <c r="T36" s="1090"/>
      <c r="U36" s="1090"/>
      <c r="V36" s="1090"/>
      <c r="W36" s="1090"/>
      <c r="X36" s="1090"/>
      <c r="Y36" s="1090"/>
      <c r="Z36" s="1090"/>
      <c r="AA36" s="1090"/>
      <c r="AB36" s="1090"/>
      <c r="AC36" s="1090"/>
      <c r="AD36" s="1090"/>
      <c r="AE36" s="1090"/>
      <c r="AF36" s="1090"/>
      <c r="AG36" s="1090"/>
      <c r="AH36" s="1090"/>
      <c r="AI36" s="1090"/>
      <c r="AJ36" s="1090"/>
      <c r="AK36" s="1090"/>
      <c r="AL36" s="1090"/>
      <c r="AM36" s="1090"/>
      <c r="AN36" s="1090"/>
      <c r="AO36" s="1090"/>
      <c r="AP36" s="1090"/>
      <c r="AQ36" s="1090"/>
      <c r="AR36" s="1090"/>
      <c r="AS36" s="1090"/>
      <c r="AT36" s="1090"/>
      <c r="AU36" s="1090"/>
      <c r="AV36" s="1090"/>
      <c r="AW36" s="1090"/>
      <c r="AX36" s="1090"/>
      <c r="AY36" s="1090"/>
      <c r="AZ36" s="1090"/>
      <c r="BA36" s="1090"/>
      <c r="BB36" s="1090"/>
      <c r="BC36" s="1090"/>
      <c r="BD36" s="1090"/>
      <c r="BE36" s="1090"/>
      <c r="BF36" s="1090"/>
      <c r="BG36" s="1090"/>
      <c r="BH36" s="1090"/>
      <c r="BI36" s="1090"/>
      <c r="BJ36" s="1090"/>
      <c r="BK36" s="1090"/>
    </row>
    <row r="37" spans="1:63" s="1091" customFormat="1" ht="25.5">
      <c r="A37" s="1110" t="s">
        <v>2985</v>
      </c>
      <c r="B37" s="668" t="s">
        <v>2986</v>
      </c>
      <c r="C37" s="665" t="s">
        <v>164</v>
      </c>
      <c r="D37" s="1111">
        <v>2</v>
      </c>
      <c r="E37" s="41"/>
      <c r="F37" s="1093">
        <f t="shared" si="0"/>
        <v>0</v>
      </c>
      <c r="G37" s="1090"/>
      <c r="H37" s="1090"/>
      <c r="I37" s="1090"/>
      <c r="J37" s="1090"/>
      <c r="K37" s="1090"/>
      <c r="L37" s="1090"/>
      <c r="M37" s="1090"/>
      <c r="N37" s="1090"/>
      <c r="O37" s="1090"/>
      <c r="P37" s="1090"/>
      <c r="Q37" s="1090"/>
      <c r="R37" s="1090"/>
      <c r="S37" s="1090"/>
      <c r="T37" s="1090"/>
      <c r="U37" s="1090"/>
      <c r="V37" s="1090"/>
      <c r="W37" s="1090"/>
      <c r="X37" s="1090"/>
      <c r="Y37" s="1090"/>
      <c r="Z37" s="1090"/>
      <c r="AA37" s="1090"/>
      <c r="AB37" s="1090"/>
      <c r="AC37" s="1090"/>
      <c r="AD37" s="1090"/>
      <c r="AE37" s="1090"/>
      <c r="AF37" s="1090"/>
      <c r="AG37" s="1090"/>
      <c r="AH37" s="1090"/>
      <c r="AI37" s="1090"/>
      <c r="AJ37" s="1090"/>
      <c r="AK37" s="1090"/>
      <c r="AL37" s="1090"/>
      <c r="AM37" s="1090"/>
      <c r="AN37" s="1090"/>
      <c r="AO37" s="1090"/>
      <c r="AP37" s="1090"/>
      <c r="AQ37" s="1090"/>
      <c r="AR37" s="1090"/>
      <c r="AS37" s="1090"/>
      <c r="AT37" s="1090"/>
      <c r="AU37" s="1090"/>
      <c r="AV37" s="1090"/>
      <c r="AW37" s="1090"/>
      <c r="AX37" s="1090"/>
      <c r="AY37" s="1090"/>
      <c r="AZ37" s="1090"/>
      <c r="BA37" s="1090"/>
      <c r="BB37" s="1090"/>
      <c r="BC37" s="1090"/>
      <c r="BD37" s="1090"/>
      <c r="BE37" s="1090"/>
      <c r="BF37" s="1090"/>
      <c r="BG37" s="1090"/>
      <c r="BH37" s="1090"/>
      <c r="BI37" s="1090"/>
      <c r="BJ37" s="1090"/>
      <c r="BK37" s="1090"/>
    </row>
    <row r="38" spans="1:63" s="1091" customFormat="1" ht="51">
      <c r="A38" s="1110" t="s">
        <v>2987</v>
      </c>
      <c r="B38" s="668" t="s">
        <v>2988</v>
      </c>
      <c r="C38" s="665" t="s">
        <v>164</v>
      </c>
      <c r="D38" s="1111">
        <v>1</v>
      </c>
      <c r="E38" s="41"/>
      <c r="F38" s="1093">
        <f t="shared" si="0"/>
        <v>0</v>
      </c>
      <c r="G38" s="1090"/>
      <c r="H38" s="1090"/>
      <c r="I38" s="1090"/>
      <c r="J38" s="1090"/>
      <c r="K38" s="1090"/>
      <c r="L38" s="1090"/>
      <c r="M38" s="1090"/>
      <c r="N38" s="1090"/>
      <c r="O38" s="1090"/>
      <c r="P38" s="1090"/>
      <c r="Q38" s="1090"/>
      <c r="R38" s="1090"/>
      <c r="S38" s="1090"/>
      <c r="T38" s="1090"/>
      <c r="U38" s="1090"/>
      <c r="V38" s="1090"/>
      <c r="W38" s="1090"/>
      <c r="X38" s="1090"/>
      <c r="Y38" s="1090"/>
      <c r="Z38" s="1090"/>
      <c r="AA38" s="1090"/>
      <c r="AB38" s="1090"/>
      <c r="AC38" s="1090"/>
      <c r="AD38" s="1090"/>
      <c r="AE38" s="1090"/>
      <c r="AF38" s="1090"/>
      <c r="AG38" s="1090"/>
      <c r="AH38" s="1090"/>
      <c r="AI38" s="1090"/>
      <c r="AJ38" s="1090"/>
      <c r="AK38" s="1090"/>
      <c r="AL38" s="1090"/>
      <c r="AM38" s="1090"/>
      <c r="AN38" s="1090"/>
      <c r="AO38" s="1090"/>
      <c r="AP38" s="1090"/>
      <c r="AQ38" s="1090"/>
      <c r="AR38" s="1090"/>
      <c r="AS38" s="1090"/>
      <c r="AT38" s="1090"/>
      <c r="AU38" s="1090"/>
      <c r="AV38" s="1090"/>
      <c r="AW38" s="1090"/>
      <c r="AX38" s="1090"/>
      <c r="AY38" s="1090"/>
      <c r="AZ38" s="1090"/>
      <c r="BA38" s="1090"/>
      <c r="BB38" s="1090"/>
      <c r="BC38" s="1090"/>
      <c r="BD38" s="1090"/>
      <c r="BE38" s="1090"/>
      <c r="BF38" s="1090"/>
      <c r="BG38" s="1090"/>
      <c r="BH38" s="1090"/>
      <c r="BI38" s="1090"/>
      <c r="BJ38" s="1090"/>
      <c r="BK38" s="1090"/>
    </row>
    <row r="39" spans="1:63" s="1091" customFormat="1" ht="12.75">
      <c r="A39" s="1110" t="s">
        <v>2989</v>
      </c>
      <c r="B39" s="668" t="s">
        <v>2990</v>
      </c>
      <c r="C39" s="665" t="s">
        <v>164</v>
      </c>
      <c r="D39" s="1111">
        <v>1</v>
      </c>
      <c r="E39" s="41"/>
      <c r="F39" s="1093">
        <f t="shared" si="0"/>
        <v>0</v>
      </c>
      <c r="G39" s="1090"/>
      <c r="H39" s="1090"/>
      <c r="I39" s="1090"/>
      <c r="J39" s="1090"/>
      <c r="K39" s="1090"/>
      <c r="L39" s="1090"/>
      <c r="M39" s="1090"/>
      <c r="N39" s="1090"/>
      <c r="O39" s="1090"/>
      <c r="P39" s="1090"/>
      <c r="Q39" s="1090"/>
      <c r="R39" s="1090"/>
      <c r="S39" s="1090"/>
      <c r="T39" s="1090"/>
      <c r="U39" s="1090"/>
      <c r="V39" s="1090"/>
      <c r="W39" s="1090"/>
      <c r="X39" s="1090"/>
      <c r="Y39" s="1090"/>
      <c r="Z39" s="1090"/>
      <c r="AA39" s="1090"/>
      <c r="AB39" s="1090"/>
      <c r="AC39" s="1090"/>
      <c r="AD39" s="1090"/>
      <c r="AE39" s="1090"/>
      <c r="AF39" s="1090"/>
      <c r="AG39" s="1090"/>
      <c r="AH39" s="1090"/>
      <c r="AI39" s="1090"/>
      <c r="AJ39" s="1090"/>
      <c r="AK39" s="1090"/>
      <c r="AL39" s="1090"/>
      <c r="AM39" s="1090"/>
      <c r="AN39" s="1090"/>
      <c r="AO39" s="1090"/>
      <c r="AP39" s="1090"/>
      <c r="AQ39" s="1090"/>
      <c r="AR39" s="1090"/>
      <c r="AS39" s="1090"/>
      <c r="AT39" s="1090"/>
      <c r="AU39" s="1090"/>
      <c r="AV39" s="1090"/>
      <c r="AW39" s="1090"/>
      <c r="AX39" s="1090"/>
      <c r="AY39" s="1090"/>
      <c r="AZ39" s="1090"/>
      <c r="BA39" s="1090"/>
      <c r="BB39" s="1090"/>
      <c r="BC39" s="1090"/>
      <c r="BD39" s="1090"/>
      <c r="BE39" s="1090"/>
      <c r="BF39" s="1090"/>
      <c r="BG39" s="1090"/>
      <c r="BH39" s="1090"/>
      <c r="BI39" s="1090"/>
      <c r="BJ39" s="1090"/>
      <c r="BK39" s="1090"/>
    </row>
    <row r="40" spans="1:63" s="1091" customFormat="1" ht="153">
      <c r="A40" s="1110" t="s">
        <v>2991</v>
      </c>
      <c r="B40" s="1112" t="s">
        <v>2992</v>
      </c>
      <c r="C40" s="665" t="s">
        <v>102</v>
      </c>
      <c r="D40" s="1111">
        <v>3</v>
      </c>
      <c r="E40" s="41"/>
      <c r="F40" s="1093">
        <f t="shared" si="0"/>
        <v>0</v>
      </c>
      <c r="G40" s="1090"/>
      <c r="H40" s="1090"/>
      <c r="I40" s="1090"/>
      <c r="J40" s="1090"/>
      <c r="K40" s="1090"/>
      <c r="L40" s="1090"/>
      <c r="M40" s="1090"/>
      <c r="N40" s="1090"/>
      <c r="O40" s="1090"/>
      <c r="P40" s="1090"/>
      <c r="Q40" s="1090"/>
      <c r="R40" s="1090"/>
      <c r="S40" s="1090"/>
      <c r="T40" s="1090"/>
      <c r="U40" s="1090"/>
      <c r="V40" s="1090"/>
      <c r="W40" s="1090"/>
      <c r="X40" s="1090"/>
      <c r="Y40" s="1090"/>
      <c r="Z40" s="1090"/>
      <c r="AA40" s="1090"/>
      <c r="AB40" s="1090"/>
      <c r="AC40" s="1090"/>
      <c r="AD40" s="1090"/>
      <c r="AE40" s="1090"/>
      <c r="AF40" s="1090"/>
      <c r="AG40" s="1090"/>
      <c r="AH40" s="1090"/>
      <c r="AI40" s="1090"/>
      <c r="AJ40" s="1090"/>
      <c r="AK40" s="1090"/>
      <c r="AL40" s="1090"/>
      <c r="AM40" s="1090"/>
      <c r="AN40" s="1090"/>
      <c r="AO40" s="1090"/>
      <c r="AP40" s="1090"/>
      <c r="AQ40" s="1090"/>
      <c r="AR40" s="1090"/>
      <c r="AS40" s="1090"/>
      <c r="AT40" s="1090"/>
      <c r="AU40" s="1090"/>
      <c r="AV40" s="1090"/>
      <c r="AW40" s="1090"/>
      <c r="AX40" s="1090"/>
      <c r="AY40" s="1090"/>
      <c r="AZ40" s="1090"/>
      <c r="BA40" s="1090"/>
      <c r="BB40" s="1090"/>
      <c r="BC40" s="1090"/>
      <c r="BD40" s="1090"/>
      <c r="BE40" s="1090"/>
      <c r="BF40" s="1090"/>
      <c r="BG40" s="1090"/>
      <c r="BH40" s="1090"/>
      <c r="BI40" s="1090"/>
      <c r="BJ40" s="1090"/>
      <c r="BK40" s="1090"/>
    </row>
    <row r="41" spans="1:63" s="1091" customFormat="1" ht="25.5">
      <c r="A41" s="1110" t="s">
        <v>2993</v>
      </c>
      <c r="B41" s="668" t="s">
        <v>2994</v>
      </c>
      <c r="C41" s="665" t="s">
        <v>164</v>
      </c>
      <c r="D41" s="1111">
        <v>2</v>
      </c>
      <c r="E41" s="41"/>
      <c r="F41" s="1093">
        <f t="shared" si="0"/>
        <v>0</v>
      </c>
      <c r="G41" s="1090"/>
      <c r="H41" s="1090"/>
      <c r="I41" s="1090"/>
      <c r="J41" s="1090"/>
      <c r="K41" s="1090"/>
      <c r="L41" s="1090"/>
      <c r="M41" s="1090"/>
      <c r="N41" s="1090"/>
      <c r="O41" s="1090"/>
      <c r="P41" s="1090"/>
      <c r="Q41" s="1090"/>
      <c r="R41" s="1090"/>
      <c r="S41" s="1090"/>
      <c r="T41" s="1090"/>
      <c r="U41" s="1090"/>
      <c r="V41" s="1090"/>
      <c r="W41" s="1090"/>
      <c r="X41" s="1090"/>
      <c r="Y41" s="1090"/>
      <c r="Z41" s="1090"/>
      <c r="AA41" s="1090"/>
      <c r="AB41" s="1090"/>
      <c r="AC41" s="1090"/>
      <c r="AD41" s="1090"/>
      <c r="AE41" s="1090"/>
      <c r="AF41" s="1090"/>
      <c r="AG41" s="1090"/>
      <c r="AH41" s="1090"/>
      <c r="AI41" s="1090"/>
      <c r="AJ41" s="1090"/>
      <c r="AK41" s="1090"/>
      <c r="AL41" s="1090"/>
      <c r="AM41" s="1090"/>
      <c r="AN41" s="1090"/>
      <c r="AO41" s="1090"/>
      <c r="AP41" s="1090"/>
      <c r="AQ41" s="1090"/>
      <c r="AR41" s="1090"/>
      <c r="AS41" s="1090"/>
      <c r="AT41" s="1090"/>
      <c r="AU41" s="1090"/>
      <c r="AV41" s="1090"/>
      <c r="AW41" s="1090"/>
      <c r="AX41" s="1090"/>
      <c r="AY41" s="1090"/>
      <c r="AZ41" s="1090"/>
      <c r="BA41" s="1090"/>
      <c r="BB41" s="1090"/>
      <c r="BC41" s="1090"/>
      <c r="BD41" s="1090"/>
      <c r="BE41" s="1090"/>
      <c r="BF41" s="1090"/>
      <c r="BG41" s="1090"/>
      <c r="BH41" s="1090"/>
      <c r="BI41" s="1090"/>
      <c r="BJ41" s="1090"/>
      <c r="BK41" s="1090"/>
    </row>
    <row r="42" spans="1:63" s="1091" customFormat="1" ht="25.5">
      <c r="A42" s="1110" t="s">
        <v>2995</v>
      </c>
      <c r="B42" s="668" t="s">
        <v>2996</v>
      </c>
      <c r="C42" s="665" t="s">
        <v>164</v>
      </c>
      <c r="D42" s="1111">
        <v>1</v>
      </c>
      <c r="E42" s="41"/>
      <c r="F42" s="1093">
        <f t="shared" si="0"/>
        <v>0</v>
      </c>
      <c r="G42" s="1090"/>
      <c r="H42" s="1090"/>
      <c r="I42" s="1090"/>
      <c r="J42" s="1090"/>
      <c r="K42" s="1090"/>
      <c r="L42" s="1090"/>
      <c r="M42" s="1090"/>
      <c r="N42" s="1090"/>
      <c r="O42" s="1090"/>
      <c r="P42" s="1090"/>
      <c r="Q42" s="1090"/>
      <c r="R42" s="1090"/>
      <c r="S42" s="1090"/>
      <c r="T42" s="1090"/>
      <c r="U42" s="1090"/>
      <c r="V42" s="1090"/>
      <c r="W42" s="1090"/>
      <c r="X42" s="1090"/>
      <c r="Y42" s="1090"/>
      <c r="Z42" s="1090"/>
      <c r="AA42" s="1090"/>
      <c r="AB42" s="1090"/>
      <c r="AC42" s="1090"/>
      <c r="AD42" s="1090"/>
      <c r="AE42" s="1090"/>
      <c r="AF42" s="1090"/>
      <c r="AG42" s="1090"/>
      <c r="AH42" s="1090"/>
      <c r="AI42" s="1090"/>
      <c r="AJ42" s="1090"/>
      <c r="AK42" s="1090"/>
      <c r="AL42" s="1090"/>
      <c r="AM42" s="1090"/>
      <c r="AN42" s="1090"/>
      <c r="AO42" s="1090"/>
      <c r="AP42" s="1090"/>
      <c r="AQ42" s="1090"/>
      <c r="AR42" s="1090"/>
      <c r="AS42" s="1090"/>
      <c r="AT42" s="1090"/>
      <c r="AU42" s="1090"/>
      <c r="AV42" s="1090"/>
      <c r="AW42" s="1090"/>
      <c r="AX42" s="1090"/>
      <c r="AY42" s="1090"/>
      <c r="AZ42" s="1090"/>
      <c r="BA42" s="1090"/>
      <c r="BB42" s="1090"/>
      <c r="BC42" s="1090"/>
      <c r="BD42" s="1090"/>
      <c r="BE42" s="1090"/>
      <c r="BF42" s="1090"/>
      <c r="BG42" s="1090"/>
      <c r="BH42" s="1090"/>
      <c r="BI42" s="1090"/>
      <c r="BJ42" s="1090"/>
      <c r="BK42" s="1090"/>
    </row>
    <row r="43" spans="1:63" s="1091" customFormat="1" ht="25.5">
      <c r="A43" s="1110" t="s">
        <v>2997</v>
      </c>
      <c r="B43" s="668" t="s">
        <v>2998</v>
      </c>
      <c r="C43" s="665" t="s">
        <v>164</v>
      </c>
      <c r="D43" s="1111">
        <v>1</v>
      </c>
      <c r="E43" s="41"/>
      <c r="F43" s="1093">
        <f t="shared" si="0"/>
        <v>0</v>
      </c>
      <c r="G43" s="1090"/>
      <c r="H43" s="1090"/>
      <c r="I43" s="1090"/>
      <c r="J43" s="1090"/>
      <c r="K43" s="1090"/>
      <c r="L43" s="1090"/>
      <c r="M43" s="1090"/>
      <c r="N43" s="1090"/>
      <c r="O43" s="1090"/>
      <c r="P43" s="1090"/>
      <c r="Q43" s="1090"/>
      <c r="R43" s="1090"/>
      <c r="S43" s="1090"/>
      <c r="T43" s="1090"/>
      <c r="U43" s="1090"/>
      <c r="V43" s="1090"/>
      <c r="W43" s="1090"/>
      <c r="X43" s="1090"/>
      <c r="Y43" s="1090"/>
      <c r="Z43" s="1090"/>
      <c r="AA43" s="1090"/>
      <c r="AB43" s="1090"/>
      <c r="AC43" s="1090"/>
      <c r="AD43" s="1090"/>
      <c r="AE43" s="1090"/>
      <c r="AF43" s="1090"/>
      <c r="AG43" s="1090"/>
      <c r="AH43" s="1090"/>
      <c r="AI43" s="1090"/>
      <c r="AJ43" s="1090"/>
      <c r="AK43" s="1090"/>
      <c r="AL43" s="1090"/>
      <c r="AM43" s="1090"/>
      <c r="AN43" s="1090"/>
      <c r="AO43" s="1090"/>
      <c r="AP43" s="1090"/>
      <c r="AQ43" s="1090"/>
      <c r="AR43" s="1090"/>
      <c r="AS43" s="1090"/>
      <c r="AT43" s="1090"/>
      <c r="AU43" s="1090"/>
      <c r="AV43" s="1090"/>
      <c r="AW43" s="1090"/>
      <c r="AX43" s="1090"/>
      <c r="AY43" s="1090"/>
      <c r="AZ43" s="1090"/>
      <c r="BA43" s="1090"/>
      <c r="BB43" s="1090"/>
      <c r="BC43" s="1090"/>
      <c r="BD43" s="1090"/>
      <c r="BE43" s="1090"/>
      <c r="BF43" s="1090"/>
      <c r="BG43" s="1090"/>
      <c r="BH43" s="1090"/>
      <c r="BI43" s="1090"/>
      <c r="BJ43" s="1090"/>
      <c r="BK43" s="1090"/>
    </row>
    <row r="44" spans="1:63" s="1091" customFormat="1" ht="102">
      <c r="A44" s="1110" t="s">
        <v>2999</v>
      </c>
      <c r="B44" s="668" t="s">
        <v>3977</v>
      </c>
      <c r="C44" s="665" t="s">
        <v>1433</v>
      </c>
      <c r="D44" s="1111">
        <v>6</v>
      </c>
      <c r="E44" s="41"/>
      <c r="F44" s="1093">
        <f t="shared" si="0"/>
        <v>0</v>
      </c>
      <c r="G44" s="1090"/>
      <c r="H44" s="1090"/>
      <c r="I44" s="1090"/>
      <c r="J44" s="1090"/>
      <c r="K44" s="1090"/>
      <c r="L44" s="1090"/>
      <c r="M44" s="1090"/>
      <c r="N44" s="1090"/>
      <c r="O44" s="1090"/>
      <c r="P44" s="1090"/>
      <c r="Q44" s="1090"/>
      <c r="R44" s="1090"/>
      <c r="S44" s="1090"/>
      <c r="T44" s="1090"/>
      <c r="U44" s="1090"/>
      <c r="V44" s="1090"/>
      <c r="W44" s="1090"/>
      <c r="X44" s="1090"/>
      <c r="Y44" s="1090"/>
      <c r="Z44" s="1090"/>
      <c r="AA44" s="1090"/>
      <c r="AB44" s="1090"/>
      <c r="AC44" s="1090"/>
      <c r="AD44" s="1090"/>
      <c r="AE44" s="1090"/>
      <c r="AF44" s="1090"/>
      <c r="AG44" s="1090"/>
      <c r="AH44" s="1090"/>
      <c r="AI44" s="1090"/>
      <c r="AJ44" s="1090"/>
      <c r="AK44" s="1090"/>
      <c r="AL44" s="1090"/>
      <c r="AM44" s="1090"/>
      <c r="AN44" s="1090"/>
      <c r="AO44" s="1090"/>
      <c r="AP44" s="1090"/>
      <c r="AQ44" s="1090"/>
      <c r="AR44" s="1090"/>
      <c r="AS44" s="1090"/>
      <c r="AT44" s="1090"/>
      <c r="AU44" s="1090"/>
      <c r="AV44" s="1090"/>
      <c r="AW44" s="1090"/>
      <c r="AX44" s="1090"/>
      <c r="AY44" s="1090"/>
      <c r="AZ44" s="1090"/>
      <c r="BA44" s="1090"/>
      <c r="BB44" s="1090"/>
      <c r="BC44" s="1090"/>
      <c r="BD44" s="1090"/>
      <c r="BE44" s="1090"/>
      <c r="BF44" s="1090"/>
      <c r="BG44" s="1090"/>
      <c r="BH44" s="1090"/>
      <c r="BI44" s="1090"/>
      <c r="BJ44" s="1090"/>
      <c r="BK44" s="1090"/>
    </row>
    <row r="45" spans="1:63" s="1091" customFormat="1" ht="102">
      <c r="A45" s="1110" t="s">
        <v>3000</v>
      </c>
      <c r="B45" s="668" t="s">
        <v>3978</v>
      </c>
      <c r="C45" s="665" t="s">
        <v>1433</v>
      </c>
      <c r="D45" s="1111">
        <v>6</v>
      </c>
      <c r="E45" s="41"/>
      <c r="F45" s="1093">
        <f t="shared" si="0"/>
        <v>0</v>
      </c>
      <c r="G45" s="1090"/>
      <c r="H45" s="1090"/>
      <c r="I45" s="1090"/>
      <c r="J45" s="1090"/>
      <c r="K45" s="1090"/>
      <c r="L45" s="1090"/>
      <c r="M45" s="1090"/>
      <c r="N45" s="1090"/>
      <c r="O45" s="1090"/>
      <c r="P45" s="1090"/>
      <c r="Q45" s="1090"/>
      <c r="R45" s="1090"/>
      <c r="S45" s="1090"/>
      <c r="T45" s="1090"/>
      <c r="U45" s="1090"/>
      <c r="V45" s="1090"/>
      <c r="W45" s="1090"/>
      <c r="X45" s="1090"/>
      <c r="Y45" s="1090"/>
      <c r="Z45" s="1090"/>
      <c r="AA45" s="1090"/>
      <c r="AB45" s="1090"/>
      <c r="AC45" s="1090"/>
      <c r="AD45" s="1090"/>
      <c r="AE45" s="1090"/>
      <c r="AF45" s="1090"/>
      <c r="AG45" s="1090"/>
      <c r="AH45" s="1090"/>
      <c r="AI45" s="1090"/>
      <c r="AJ45" s="1090"/>
      <c r="AK45" s="1090"/>
      <c r="AL45" s="1090"/>
      <c r="AM45" s="1090"/>
      <c r="AN45" s="1090"/>
      <c r="AO45" s="1090"/>
      <c r="AP45" s="1090"/>
      <c r="AQ45" s="1090"/>
      <c r="AR45" s="1090"/>
      <c r="AS45" s="1090"/>
      <c r="AT45" s="1090"/>
      <c r="AU45" s="1090"/>
      <c r="AV45" s="1090"/>
      <c r="AW45" s="1090"/>
      <c r="AX45" s="1090"/>
      <c r="AY45" s="1090"/>
      <c r="AZ45" s="1090"/>
      <c r="BA45" s="1090"/>
      <c r="BB45" s="1090"/>
      <c r="BC45" s="1090"/>
      <c r="BD45" s="1090"/>
      <c r="BE45" s="1090"/>
      <c r="BF45" s="1090"/>
      <c r="BG45" s="1090"/>
      <c r="BH45" s="1090"/>
      <c r="BI45" s="1090"/>
      <c r="BJ45" s="1090"/>
      <c r="BK45" s="1090"/>
    </row>
    <row r="46" spans="1:63" s="1091" customFormat="1" ht="102">
      <c r="A46" s="1110" t="s">
        <v>3001</v>
      </c>
      <c r="B46" s="668" t="s">
        <v>3979</v>
      </c>
      <c r="C46" s="665" t="s">
        <v>1433</v>
      </c>
      <c r="D46" s="1111">
        <v>6</v>
      </c>
      <c r="E46" s="41"/>
      <c r="F46" s="1093">
        <f t="shared" si="0"/>
        <v>0</v>
      </c>
      <c r="G46" s="1090"/>
      <c r="H46" s="1090"/>
      <c r="I46" s="1090"/>
      <c r="J46" s="1090"/>
      <c r="K46" s="1090"/>
      <c r="L46" s="1090"/>
      <c r="M46" s="1090"/>
      <c r="N46" s="1090"/>
      <c r="O46" s="1090"/>
      <c r="P46" s="1090"/>
      <c r="Q46" s="1090"/>
      <c r="R46" s="1090"/>
      <c r="S46" s="1090"/>
      <c r="T46" s="1090"/>
      <c r="U46" s="1090"/>
      <c r="V46" s="1090"/>
      <c r="W46" s="1090"/>
      <c r="X46" s="1090"/>
      <c r="Y46" s="1090"/>
      <c r="Z46" s="1090"/>
      <c r="AA46" s="1090"/>
      <c r="AB46" s="1090"/>
      <c r="AC46" s="1090"/>
      <c r="AD46" s="1090"/>
      <c r="AE46" s="1090"/>
      <c r="AF46" s="1090"/>
      <c r="AG46" s="1090"/>
      <c r="AH46" s="1090"/>
      <c r="AI46" s="1090"/>
      <c r="AJ46" s="1090"/>
      <c r="AK46" s="1090"/>
      <c r="AL46" s="1090"/>
      <c r="AM46" s="1090"/>
      <c r="AN46" s="1090"/>
      <c r="AO46" s="1090"/>
      <c r="AP46" s="1090"/>
      <c r="AQ46" s="1090"/>
      <c r="AR46" s="1090"/>
      <c r="AS46" s="1090"/>
      <c r="AT46" s="1090"/>
      <c r="AU46" s="1090"/>
      <c r="AV46" s="1090"/>
      <c r="AW46" s="1090"/>
      <c r="AX46" s="1090"/>
      <c r="AY46" s="1090"/>
      <c r="AZ46" s="1090"/>
      <c r="BA46" s="1090"/>
      <c r="BB46" s="1090"/>
      <c r="BC46" s="1090"/>
      <c r="BD46" s="1090"/>
      <c r="BE46" s="1090"/>
      <c r="BF46" s="1090"/>
      <c r="BG46" s="1090"/>
      <c r="BH46" s="1090"/>
      <c r="BI46" s="1090"/>
      <c r="BJ46" s="1090"/>
      <c r="BK46" s="1090"/>
    </row>
    <row r="47" spans="1:63" s="1091" customFormat="1" ht="102">
      <c r="A47" s="1110" t="s">
        <v>3002</v>
      </c>
      <c r="B47" s="668" t="s">
        <v>3980</v>
      </c>
      <c r="C47" s="665" t="s">
        <v>1433</v>
      </c>
      <c r="D47" s="1111">
        <v>6</v>
      </c>
      <c r="E47" s="41"/>
      <c r="F47" s="1093">
        <f t="shared" si="0"/>
        <v>0</v>
      </c>
      <c r="G47" s="1090"/>
      <c r="H47" s="1090"/>
      <c r="I47" s="1090"/>
      <c r="J47" s="1090"/>
      <c r="K47" s="1090"/>
      <c r="L47" s="1090"/>
      <c r="M47" s="1090"/>
      <c r="N47" s="1090"/>
      <c r="O47" s="1090"/>
      <c r="P47" s="1090"/>
      <c r="Q47" s="1090"/>
      <c r="R47" s="1090"/>
      <c r="S47" s="1090"/>
      <c r="T47" s="1090"/>
      <c r="U47" s="1090"/>
      <c r="V47" s="1090"/>
      <c r="W47" s="1090"/>
      <c r="X47" s="1090"/>
      <c r="Y47" s="1090"/>
      <c r="Z47" s="1090"/>
      <c r="AA47" s="1090"/>
      <c r="AB47" s="1090"/>
      <c r="AC47" s="1090"/>
      <c r="AD47" s="1090"/>
      <c r="AE47" s="1090"/>
      <c r="AF47" s="1090"/>
      <c r="AG47" s="1090"/>
      <c r="AH47" s="1090"/>
      <c r="AI47" s="1090"/>
      <c r="AJ47" s="1090"/>
      <c r="AK47" s="1090"/>
      <c r="AL47" s="1090"/>
      <c r="AM47" s="1090"/>
      <c r="AN47" s="1090"/>
      <c r="AO47" s="1090"/>
      <c r="AP47" s="1090"/>
      <c r="AQ47" s="1090"/>
      <c r="AR47" s="1090"/>
      <c r="AS47" s="1090"/>
      <c r="AT47" s="1090"/>
      <c r="AU47" s="1090"/>
      <c r="AV47" s="1090"/>
      <c r="AW47" s="1090"/>
      <c r="AX47" s="1090"/>
      <c r="AY47" s="1090"/>
      <c r="AZ47" s="1090"/>
      <c r="BA47" s="1090"/>
      <c r="BB47" s="1090"/>
      <c r="BC47" s="1090"/>
      <c r="BD47" s="1090"/>
      <c r="BE47" s="1090"/>
      <c r="BF47" s="1090"/>
      <c r="BG47" s="1090"/>
      <c r="BH47" s="1090"/>
      <c r="BI47" s="1090"/>
      <c r="BJ47" s="1090"/>
      <c r="BK47" s="1090"/>
    </row>
    <row r="48" spans="1:63" s="1091" customFormat="1" ht="102">
      <c r="A48" s="1110" t="s">
        <v>3003</v>
      </c>
      <c r="B48" s="668" t="s">
        <v>3981</v>
      </c>
      <c r="C48" s="665" t="s">
        <v>1433</v>
      </c>
      <c r="D48" s="1111">
        <v>6</v>
      </c>
      <c r="E48" s="41"/>
      <c r="F48" s="1093">
        <f t="shared" si="0"/>
        <v>0</v>
      </c>
      <c r="G48" s="1090"/>
      <c r="H48" s="1090"/>
      <c r="I48" s="1090"/>
      <c r="J48" s="1090"/>
      <c r="K48" s="1090"/>
      <c r="L48" s="1090"/>
      <c r="M48" s="1090"/>
      <c r="N48" s="1090"/>
      <c r="O48" s="1090"/>
      <c r="P48" s="1090"/>
      <c r="Q48" s="1090"/>
      <c r="R48" s="1090"/>
      <c r="S48" s="1090"/>
      <c r="T48" s="1090"/>
      <c r="U48" s="1090"/>
      <c r="V48" s="1090"/>
      <c r="W48" s="1090"/>
      <c r="X48" s="1090"/>
      <c r="Y48" s="1090"/>
      <c r="Z48" s="1090"/>
      <c r="AA48" s="1090"/>
      <c r="AB48" s="1090"/>
      <c r="AC48" s="1090"/>
      <c r="AD48" s="1090"/>
      <c r="AE48" s="1090"/>
      <c r="AF48" s="1090"/>
      <c r="AG48" s="1090"/>
      <c r="AH48" s="1090"/>
      <c r="AI48" s="1090"/>
      <c r="AJ48" s="1090"/>
      <c r="AK48" s="1090"/>
      <c r="AL48" s="1090"/>
      <c r="AM48" s="1090"/>
      <c r="AN48" s="1090"/>
      <c r="AO48" s="1090"/>
      <c r="AP48" s="1090"/>
      <c r="AQ48" s="1090"/>
      <c r="AR48" s="1090"/>
      <c r="AS48" s="1090"/>
      <c r="AT48" s="1090"/>
      <c r="AU48" s="1090"/>
      <c r="AV48" s="1090"/>
      <c r="AW48" s="1090"/>
      <c r="AX48" s="1090"/>
      <c r="AY48" s="1090"/>
      <c r="AZ48" s="1090"/>
      <c r="BA48" s="1090"/>
      <c r="BB48" s="1090"/>
      <c r="BC48" s="1090"/>
      <c r="BD48" s="1090"/>
      <c r="BE48" s="1090"/>
      <c r="BF48" s="1090"/>
      <c r="BG48" s="1090"/>
      <c r="BH48" s="1090"/>
      <c r="BI48" s="1090"/>
      <c r="BJ48" s="1090"/>
      <c r="BK48" s="1090"/>
    </row>
    <row r="49" spans="1:63" s="1091" customFormat="1" ht="102">
      <c r="A49" s="1110" t="s">
        <v>3004</v>
      </c>
      <c r="B49" s="668" t="s">
        <v>3982</v>
      </c>
      <c r="C49" s="665" t="s">
        <v>1433</v>
      </c>
      <c r="D49" s="1111">
        <v>6</v>
      </c>
      <c r="E49" s="41"/>
      <c r="F49" s="1093">
        <f t="shared" si="0"/>
        <v>0</v>
      </c>
      <c r="G49" s="1090"/>
      <c r="H49" s="1090"/>
      <c r="I49" s="1090"/>
      <c r="J49" s="1090"/>
      <c r="K49" s="1090"/>
      <c r="L49" s="1090"/>
      <c r="M49" s="1090"/>
      <c r="N49" s="1090"/>
      <c r="O49" s="1090"/>
      <c r="P49" s="1090"/>
      <c r="Q49" s="1090"/>
      <c r="R49" s="1090"/>
      <c r="S49" s="1090"/>
      <c r="T49" s="1090"/>
      <c r="U49" s="1090"/>
      <c r="V49" s="1090"/>
      <c r="W49" s="1090"/>
      <c r="X49" s="1090"/>
      <c r="Y49" s="1090"/>
      <c r="Z49" s="1090"/>
      <c r="AA49" s="1090"/>
      <c r="AB49" s="1090"/>
      <c r="AC49" s="1090"/>
      <c r="AD49" s="1090"/>
      <c r="AE49" s="1090"/>
      <c r="AF49" s="1090"/>
      <c r="AG49" s="1090"/>
      <c r="AH49" s="1090"/>
      <c r="AI49" s="1090"/>
      <c r="AJ49" s="1090"/>
      <c r="AK49" s="1090"/>
      <c r="AL49" s="1090"/>
      <c r="AM49" s="1090"/>
      <c r="AN49" s="1090"/>
      <c r="AO49" s="1090"/>
      <c r="AP49" s="1090"/>
      <c r="AQ49" s="1090"/>
      <c r="AR49" s="1090"/>
      <c r="AS49" s="1090"/>
      <c r="AT49" s="1090"/>
      <c r="AU49" s="1090"/>
      <c r="AV49" s="1090"/>
      <c r="AW49" s="1090"/>
      <c r="AX49" s="1090"/>
      <c r="AY49" s="1090"/>
      <c r="AZ49" s="1090"/>
      <c r="BA49" s="1090"/>
      <c r="BB49" s="1090"/>
      <c r="BC49" s="1090"/>
      <c r="BD49" s="1090"/>
      <c r="BE49" s="1090"/>
      <c r="BF49" s="1090"/>
      <c r="BG49" s="1090"/>
      <c r="BH49" s="1090"/>
      <c r="BI49" s="1090"/>
      <c r="BJ49" s="1090"/>
      <c r="BK49" s="1090"/>
    </row>
    <row r="50" spans="1:63" s="1091" customFormat="1" ht="102">
      <c r="A50" s="1110" t="s">
        <v>3005</v>
      </c>
      <c r="B50" s="668" t="s">
        <v>3983</v>
      </c>
      <c r="C50" s="665" t="s">
        <v>1433</v>
      </c>
      <c r="D50" s="1111">
        <v>36</v>
      </c>
      <c r="E50" s="41"/>
      <c r="F50" s="1093">
        <f t="shared" si="0"/>
        <v>0</v>
      </c>
      <c r="G50" s="1090"/>
      <c r="H50" s="1090"/>
      <c r="I50" s="1090"/>
      <c r="J50" s="1090"/>
      <c r="K50" s="1090"/>
      <c r="L50" s="1090"/>
      <c r="M50" s="1090"/>
      <c r="N50" s="1090"/>
      <c r="O50" s="1090"/>
      <c r="P50" s="1090"/>
      <c r="Q50" s="1090"/>
      <c r="R50" s="1090"/>
      <c r="S50" s="1090"/>
      <c r="T50" s="1090"/>
      <c r="U50" s="1090"/>
      <c r="V50" s="1090"/>
      <c r="W50" s="1090"/>
      <c r="X50" s="1090"/>
      <c r="Y50" s="1090"/>
      <c r="Z50" s="1090"/>
      <c r="AA50" s="1090"/>
      <c r="AB50" s="1090"/>
      <c r="AC50" s="1090"/>
      <c r="AD50" s="1090"/>
      <c r="AE50" s="1090"/>
      <c r="AF50" s="1090"/>
      <c r="AG50" s="1090"/>
      <c r="AH50" s="1090"/>
      <c r="AI50" s="1090"/>
      <c r="AJ50" s="1090"/>
      <c r="AK50" s="1090"/>
      <c r="AL50" s="1090"/>
      <c r="AM50" s="1090"/>
      <c r="AN50" s="1090"/>
      <c r="AO50" s="1090"/>
      <c r="AP50" s="1090"/>
      <c r="AQ50" s="1090"/>
      <c r="AR50" s="1090"/>
      <c r="AS50" s="1090"/>
      <c r="AT50" s="1090"/>
      <c r="AU50" s="1090"/>
      <c r="AV50" s="1090"/>
      <c r="AW50" s="1090"/>
      <c r="AX50" s="1090"/>
      <c r="AY50" s="1090"/>
      <c r="AZ50" s="1090"/>
      <c r="BA50" s="1090"/>
      <c r="BB50" s="1090"/>
      <c r="BC50" s="1090"/>
      <c r="BD50" s="1090"/>
      <c r="BE50" s="1090"/>
      <c r="BF50" s="1090"/>
      <c r="BG50" s="1090"/>
      <c r="BH50" s="1090"/>
      <c r="BI50" s="1090"/>
      <c r="BJ50" s="1090"/>
      <c r="BK50" s="1090"/>
    </row>
    <row r="51" spans="1:63" s="1091" customFormat="1" ht="102">
      <c r="A51" s="1110" t="s">
        <v>3006</v>
      </c>
      <c r="B51" s="668" t="s">
        <v>3984</v>
      </c>
      <c r="C51" s="665" t="s">
        <v>1433</v>
      </c>
      <c r="D51" s="1111">
        <v>6</v>
      </c>
      <c r="E51" s="41"/>
      <c r="F51" s="1093">
        <f t="shared" si="0"/>
        <v>0</v>
      </c>
      <c r="G51" s="1090"/>
      <c r="H51" s="1090"/>
      <c r="I51" s="1090"/>
      <c r="J51" s="1090"/>
      <c r="K51" s="1090"/>
      <c r="L51" s="1090"/>
      <c r="M51" s="1090"/>
      <c r="N51" s="1090"/>
      <c r="O51" s="1090"/>
      <c r="P51" s="1090"/>
      <c r="Q51" s="1090"/>
      <c r="R51" s="1090"/>
      <c r="S51" s="1090"/>
      <c r="T51" s="1090"/>
      <c r="U51" s="1090"/>
      <c r="V51" s="1090"/>
      <c r="W51" s="1090"/>
      <c r="X51" s="1090"/>
      <c r="Y51" s="1090"/>
      <c r="Z51" s="1090"/>
      <c r="AA51" s="1090"/>
      <c r="AB51" s="1090"/>
      <c r="AC51" s="1090"/>
      <c r="AD51" s="1090"/>
      <c r="AE51" s="1090"/>
      <c r="AF51" s="1090"/>
      <c r="AG51" s="1090"/>
      <c r="AH51" s="1090"/>
      <c r="AI51" s="1090"/>
      <c r="AJ51" s="1090"/>
      <c r="AK51" s="1090"/>
      <c r="AL51" s="1090"/>
      <c r="AM51" s="1090"/>
      <c r="AN51" s="1090"/>
      <c r="AO51" s="1090"/>
      <c r="AP51" s="1090"/>
      <c r="AQ51" s="1090"/>
      <c r="AR51" s="1090"/>
      <c r="AS51" s="1090"/>
      <c r="AT51" s="1090"/>
      <c r="AU51" s="1090"/>
      <c r="AV51" s="1090"/>
      <c r="AW51" s="1090"/>
      <c r="AX51" s="1090"/>
      <c r="AY51" s="1090"/>
      <c r="AZ51" s="1090"/>
      <c r="BA51" s="1090"/>
      <c r="BB51" s="1090"/>
      <c r="BC51" s="1090"/>
      <c r="BD51" s="1090"/>
      <c r="BE51" s="1090"/>
      <c r="BF51" s="1090"/>
      <c r="BG51" s="1090"/>
      <c r="BH51" s="1090"/>
      <c r="BI51" s="1090"/>
      <c r="BJ51" s="1090"/>
      <c r="BK51" s="1090"/>
    </row>
    <row r="52" spans="1:63" s="1091" customFormat="1" ht="38.25">
      <c r="A52" s="1110" t="s">
        <v>3007</v>
      </c>
      <c r="B52" s="668" t="s">
        <v>3008</v>
      </c>
      <c r="C52" s="665" t="s">
        <v>164</v>
      </c>
      <c r="D52" s="1111">
        <v>4</v>
      </c>
      <c r="E52" s="41"/>
      <c r="F52" s="1093">
        <f t="shared" ref="F52:F71" si="1">ROUND(D52*E52,2)</f>
        <v>0</v>
      </c>
      <c r="G52" s="1090"/>
      <c r="H52" s="1090"/>
      <c r="I52" s="1090"/>
      <c r="J52" s="1090"/>
      <c r="K52" s="1090"/>
      <c r="L52" s="1090"/>
      <c r="M52" s="1090"/>
      <c r="N52" s="1090"/>
      <c r="O52" s="1090"/>
      <c r="P52" s="1090"/>
      <c r="Q52" s="1090"/>
      <c r="R52" s="1090"/>
      <c r="S52" s="1090"/>
      <c r="T52" s="1090"/>
      <c r="U52" s="1090"/>
      <c r="V52" s="1090"/>
      <c r="W52" s="1090"/>
      <c r="X52" s="1090"/>
      <c r="Y52" s="1090"/>
      <c r="Z52" s="1090"/>
      <c r="AA52" s="1090"/>
      <c r="AB52" s="1090"/>
      <c r="AC52" s="1090"/>
      <c r="AD52" s="1090"/>
      <c r="AE52" s="1090"/>
      <c r="AF52" s="1090"/>
      <c r="AG52" s="1090"/>
      <c r="AH52" s="1090"/>
      <c r="AI52" s="1090"/>
      <c r="AJ52" s="1090"/>
      <c r="AK52" s="1090"/>
      <c r="AL52" s="1090"/>
      <c r="AM52" s="1090"/>
      <c r="AN52" s="1090"/>
      <c r="AO52" s="1090"/>
      <c r="AP52" s="1090"/>
      <c r="AQ52" s="1090"/>
      <c r="AR52" s="1090"/>
      <c r="AS52" s="1090"/>
      <c r="AT52" s="1090"/>
      <c r="AU52" s="1090"/>
      <c r="AV52" s="1090"/>
      <c r="AW52" s="1090"/>
      <c r="AX52" s="1090"/>
      <c r="AY52" s="1090"/>
      <c r="AZ52" s="1090"/>
      <c r="BA52" s="1090"/>
      <c r="BB52" s="1090"/>
      <c r="BC52" s="1090"/>
      <c r="BD52" s="1090"/>
      <c r="BE52" s="1090"/>
      <c r="BF52" s="1090"/>
      <c r="BG52" s="1090"/>
      <c r="BH52" s="1090"/>
      <c r="BI52" s="1090"/>
      <c r="BJ52" s="1090"/>
      <c r="BK52" s="1090"/>
    </row>
    <row r="53" spans="1:63" s="1091" customFormat="1" ht="38.25">
      <c r="A53" s="1110" t="s">
        <v>3009</v>
      </c>
      <c r="B53" s="668" t="s">
        <v>3010</v>
      </c>
      <c r="C53" s="665" t="s">
        <v>164</v>
      </c>
      <c r="D53" s="1111">
        <v>4</v>
      </c>
      <c r="E53" s="41"/>
      <c r="F53" s="1093">
        <f t="shared" si="1"/>
        <v>0</v>
      </c>
      <c r="G53" s="1090"/>
      <c r="H53" s="1090"/>
      <c r="I53" s="1090"/>
      <c r="J53" s="1090"/>
      <c r="K53" s="1090"/>
      <c r="L53" s="1090"/>
      <c r="M53" s="1090"/>
      <c r="N53" s="1090"/>
      <c r="O53" s="1090"/>
      <c r="P53" s="1090"/>
      <c r="Q53" s="1090"/>
      <c r="R53" s="1090"/>
      <c r="S53" s="1090"/>
      <c r="T53" s="1090"/>
      <c r="U53" s="1090"/>
      <c r="V53" s="1090"/>
      <c r="W53" s="1090"/>
      <c r="X53" s="1090"/>
      <c r="Y53" s="1090"/>
      <c r="Z53" s="1090"/>
      <c r="AA53" s="1090"/>
      <c r="AB53" s="1090"/>
      <c r="AC53" s="1090"/>
      <c r="AD53" s="1090"/>
      <c r="AE53" s="1090"/>
      <c r="AF53" s="1090"/>
      <c r="AG53" s="1090"/>
      <c r="AH53" s="1090"/>
      <c r="AI53" s="1090"/>
      <c r="AJ53" s="1090"/>
      <c r="AK53" s="1090"/>
      <c r="AL53" s="1090"/>
      <c r="AM53" s="1090"/>
      <c r="AN53" s="1090"/>
      <c r="AO53" s="1090"/>
      <c r="AP53" s="1090"/>
      <c r="AQ53" s="1090"/>
      <c r="AR53" s="1090"/>
      <c r="AS53" s="1090"/>
      <c r="AT53" s="1090"/>
      <c r="AU53" s="1090"/>
      <c r="AV53" s="1090"/>
      <c r="AW53" s="1090"/>
      <c r="AX53" s="1090"/>
      <c r="AY53" s="1090"/>
      <c r="AZ53" s="1090"/>
      <c r="BA53" s="1090"/>
      <c r="BB53" s="1090"/>
      <c r="BC53" s="1090"/>
      <c r="BD53" s="1090"/>
      <c r="BE53" s="1090"/>
      <c r="BF53" s="1090"/>
      <c r="BG53" s="1090"/>
      <c r="BH53" s="1090"/>
      <c r="BI53" s="1090"/>
      <c r="BJ53" s="1090"/>
      <c r="BK53" s="1090"/>
    </row>
    <row r="54" spans="1:63" s="1091" customFormat="1" ht="38.25">
      <c r="A54" s="1110" t="s">
        <v>3011</v>
      </c>
      <c r="B54" s="668" t="s">
        <v>3012</v>
      </c>
      <c r="C54" s="665" t="s">
        <v>164</v>
      </c>
      <c r="D54" s="1111">
        <v>4</v>
      </c>
      <c r="E54" s="41"/>
      <c r="F54" s="1093">
        <f t="shared" si="1"/>
        <v>0</v>
      </c>
      <c r="G54" s="1090"/>
      <c r="H54" s="1090"/>
      <c r="I54" s="1090"/>
      <c r="J54" s="1090"/>
      <c r="K54" s="1090"/>
      <c r="L54" s="1090"/>
      <c r="M54" s="1090"/>
      <c r="N54" s="1090"/>
      <c r="O54" s="1090"/>
      <c r="P54" s="1090"/>
      <c r="Q54" s="1090"/>
      <c r="R54" s="1090"/>
      <c r="S54" s="1090"/>
      <c r="T54" s="1090"/>
      <c r="U54" s="1090"/>
      <c r="V54" s="1090"/>
      <c r="W54" s="1090"/>
      <c r="X54" s="1090"/>
      <c r="Y54" s="1090"/>
      <c r="Z54" s="1090"/>
      <c r="AA54" s="1090"/>
      <c r="AB54" s="1090"/>
      <c r="AC54" s="1090"/>
      <c r="AD54" s="1090"/>
      <c r="AE54" s="1090"/>
      <c r="AF54" s="1090"/>
      <c r="AG54" s="1090"/>
      <c r="AH54" s="1090"/>
      <c r="AI54" s="1090"/>
      <c r="AJ54" s="1090"/>
      <c r="AK54" s="1090"/>
      <c r="AL54" s="1090"/>
      <c r="AM54" s="1090"/>
      <c r="AN54" s="1090"/>
      <c r="AO54" s="1090"/>
      <c r="AP54" s="1090"/>
      <c r="AQ54" s="1090"/>
      <c r="AR54" s="1090"/>
      <c r="AS54" s="1090"/>
      <c r="AT54" s="1090"/>
      <c r="AU54" s="1090"/>
      <c r="AV54" s="1090"/>
      <c r="AW54" s="1090"/>
      <c r="AX54" s="1090"/>
      <c r="AY54" s="1090"/>
      <c r="AZ54" s="1090"/>
      <c r="BA54" s="1090"/>
      <c r="BB54" s="1090"/>
      <c r="BC54" s="1090"/>
      <c r="BD54" s="1090"/>
      <c r="BE54" s="1090"/>
      <c r="BF54" s="1090"/>
      <c r="BG54" s="1090"/>
      <c r="BH54" s="1090"/>
      <c r="BI54" s="1090"/>
      <c r="BJ54" s="1090"/>
      <c r="BK54" s="1090"/>
    </row>
    <row r="55" spans="1:63" s="1091" customFormat="1" ht="38.25">
      <c r="A55" s="1110" t="s">
        <v>3013</v>
      </c>
      <c r="B55" s="668" t="s">
        <v>3014</v>
      </c>
      <c r="C55" s="665" t="s">
        <v>164</v>
      </c>
      <c r="D55" s="1111">
        <v>4</v>
      </c>
      <c r="E55" s="41"/>
      <c r="F55" s="1093">
        <f t="shared" si="1"/>
        <v>0</v>
      </c>
      <c r="G55" s="1090"/>
      <c r="H55" s="1090"/>
      <c r="I55" s="1090"/>
      <c r="J55" s="1090"/>
      <c r="K55" s="1090"/>
      <c r="L55" s="1090"/>
      <c r="M55" s="1090"/>
      <c r="N55" s="1090"/>
      <c r="O55" s="1090"/>
      <c r="P55" s="1090"/>
      <c r="Q55" s="1090"/>
      <c r="R55" s="1090"/>
      <c r="S55" s="1090"/>
      <c r="T55" s="1090"/>
      <c r="U55" s="1090"/>
      <c r="V55" s="1090"/>
      <c r="W55" s="1090"/>
      <c r="X55" s="1090"/>
      <c r="Y55" s="1090"/>
      <c r="Z55" s="1090"/>
      <c r="AA55" s="1090"/>
      <c r="AB55" s="1090"/>
      <c r="AC55" s="1090"/>
      <c r="AD55" s="1090"/>
      <c r="AE55" s="1090"/>
      <c r="AF55" s="1090"/>
      <c r="AG55" s="1090"/>
      <c r="AH55" s="1090"/>
      <c r="AI55" s="1090"/>
      <c r="AJ55" s="1090"/>
      <c r="AK55" s="1090"/>
      <c r="AL55" s="1090"/>
      <c r="AM55" s="1090"/>
      <c r="AN55" s="1090"/>
      <c r="AO55" s="1090"/>
      <c r="AP55" s="1090"/>
      <c r="AQ55" s="1090"/>
      <c r="AR55" s="1090"/>
      <c r="AS55" s="1090"/>
      <c r="AT55" s="1090"/>
      <c r="AU55" s="1090"/>
      <c r="AV55" s="1090"/>
      <c r="AW55" s="1090"/>
      <c r="AX55" s="1090"/>
      <c r="AY55" s="1090"/>
      <c r="AZ55" s="1090"/>
      <c r="BA55" s="1090"/>
      <c r="BB55" s="1090"/>
      <c r="BC55" s="1090"/>
      <c r="BD55" s="1090"/>
      <c r="BE55" s="1090"/>
      <c r="BF55" s="1090"/>
      <c r="BG55" s="1090"/>
      <c r="BH55" s="1090"/>
      <c r="BI55" s="1090"/>
      <c r="BJ55" s="1090"/>
      <c r="BK55" s="1090"/>
    </row>
    <row r="56" spans="1:63" s="1091" customFormat="1" ht="38.25">
      <c r="A56" s="1110" t="s">
        <v>3015</v>
      </c>
      <c r="B56" s="668" t="s">
        <v>3016</v>
      </c>
      <c r="C56" s="665" t="s">
        <v>164</v>
      </c>
      <c r="D56" s="1111">
        <v>10</v>
      </c>
      <c r="E56" s="41"/>
      <c r="F56" s="1093">
        <f t="shared" si="1"/>
        <v>0</v>
      </c>
      <c r="G56" s="1090"/>
      <c r="H56" s="1090"/>
      <c r="I56" s="1090"/>
      <c r="J56" s="1090"/>
      <c r="K56" s="1090"/>
      <c r="L56" s="1090"/>
      <c r="M56" s="1090"/>
      <c r="N56" s="1090"/>
      <c r="O56" s="1090"/>
      <c r="P56" s="1090"/>
      <c r="Q56" s="1090"/>
      <c r="R56" s="1090"/>
      <c r="S56" s="1090"/>
      <c r="T56" s="1090"/>
      <c r="U56" s="1090"/>
      <c r="V56" s="1090"/>
      <c r="W56" s="1090"/>
      <c r="X56" s="1090"/>
      <c r="Y56" s="1090"/>
      <c r="Z56" s="1090"/>
      <c r="AA56" s="1090"/>
      <c r="AB56" s="1090"/>
      <c r="AC56" s="1090"/>
      <c r="AD56" s="1090"/>
      <c r="AE56" s="1090"/>
      <c r="AF56" s="1090"/>
      <c r="AG56" s="1090"/>
      <c r="AH56" s="1090"/>
      <c r="AI56" s="1090"/>
      <c r="AJ56" s="1090"/>
      <c r="AK56" s="1090"/>
      <c r="AL56" s="1090"/>
      <c r="AM56" s="1090"/>
      <c r="AN56" s="1090"/>
      <c r="AO56" s="1090"/>
      <c r="AP56" s="1090"/>
      <c r="AQ56" s="1090"/>
      <c r="AR56" s="1090"/>
      <c r="AS56" s="1090"/>
      <c r="AT56" s="1090"/>
      <c r="AU56" s="1090"/>
      <c r="AV56" s="1090"/>
      <c r="AW56" s="1090"/>
      <c r="AX56" s="1090"/>
      <c r="AY56" s="1090"/>
      <c r="AZ56" s="1090"/>
      <c r="BA56" s="1090"/>
      <c r="BB56" s="1090"/>
      <c r="BC56" s="1090"/>
      <c r="BD56" s="1090"/>
      <c r="BE56" s="1090"/>
      <c r="BF56" s="1090"/>
      <c r="BG56" s="1090"/>
      <c r="BH56" s="1090"/>
      <c r="BI56" s="1090"/>
      <c r="BJ56" s="1090"/>
      <c r="BK56" s="1090"/>
    </row>
    <row r="57" spans="1:63" s="1091" customFormat="1" ht="38.25">
      <c r="A57" s="1110" t="s">
        <v>3017</v>
      </c>
      <c r="B57" s="668" t="s">
        <v>3018</v>
      </c>
      <c r="C57" s="665" t="s">
        <v>164</v>
      </c>
      <c r="D57" s="1111">
        <v>3</v>
      </c>
      <c r="E57" s="49"/>
      <c r="F57" s="1093">
        <f t="shared" si="1"/>
        <v>0</v>
      </c>
      <c r="G57" s="1090"/>
      <c r="H57" s="1090"/>
      <c r="I57" s="1090"/>
      <c r="J57" s="1090"/>
      <c r="K57" s="1090"/>
      <c r="L57" s="1090"/>
      <c r="M57" s="1090"/>
      <c r="N57" s="1090"/>
      <c r="O57" s="1090"/>
      <c r="P57" s="1090"/>
      <c r="Q57" s="1090"/>
      <c r="R57" s="1090"/>
      <c r="S57" s="1090"/>
      <c r="T57" s="1090"/>
      <c r="U57" s="1090"/>
      <c r="V57" s="1090"/>
      <c r="W57" s="1090"/>
      <c r="X57" s="1090"/>
      <c r="Y57" s="1090"/>
      <c r="Z57" s="1090"/>
      <c r="AA57" s="1090"/>
      <c r="AB57" s="1090"/>
      <c r="AC57" s="1090"/>
      <c r="AD57" s="1090"/>
      <c r="AE57" s="1090"/>
      <c r="AF57" s="1090"/>
      <c r="AG57" s="1090"/>
      <c r="AH57" s="1090"/>
      <c r="AI57" s="1090"/>
      <c r="AJ57" s="1090"/>
      <c r="AK57" s="1090"/>
      <c r="AL57" s="1090"/>
      <c r="AM57" s="1090"/>
      <c r="AN57" s="1090"/>
      <c r="AO57" s="1090"/>
      <c r="AP57" s="1090"/>
      <c r="AQ57" s="1090"/>
      <c r="AR57" s="1090"/>
      <c r="AS57" s="1090"/>
      <c r="AT57" s="1090"/>
      <c r="AU57" s="1090"/>
      <c r="AV57" s="1090"/>
      <c r="AW57" s="1090"/>
      <c r="AX57" s="1090"/>
      <c r="AY57" s="1090"/>
      <c r="AZ57" s="1090"/>
      <c r="BA57" s="1090"/>
      <c r="BB57" s="1090"/>
      <c r="BC57" s="1090"/>
      <c r="BD57" s="1090"/>
      <c r="BE57" s="1090"/>
      <c r="BF57" s="1090"/>
      <c r="BG57" s="1090"/>
      <c r="BH57" s="1090"/>
      <c r="BI57" s="1090"/>
      <c r="BJ57" s="1090"/>
      <c r="BK57" s="1090"/>
    </row>
    <row r="58" spans="1:63" s="1091" customFormat="1" ht="38.25">
      <c r="A58" s="1110" t="s">
        <v>3019</v>
      </c>
      <c r="B58" s="668" t="s">
        <v>3020</v>
      </c>
      <c r="C58" s="665" t="s">
        <v>164</v>
      </c>
      <c r="D58" s="1111">
        <v>1</v>
      </c>
      <c r="E58" s="41"/>
      <c r="F58" s="1093">
        <f t="shared" si="1"/>
        <v>0</v>
      </c>
      <c r="G58" s="1090"/>
      <c r="H58" s="1090"/>
      <c r="I58" s="1090"/>
      <c r="J58" s="1090"/>
      <c r="K58" s="1090"/>
      <c r="L58" s="1090"/>
      <c r="M58" s="1090"/>
      <c r="N58" s="1090"/>
      <c r="O58" s="1090"/>
      <c r="P58" s="1090"/>
      <c r="Q58" s="1090"/>
      <c r="R58" s="1090"/>
      <c r="S58" s="1090"/>
      <c r="T58" s="1090"/>
      <c r="U58" s="1090"/>
      <c r="V58" s="1090"/>
      <c r="W58" s="1090"/>
      <c r="X58" s="1090"/>
      <c r="Y58" s="1090"/>
      <c r="Z58" s="1090"/>
      <c r="AA58" s="1090"/>
      <c r="AB58" s="1090"/>
      <c r="AC58" s="1090"/>
      <c r="AD58" s="1090"/>
      <c r="AE58" s="1090"/>
      <c r="AF58" s="1090"/>
      <c r="AG58" s="1090"/>
      <c r="AH58" s="1090"/>
      <c r="AI58" s="1090"/>
      <c r="AJ58" s="1090"/>
      <c r="AK58" s="1090"/>
      <c r="AL58" s="1090"/>
      <c r="AM58" s="1090"/>
      <c r="AN58" s="1090"/>
      <c r="AO58" s="1090"/>
      <c r="AP58" s="1090"/>
      <c r="AQ58" s="1090"/>
      <c r="AR58" s="1090"/>
      <c r="AS58" s="1090"/>
      <c r="AT58" s="1090"/>
      <c r="AU58" s="1090"/>
      <c r="AV58" s="1090"/>
      <c r="AW58" s="1090"/>
      <c r="AX58" s="1090"/>
      <c r="AY58" s="1090"/>
      <c r="AZ58" s="1090"/>
      <c r="BA58" s="1090"/>
      <c r="BB58" s="1090"/>
      <c r="BC58" s="1090"/>
      <c r="BD58" s="1090"/>
      <c r="BE58" s="1090"/>
      <c r="BF58" s="1090"/>
      <c r="BG58" s="1090"/>
      <c r="BH58" s="1090"/>
      <c r="BI58" s="1090"/>
      <c r="BJ58" s="1090"/>
      <c r="BK58" s="1090"/>
    </row>
    <row r="59" spans="1:63" s="1091" customFormat="1" ht="38.25">
      <c r="A59" s="1110" t="s">
        <v>3021</v>
      </c>
      <c r="B59" s="668" t="s">
        <v>3022</v>
      </c>
      <c r="C59" s="665" t="s">
        <v>164</v>
      </c>
      <c r="D59" s="1111">
        <v>1</v>
      </c>
      <c r="E59" s="41"/>
      <c r="F59" s="1093">
        <f t="shared" si="1"/>
        <v>0</v>
      </c>
      <c r="G59" s="1090"/>
      <c r="H59" s="1090"/>
      <c r="I59" s="1090"/>
      <c r="J59" s="1090"/>
      <c r="K59" s="1090"/>
      <c r="L59" s="1090"/>
      <c r="M59" s="1090"/>
      <c r="N59" s="1090"/>
      <c r="O59" s="1090"/>
      <c r="P59" s="1090"/>
      <c r="Q59" s="1090"/>
      <c r="R59" s="1090"/>
      <c r="S59" s="1090"/>
      <c r="T59" s="1090"/>
      <c r="U59" s="1090"/>
      <c r="V59" s="1090"/>
      <c r="W59" s="1090"/>
      <c r="X59" s="1090"/>
      <c r="Y59" s="1090"/>
      <c r="Z59" s="1090"/>
      <c r="AA59" s="1090"/>
      <c r="AB59" s="1090"/>
      <c r="AC59" s="1090"/>
      <c r="AD59" s="1090"/>
      <c r="AE59" s="1090"/>
      <c r="AF59" s="1090"/>
      <c r="AG59" s="1090"/>
      <c r="AH59" s="1090"/>
      <c r="AI59" s="1090"/>
      <c r="AJ59" s="1090"/>
      <c r="AK59" s="1090"/>
      <c r="AL59" s="1090"/>
      <c r="AM59" s="1090"/>
      <c r="AN59" s="1090"/>
      <c r="AO59" s="1090"/>
      <c r="AP59" s="1090"/>
      <c r="AQ59" s="1090"/>
      <c r="AR59" s="1090"/>
      <c r="AS59" s="1090"/>
      <c r="AT59" s="1090"/>
      <c r="AU59" s="1090"/>
      <c r="AV59" s="1090"/>
      <c r="AW59" s="1090"/>
      <c r="AX59" s="1090"/>
      <c r="AY59" s="1090"/>
      <c r="AZ59" s="1090"/>
      <c r="BA59" s="1090"/>
      <c r="BB59" s="1090"/>
      <c r="BC59" s="1090"/>
      <c r="BD59" s="1090"/>
      <c r="BE59" s="1090"/>
      <c r="BF59" s="1090"/>
      <c r="BG59" s="1090"/>
      <c r="BH59" s="1090"/>
      <c r="BI59" s="1090"/>
      <c r="BJ59" s="1090"/>
      <c r="BK59" s="1090"/>
    </row>
    <row r="60" spans="1:63" s="1091" customFormat="1" ht="25.5">
      <c r="A60" s="1110" t="s">
        <v>3023</v>
      </c>
      <c r="B60" s="668" t="s">
        <v>3024</v>
      </c>
      <c r="C60" s="665" t="s">
        <v>164</v>
      </c>
      <c r="D60" s="1111">
        <v>1</v>
      </c>
      <c r="E60" s="41"/>
      <c r="F60" s="1093">
        <f t="shared" si="1"/>
        <v>0</v>
      </c>
      <c r="G60" s="1090"/>
      <c r="H60" s="1090"/>
      <c r="I60" s="1090"/>
      <c r="J60" s="1090"/>
      <c r="K60" s="1090"/>
      <c r="L60" s="1090"/>
      <c r="M60" s="1090"/>
      <c r="N60" s="1090"/>
      <c r="O60" s="1090"/>
      <c r="P60" s="1090"/>
      <c r="Q60" s="1090"/>
      <c r="R60" s="1090"/>
      <c r="S60" s="1090"/>
      <c r="T60" s="1090"/>
      <c r="U60" s="1090"/>
      <c r="V60" s="1090"/>
      <c r="W60" s="1090"/>
      <c r="X60" s="1090"/>
      <c r="Y60" s="1090"/>
      <c r="Z60" s="1090"/>
      <c r="AA60" s="1090"/>
      <c r="AB60" s="1090"/>
      <c r="AC60" s="1090"/>
      <c r="AD60" s="1090"/>
      <c r="AE60" s="1090"/>
      <c r="AF60" s="1090"/>
      <c r="AG60" s="1090"/>
      <c r="AH60" s="1090"/>
      <c r="AI60" s="1090"/>
      <c r="AJ60" s="1090"/>
      <c r="AK60" s="1090"/>
      <c r="AL60" s="1090"/>
      <c r="AM60" s="1090"/>
      <c r="AN60" s="1090"/>
      <c r="AO60" s="1090"/>
      <c r="AP60" s="1090"/>
      <c r="AQ60" s="1090"/>
      <c r="AR60" s="1090"/>
      <c r="AS60" s="1090"/>
      <c r="AT60" s="1090"/>
      <c r="AU60" s="1090"/>
      <c r="AV60" s="1090"/>
      <c r="AW60" s="1090"/>
      <c r="AX60" s="1090"/>
      <c r="AY60" s="1090"/>
      <c r="AZ60" s="1090"/>
      <c r="BA60" s="1090"/>
      <c r="BB60" s="1090"/>
      <c r="BC60" s="1090"/>
      <c r="BD60" s="1090"/>
      <c r="BE60" s="1090"/>
      <c r="BF60" s="1090"/>
      <c r="BG60" s="1090"/>
      <c r="BH60" s="1090"/>
      <c r="BI60" s="1090"/>
      <c r="BJ60" s="1090"/>
      <c r="BK60" s="1090"/>
    </row>
    <row r="61" spans="1:63" s="1091" customFormat="1" ht="25.5">
      <c r="A61" s="1110" t="s">
        <v>3025</v>
      </c>
      <c r="B61" s="668" t="s">
        <v>3026</v>
      </c>
      <c r="C61" s="665" t="s">
        <v>164</v>
      </c>
      <c r="D61" s="1111">
        <v>1</v>
      </c>
      <c r="E61" s="41"/>
      <c r="F61" s="1093">
        <f t="shared" si="1"/>
        <v>0</v>
      </c>
      <c r="G61" s="1090"/>
      <c r="H61" s="1090"/>
      <c r="I61" s="1090"/>
      <c r="J61" s="1090"/>
      <c r="K61" s="1090"/>
      <c r="L61" s="1090"/>
      <c r="M61" s="1090"/>
      <c r="N61" s="1090"/>
      <c r="O61" s="1090"/>
      <c r="P61" s="1090"/>
      <c r="Q61" s="1090"/>
      <c r="R61" s="1090"/>
      <c r="S61" s="1090"/>
      <c r="T61" s="1090"/>
      <c r="U61" s="1090"/>
      <c r="V61" s="1090"/>
      <c r="W61" s="1090"/>
      <c r="X61" s="1090"/>
      <c r="Y61" s="1090"/>
      <c r="Z61" s="1090"/>
      <c r="AA61" s="1090"/>
      <c r="AB61" s="1090"/>
      <c r="AC61" s="1090"/>
      <c r="AD61" s="1090"/>
      <c r="AE61" s="1090"/>
      <c r="AF61" s="1090"/>
      <c r="AG61" s="1090"/>
      <c r="AH61" s="1090"/>
      <c r="AI61" s="1090"/>
      <c r="AJ61" s="1090"/>
      <c r="AK61" s="1090"/>
      <c r="AL61" s="1090"/>
      <c r="AM61" s="1090"/>
      <c r="AN61" s="1090"/>
      <c r="AO61" s="1090"/>
      <c r="AP61" s="1090"/>
      <c r="AQ61" s="1090"/>
      <c r="AR61" s="1090"/>
      <c r="AS61" s="1090"/>
      <c r="AT61" s="1090"/>
      <c r="AU61" s="1090"/>
      <c r="AV61" s="1090"/>
      <c r="AW61" s="1090"/>
      <c r="AX61" s="1090"/>
      <c r="AY61" s="1090"/>
      <c r="AZ61" s="1090"/>
      <c r="BA61" s="1090"/>
      <c r="BB61" s="1090"/>
      <c r="BC61" s="1090"/>
      <c r="BD61" s="1090"/>
      <c r="BE61" s="1090"/>
      <c r="BF61" s="1090"/>
      <c r="BG61" s="1090"/>
      <c r="BH61" s="1090"/>
      <c r="BI61" s="1090"/>
      <c r="BJ61" s="1090"/>
      <c r="BK61" s="1090"/>
    </row>
    <row r="62" spans="1:63" s="1091" customFormat="1" ht="25.5">
      <c r="A62" s="1110" t="s">
        <v>3027</v>
      </c>
      <c r="B62" s="668" t="s">
        <v>3028</v>
      </c>
      <c r="C62" s="665" t="s">
        <v>164</v>
      </c>
      <c r="D62" s="1111">
        <v>1</v>
      </c>
      <c r="E62" s="41"/>
      <c r="F62" s="1093">
        <f t="shared" si="1"/>
        <v>0</v>
      </c>
      <c r="G62" s="1090"/>
      <c r="H62" s="1090"/>
      <c r="I62" s="1090"/>
      <c r="J62" s="1090"/>
      <c r="K62" s="1090"/>
      <c r="L62" s="1090"/>
      <c r="M62" s="1090"/>
      <c r="N62" s="1090"/>
      <c r="O62" s="1090"/>
      <c r="P62" s="1090"/>
      <c r="Q62" s="1090"/>
      <c r="R62" s="1090"/>
      <c r="S62" s="1090"/>
      <c r="T62" s="1090"/>
      <c r="U62" s="1090"/>
      <c r="V62" s="1090"/>
      <c r="W62" s="1090"/>
      <c r="X62" s="1090"/>
      <c r="Y62" s="1090"/>
      <c r="Z62" s="1090"/>
      <c r="AA62" s="1090"/>
      <c r="AB62" s="1090"/>
      <c r="AC62" s="1090"/>
      <c r="AD62" s="1090"/>
      <c r="AE62" s="1090"/>
      <c r="AF62" s="1090"/>
      <c r="AG62" s="1090"/>
      <c r="AH62" s="1090"/>
      <c r="AI62" s="1090"/>
      <c r="AJ62" s="1090"/>
      <c r="AK62" s="1090"/>
      <c r="AL62" s="1090"/>
      <c r="AM62" s="1090"/>
      <c r="AN62" s="1090"/>
      <c r="AO62" s="1090"/>
      <c r="AP62" s="1090"/>
      <c r="AQ62" s="1090"/>
      <c r="AR62" s="1090"/>
      <c r="AS62" s="1090"/>
      <c r="AT62" s="1090"/>
      <c r="AU62" s="1090"/>
      <c r="AV62" s="1090"/>
      <c r="AW62" s="1090"/>
      <c r="AX62" s="1090"/>
      <c r="AY62" s="1090"/>
      <c r="AZ62" s="1090"/>
      <c r="BA62" s="1090"/>
      <c r="BB62" s="1090"/>
      <c r="BC62" s="1090"/>
      <c r="BD62" s="1090"/>
      <c r="BE62" s="1090"/>
      <c r="BF62" s="1090"/>
      <c r="BG62" s="1090"/>
      <c r="BH62" s="1090"/>
      <c r="BI62" s="1090"/>
      <c r="BJ62" s="1090"/>
      <c r="BK62" s="1090"/>
    </row>
    <row r="63" spans="1:63" s="1091" customFormat="1" ht="12.75">
      <c r="A63" s="1110" t="s">
        <v>3029</v>
      </c>
      <c r="B63" s="668" t="s">
        <v>3030</v>
      </c>
      <c r="C63" s="665" t="s">
        <v>164</v>
      </c>
      <c r="D63" s="1111">
        <v>1</v>
      </c>
      <c r="E63" s="41"/>
      <c r="F63" s="1093">
        <f t="shared" si="1"/>
        <v>0</v>
      </c>
      <c r="G63" s="1090"/>
      <c r="H63" s="1090"/>
      <c r="I63" s="1090"/>
      <c r="J63" s="1090"/>
      <c r="K63" s="1090"/>
      <c r="L63" s="1090"/>
      <c r="M63" s="1090"/>
      <c r="N63" s="1090"/>
      <c r="O63" s="1090"/>
      <c r="P63" s="1090"/>
      <c r="Q63" s="1090"/>
      <c r="R63" s="1090"/>
      <c r="S63" s="1090"/>
      <c r="T63" s="1090"/>
      <c r="U63" s="1090"/>
      <c r="V63" s="1090"/>
      <c r="W63" s="1090"/>
      <c r="X63" s="1090"/>
      <c r="Y63" s="1090"/>
      <c r="Z63" s="1090"/>
      <c r="AA63" s="1090"/>
      <c r="AB63" s="1090"/>
      <c r="AC63" s="1090"/>
      <c r="AD63" s="1090"/>
      <c r="AE63" s="1090"/>
      <c r="AF63" s="1090"/>
      <c r="AG63" s="1090"/>
      <c r="AH63" s="1090"/>
      <c r="AI63" s="1090"/>
      <c r="AJ63" s="1090"/>
      <c r="AK63" s="1090"/>
      <c r="AL63" s="1090"/>
      <c r="AM63" s="1090"/>
      <c r="AN63" s="1090"/>
      <c r="AO63" s="1090"/>
      <c r="AP63" s="1090"/>
      <c r="AQ63" s="1090"/>
      <c r="AR63" s="1090"/>
      <c r="AS63" s="1090"/>
      <c r="AT63" s="1090"/>
      <c r="AU63" s="1090"/>
      <c r="AV63" s="1090"/>
      <c r="AW63" s="1090"/>
      <c r="AX63" s="1090"/>
      <c r="AY63" s="1090"/>
      <c r="AZ63" s="1090"/>
      <c r="BA63" s="1090"/>
      <c r="BB63" s="1090"/>
      <c r="BC63" s="1090"/>
      <c r="BD63" s="1090"/>
      <c r="BE63" s="1090"/>
      <c r="BF63" s="1090"/>
      <c r="BG63" s="1090"/>
      <c r="BH63" s="1090"/>
      <c r="BI63" s="1090"/>
      <c r="BJ63" s="1090"/>
      <c r="BK63" s="1090"/>
    </row>
    <row r="64" spans="1:63" s="1091" customFormat="1" ht="25.5">
      <c r="A64" s="1110" t="s">
        <v>3031</v>
      </c>
      <c r="B64" s="668" t="s">
        <v>3032</v>
      </c>
      <c r="C64" s="665" t="s">
        <v>164</v>
      </c>
      <c r="D64" s="1111">
        <v>1</v>
      </c>
      <c r="E64" s="41"/>
      <c r="F64" s="1093">
        <f t="shared" si="1"/>
        <v>0</v>
      </c>
      <c r="G64" s="1090"/>
      <c r="H64" s="1090"/>
      <c r="I64" s="1090"/>
      <c r="J64" s="1090"/>
      <c r="K64" s="1090"/>
      <c r="L64" s="1090"/>
      <c r="M64" s="1090"/>
      <c r="N64" s="1090"/>
      <c r="O64" s="1090"/>
      <c r="P64" s="1090"/>
      <c r="Q64" s="1090"/>
      <c r="R64" s="1090"/>
      <c r="S64" s="1090"/>
      <c r="T64" s="1090"/>
      <c r="U64" s="1090"/>
      <c r="V64" s="1090"/>
      <c r="W64" s="1090"/>
      <c r="X64" s="1090"/>
      <c r="Y64" s="1090"/>
      <c r="Z64" s="1090"/>
      <c r="AA64" s="1090"/>
      <c r="AB64" s="1090"/>
      <c r="AC64" s="1090"/>
      <c r="AD64" s="1090"/>
      <c r="AE64" s="1090"/>
      <c r="AF64" s="1090"/>
      <c r="AG64" s="1090"/>
      <c r="AH64" s="1090"/>
      <c r="AI64" s="1090"/>
      <c r="AJ64" s="1090"/>
      <c r="AK64" s="1090"/>
      <c r="AL64" s="1090"/>
      <c r="AM64" s="1090"/>
      <c r="AN64" s="1090"/>
      <c r="AO64" s="1090"/>
      <c r="AP64" s="1090"/>
      <c r="AQ64" s="1090"/>
      <c r="AR64" s="1090"/>
      <c r="AS64" s="1090"/>
      <c r="AT64" s="1090"/>
      <c r="AU64" s="1090"/>
      <c r="AV64" s="1090"/>
      <c r="AW64" s="1090"/>
      <c r="AX64" s="1090"/>
      <c r="AY64" s="1090"/>
      <c r="AZ64" s="1090"/>
      <c r="BA64" s="1090"/>
      <c r="BB64" s="1090"/>
      <c r="BC64" s="1090"/>
      <c r="BD64" s="1090"/>
      <c r="BE64" s="1090"/>
      <c r="BF64" s="1090"/>
      <c r="BG64" s="1090"/>
      <c r="BH64" s="1090"/>
      <c r="BI64" s="1090"/>
      <c r="BJ64" s="1090"/>
      <c r="BK64" s="1090"/>
    </row>
    <row r="65" spans="1:63" s="1091" customFormat="1" ht="25.5">
      <c r="A65" s="1110" t="s">
        <v>3033</v>
      </c>
      <c r="B65" s="668" t="s">
        <v>3034</v>
      </c>
      <c r="C65" s="665" t="s">
        <v>164</v>
      </c>
      <c r="D65" s="1111">
        <v>2</v>
      </c>
      <c r="E65" s="41"/>
      <c r="F65" s="1093">
        <f t="shared" si="1"/>
        <v>0</v>
      </c>
      <c r="G65" s="1090"/>
      <c r="H65" s="1090"/>
      <c r="I65" s="1090"/>
      <c r="J65" s="1090"/>
      <c r="K65" s="1090"/>
      <c r="L65" s="1090"/>
      <c r="M65" s="1090"/>
      <c r="N65" s="1090"/>
      <c r="O65" s="1090"/>
      <c r="P65" s="1090"/>
      <c r="Q65" s="1090"/>
      <c r="R65" s="1090"/>
      <c r="S65" s="1090"/>
      <c r="T65" s="1090"/>
      <c r="U65" s="1090"/>
      <c r="V65" s="1090"/>
      <c r="W65" s="1090"/>
      <c r="X65" s="1090"/>
      <c r="Y65" s="1090"/>
      <c r="Z65" s="1090"/>
      <c r="AA65" s="1090"/>
      <c r="AB65" s="1090"/>
      <c r="AC65" s="1090"/>
      <c r="AD65" s="1090"/>
      <c r="AE65" s="1090"/>
      <c r="AF65" s="1090"/>
      <c r="AG65" s="1090"/>
      <c r="AH65" s="1090"/>
      <c r="AI65" s="1090"/>
      <c r="AJ65" s="1090"/>
      <c r="AK65" s="1090"/>
      <c r="AL65" s="1090"/>
      <c r="AM65" s="1090"/>
      <c r="AN65" s="1090"/>
      <c r="AO65" s="1090"/>
      <c r="AP65" s="1090"/>
      <c r="AQ65" s="1090"/>
      <c r="AR65" s="1090"/>
      <c r="AS65" s="1090"/>
      <c r="AT65" s="1090"/>
      <c r="AU65" s="1090"/>
      <c r="AV65" s="1090"/>
      <c r="AW65" s="1090"/>
      <c r="AX65" s="1090"/>
      <c r="AY65" s="1090"/>
      <c r="AZ65" s="1090"/>
      <c r="BA65" s="1090"/>
      <c r="BB65" s="1090"/>
      <c r="BC65" s="1090"/>
      <c r="BD65" s="1090"/>
      <c r="BE65" s="1090"/>
      <c r="BF65" s="1090"/>
      <c r="BG65" s="1090"/>
      <c r="BH65" s="1090"/>
      <c r="BI65" s="1090"/>
      <c r="BJ65" s="1090"/>
      <c r="BK65" s="1090"/>
    </row>
    <row r="66" spans="1:63" s="1091" customFormat="1" ht="25.5">
      <c r="A66" s="1110" t="s">
        <v>3035</v>
      </c>
      <c r="B66" s="668" t="s">
        <v>3036</v>
      </c>
      <c r="C66" s="665" t="s">
        <v>3037</v>
      </c>
      <c r="D66" s="1111">
        <v>1</v>
      </c>
      <c r="E66" s="41"/>
      <c r="F66" s="1093">
        <f t="shared" si="1"/>
        <v>0</v>
      </c>
      <c r="G66" s="1090"/>
      <c r="H66" s="1090"/>
      <c r="I66" s="1090"/>
      <c r="J66" s="1090"/>
      <c r="K66" s="1090"/>
      <c r="L66" s="1090"/>
      <c r="M66" s="1090"/>
      <c r="N66" s="1090"/>
      <c r="O66" s="1090"/>
      <c r="P66" s="1090"/>
      <c r="Q66" s="1090"/>
      <c r="R66" s="1090"/>
      <c r="S66" s="1090"/>
      <c r="T66" s="1090"/>
      <c r="U66" s="1090"/>
      <c r="V66" s="1090"/>
      <c r="W66" s="1090"/>
      <c r="X66" s="1090"/>
      <c r="Y66" s="1090"/>
      <c r="Z66" s="1090"/>
      <c r="AA66" s="1090"/>
      <c r="AB66" s="1090"/>
      <c r="AC66" s="1090"/>
      <c r="AD66" s="1090"/>
      <c r="AE66" s="1090"/>
      <c r="AF66" s="1090"/>
      <c r="AG66" s="1090"/>
      <c r="AH66" s="1090"/>
      <c r="AI66" s="1090"/>
      <c r="AJ66" s="1090"/>
      <c r="AK66" s="1090"/>
      <c r="AL66" s="1090"/>
      <c r="AM66" s="1090"/>
      <c r="AN66" s="1090"/>
      <c r="AO66" s="1090"/>
      <c r="AP66" s="1090"/>
      <c r="AQ66" s="1090"/>
      <c r="AR66" s="1090"/>
      <c r="AS66" s="1090"/>
      <c r="AT66" s="1090"/>
      <c r="AU66" s="1090"/>
      <c r="AV66" s="1090"/>
      <c r="AW66" s="1090"/>
      <c r="AX66" s="1090"/>
      <c r="AY66" s="1090"/>
      <c r="AZ66" s="1090"/>
      <c r="BA66" s="1090"/>
      <c r="BB66" s="1090"/>
      <c r="BC66" s="1090"/>
      <c r="BD66" s="1090"/>
      <c r="BE66" s="1090"/>
      <c r="BF66" s="1090"/>
      <c r="BG66" s="1090"/>
      <c r="BH66" s="1090"/>
      <c r="BI66" s="1090"/>
      <c r="BJ66" s="1090"/>
      <c r="BK66" s="1090"/>
    </row>
    <row r="67" spans="1:63" s="1091" customFormat="1" ht="25.5">
      <c r="A67" s="1110" t="s">
        <v>3038</v>
      </c>
      <c r="B67" s="668" t="s">
        <v>3039</v>
      </c>
      <c r="C67" s="665" t="s">
        <v>3037</v>
      </c>
      <c r="D67" s="1111">
        <v>1</v>
      </c>
      <c r="E67" s="41"/>
      <c r="F67" s="1093">
        <f t="shared" si="1"/>
        <v>0</v>
      </c>
      <c r="G67" s="1090"/>
      <c r="H67" s="1090"/>
      <c r="I67" s="1090"/>
      <c r="J67" s="1090"/>
      <c r="K67" s="1090"/>
      <c r="L67" s="1090"/>
      <c r="M67" s="1090"/>
      <c r="N67" s="1090"/>
      <c r="O67" s="1090"/>
      <c r="P67" s="1090"/>
      <c r="Q67" s="1090"/>
      <c r="R67" s="1090"/>
      <c r="S67" s="1090"/>
      <c r="T67" s="1090"/>
      <c r="U67" s="1090"/>
      <c r="V67" s="1090"/>
      <c r="W67" s="1090"/>
      <c r="X67" s="1090"/>
      <c r="Y67" s="1090"/>
      <c r="Z67" s="1090"/>
      <c r="AA67" s="1090"/>
      <c r="AB67" s="1090"/>
      <c r="AC67" s="1090"/>
      <c r="AD67" s="1090"/>
      <c r="AE67" s="1090"/>
      <c r="AF67" s="1090"/>
      <c r="AG67" s="1090"/>
      <c r="AH67" s="1090"/>
      <c r="AI67" s="1090"/>
      <c r="AJ67" s="1090"/>
      <c r="AK67" s="1090"/>
      <c r="AL67" s="1090"/>
      <c r="AM67" s="1090"/>
      <c r="AN67" s="1090"/>
      <c r="AO67" s="1090"/>
      <c r="AP67" s="1090"/>
      <c r="AQ67" s="1090"/>
      <c r="AR67" s="1090"/>
      <c r="AS67" s="1090"/>
      <c r="AT67" s="1090"/>
      <c r="AU67" s="1090"/>
      <c r="AV67" s="1090"/>
      <c r="AW67" s="1090"/>
      <c r="AX67" s="1090"/>
      <c r="AY67" s="1090"/>
      <c r="AZ67" s="1090"/>
      <c r="BA67" s="1090"/>
      <c r="BB67" s="1090"/>
      <c r="BC67" s="1090"/>
      <c r="BD67" s="1090"/>
      <c r="BE67" s="1090"/>
      <c r="BF67" s="1090"/>
      <c r="BG67" s="1090"/>
      <c r="BH67" s="1090"/>
      <c r="BI67" s="1090"/>
      <c r="BJ67" s="1090"/>
      <c r="BK67" s="1090"/>
    </row>
    <row r="68" spans="1:63" s="1091" customFormat="1" ht="25.5">
      <c r="A68" s="1110" t="s">
        <v>3040</v>
      </c>
      <c r="B68" s="668" t="s">
        <v>3041</v>
      </c>
      <c r="C68" s="665" t="s">
        <v>3037</v>
      </c>
      <c r="D68" s="1111">
        <v>1</v>
      </c>
      <c r="E68" s="41"/>
      <c r="F68" s="1093">
        <f t="shared" si="1"/>
        <v>0</v>
      </c>
      <c r="G68" s="1090"/>
      <c r="H68" s="1090"/>
      <c r="I68" s="1090"/>
      <c r="J68" s="1090"/>
      <c r="K68" s="1090"/>
      <c r="L68" s="1090"/>
      <c r="M68" s="1090"/>
      <c r="N68" s="1090"/>
      <c r="O68" s="1090"/>
      <c r="P68" s="1090"/>
      <c r="Q68" s="1090"/>
      <c r="R68" s="1090"/>
      <c r="S68" s="1090"/>
      <c r="T68" s="1090"/>
      <c r="U68" s="1090"/>
      <c r="V68" s="1090"/>
      <c r="W68" s="1090"/>
      <c r="X68" s="1090"/>
      <c r="Y68" s="1090"/>
      <c r="Z68" s="1090"/>
      <c r="AA68" s="1090"/>
      <c r="AB68" s="1090"/>
      <c r="AC68" s="1090"/>
      <c r="AD68" s="1090"/>
      <c r="AE68" s="1090"/>
      <c r="AF68" s="1090"/>
      <c r="AG68" s="1090"/>
      <c r="AH68" s="1090"/>
      <c r="AI68" s="1090"/>
      <c r="AJ68" s="1090"/>
      <c r="AK68" s="1090"/>
      <c r="AL68" s="1090"/>
      <c r="AM68" s="1090"/>
      <c r="AN68" s="1090"/>
      <c r="AO68" s="1090"/>
      <c r="AP68" s="1090"/>
      <c r="AQ68" s="1090"/>
      <c r="AR68" s="1090"/>
      <c r="AS68" s="1090"/>
      <c r="AT68" s="1090"/>
      <c r="AU68" s="1090"/>
      <c r="AV68" s="1090"/>
      <c r="AW68" s="1090"/>
      <c r="AX68" s="1090"/>
      <c r="AY68" s="1090"/>
      <c r="AZ68" s="1090"/>
      <c r="BA68" s="1090"/>
      <c r="BB68" s="1090"/>
      <c r="BC68" s="1090"/>
      <c r="BD68" s="1090"/>
      <c r="BE68" s="1090"/>
      <c r="BF68" s="1090"/>
      <c r="BG68" s="1090"/>
      <c r="BH68" s="1090"/>
      <c r="BI68" s="1090"/>
      <c r="BJ68" s="1090"/>
      <c r="BK68" s="1090"/>
    </row>
    <row r="69" spans="1:63" s="1091" customFormat="1" ht="51">
      <c r="A69" s="1110" t="s">
        <v>3042</v>
      </c>
      <c r="B69" s="668" t="s">
        <v>3043</v>
      </c>
      <c r="C69" s="665" t="s">
        <v>3037</v>
      </c>
      <c r="D69" s="1111">
        <v>1</v>
      </c>
      <c r="E69" s="41"/>
      <c r="F69" s="1093">
        <f t="shared" si="1"/>
        <v>0</v>
      </c>
      <c r="G69" s="1090"/>
      <c r="H69" s="1090"/>
      <c r="I69" s="1090"/>
      <c r="J69" s="1090"/>
      <c r="K69" s="1090"/>
      <c r="L69" s="1090"/>
      <c r="M69" s="1090"/>
      <c r="N69" s="1090"/>
      <c r="O69" s="1090"/>
      <c r="P69" s="1090"/>
      <c r="Q69" s="1090"/>
      <c r="R69" s="1090"/>
      <c r="S69" s="1090"/>
      <c r="T69" s="1090"/>
      <c r="U69" s="1090"/>
      <c r="V69" s="1090"/>
      <c r="W69" s="1090"/>
      <c r="X69" s="1090"/>
      <c r="Y69" s="1090"/>
      <c r="Z69" s="1090"/>
      <c r="AA69" s="1090"/>
      <c r="AB69" s="1090"/>
      <c r="AC69" s="1090"/>
      <c r="AD69" s="1090"/>
      <c r="AE69" s="1090"/>
      <c r="AF69" s="1090"/>
      <c r="AG69" s="1090"/>
      <c r="AH69" s="1090"/>
      <c r="AI69" s="1090"/>
      <c r="AJ69" s="1090"/>
      <c r="AK69" s="1090"/>
      <c r="AL69" s="1090"/>
      <c r="AM69" s="1090"/>
      <c r="AN69" s="1090"/>
      <c r="AO69" s="1090"/>
      <c r="AP69" s="1090"/>
      <c r="AQ69" s="1090"/>
      <c r="AR69" s="1090"/>
      <c r="AS69" s="1090"/>
      <c r="AT69" s="1090"/>
      <c r="AU69" s="1090"/>
      <c r="AV69" s="1090"/>
      <c r="AW69" s="1090"/>
      <c r="AX69" s="1090"/>
      <c r="AY69" s="1090"/>
      <c r="AZ69" s="1090"/>
      <c r="BA69" s="1090"/>
      <c r="BB69" s="1090"/>
      <c r="BC69" s="1090"/>
      <c r="BD69" s="1090"/>
      <c r="BE69" s="1090"/>
      <c r="BF69" s="1090"/>
      <c r="BG69" s="1090"/>
      <c r="BH69" s="1090"/>
      <c r="BI69" s="1090"/>
      <c r="BJ69" s="1090"/>
      <c r="BK69" s="1090"/>
    </row>
    <row r="70" spans="1:63" s="1091" customFormat="1" ht="12.75">
      <c r="A70" s="1110" t="s">
        <v>3044</v>
      </c>
      <c r="B70" s="668" t="s">
        <v>3045</v>
      </c>
      <c r="C70" s="665" t="s">
        <v>3037</v>
      </c>
      <c r="D70" s="1111">
        <v>1</v>
      </c>
      <c r="E70" s="41"/>
      <c r="F70" s="1093">
        <f t="shared" si="1"/>
        <v>0</v>
      </c>
      <c r="G70" s="1090"/>
      <c r="H70" s="1090"/>
      <c r="I70" s="1090"/>
      <c r="J70" s="1090"/>
      <c r="K70" s="1090"/>
      <c r="L70" s="1090"/>
      <c r="M70" s="1090"/>
      <c r="N70" s="1090"/>
      <c r="O70" s="1090"/>
      <c r="P70" s="1090"/>
      <c r="Q70" s="1090"/>
      <c r="R70" s="1090"/>
      <c r="S70" s="1090"/>
      <c r="T70" s="1090"/>
      <c r="U70" s="1090"/>
      <c r="V70" s="1090"/>
      <c r="W70" s="1090"/>
      <c r="X70" s="1090"/>
      <c r="Y70" s="1090"/>
      <c r="Z70" s="1090"/>
      <c r="AA70" s="1090"/>
      <c r="AB70" s="1090"/>
      <c r="AC70" s="1090"/>
      <c r="AD70" s="1090"/>
      <c r="AE70" s="1090"/>
      <c r="AF70" s="1090"/>
      <c r="AG70" s="1090"/>
      <c r="AH70" s="1090"/>
      <c r="AI70" s="1090"/>
      <c r="AJ70" s="1090"/>
      <c r="AK70" s="1090"/>
      <c r="AL70" s="1090"/>
      <c r="AM70" s="1090"/>
      <c r="AN70" s="1090"/>
      <c r="AO70" s="1090"/>
      <c r="AP70" s="1090"/>
      <c r="AQ70" s="1090"/>
      <c r="AR70" s="1090"/>
      <c r="AS70" s="1090"/>
      <c r="AT70" s="1090"/>
      <c r="AU70" s="1090"/>
      <c r="AV70" s="1090"/>
      <c r="AW70" s="1090"/>
      <c r="AX70" s="1090"/>
      <c r="AY70" s="1090"/>
      <c r="AZ70" s="1090"/>
      <c r="BA70" s="1090"/>
      <c r="BB70" s="1090"/>
      <c r="BC70" s="1090"/>
      <c r="BD70" s="1090"/>
      <c r="BE70" s="1090"/>
      <c r="BF70" s="1090"/>
      <c r="BG70" s="1090"/>
      <c r="BH70" s="1090"/>
      <c r="BI70" s="1090"/>
      <c r="BJ70" s="1090"/>
      <c r="BK70" s="1090"/>
    </row>
    <row r="71" spans="1:63" s="1091" customFormat="1" ht="38.25">
      <c r="A71" s="1110" t="s">
        <v>3046</v>
      </c>
      <c r="B71" s="668" t="s">
        <v>3047</v>
      </c>
      <c r="C71" s="665" t="s">
        <v>3037</v>
      </c>
      <c r="D71" s="1111">
        <v>1</v>
      </c>
      <c r="E71" s="41"/>
      <c r="F71" s="1093">
        <f t="shared" si="1"/>
        <v>0</v>
      </c>
      <c r="G71" s="1090"/>
      <c r="H71" s="1090"/>
      <c r="I71" s="1090"/>
      <c r="J71" s="1090"/>
      <c r="K71" s="1090"/>
      <c r="L71" s="1090"/>
      <c r="M71" s="1090"/>
      <c r="N71" s="1090"/>
      <c r="O71" s="1090"/>
      <c r="P71" s="1090"/>
      <c r="Q71" s="1090"/>
      <c r="R71" s="1090"/>
      <c r="S71" s="1090"/>
      <c r="T71" s="1090"/>
      <c r="U71" s="1090"/>
      <c r="V71" s="1090"/>
      <c r="W71" s="1090"/>
      <c r="X71" s="1090"/>
      <c r="Y71" s="1090"/>
      <c r="Z71" s="1090"/>
      <c r="AA71" s="1090"/>
      <c r="AB71" s="1090"/>
      <c r="AC71" s="1090"/>
      <c r="AD71" s="1090"/>
      <c r="AE71" s="1090"/>
      <c r="AF71" s="1090"/>
      <c r="AG71" s="1090"/>
      <c r="AH71" s="1090"/>
      <c r="AI71" s="1090"/>
      <c r="AJ71" s="1090"/>
      <c r="AK71" s="1090"/>
      <c r="AL71" s="1090"/>
      <c r="AM71" s="1090"/>
      <c r="AN71" s="1090"/>
      <c r="AO71" s="1090"/>
      <c r="AP71" s="1090"/>
      <c r="AQ71" s="1090"/>
      <c r="AR71" s="1090"/>
      <c r="AS71" s="1090"/>
      <c r="AT71" s="1090"/>
      <c r="AU71" s="1090"/>
      <c r="AV71" s="1090"/>
      <c r="AW71" s="1090"/>
      <c r="AX71" s="1090"/>
      <c r="AY71" s="1090"/>
      <c r="AZ71" s="1090"/>
      <c r="BA71" s="1090"/>
      <c r="BB71" s="1090"/>
      <c r="BC71" s="1090"/>
      <c r="BD71" s="1090"/>
      <c r="BE71" s="1090"/>
      <c r="BF71" s="1090"/>
      <c r="BG71" s="1090"/>
      <c r="BH71" s="1090"/>
      <c r="BI71" s="1090"/>
      <c r="BJ71" s="1090"/>
      <c r="BK71" s="1090"/>
    </row>
    <row r="72" spans="1:63" s="1091" customFormat="1" ht="25.5">
      <c r="A72" s="1113"/>
      <c r="B72" s="1114" t="s">
        <v>3048</v>
      </c>
      <c r="C72" s="1115"/>
      <c r="D72" s="1116"/>
      <c r="E72" s="39"/>
      <c r="F72" s="1094">
        <f>SUM(F20:F71)</f>
        <v>0</v>
      </c>
      <c r="G72" s="1090"/>
      <c r="H72" s="1090"/>
      <c r="I72" s="1090"/>
      <c r="J72" s="1090"/>
      <c r="K72" s="1090"/>
      <c r="L72" s="1090"/>
      <c r="M72" s="1090"/>
      <c r="N72" s="1090"/>
      <c r="O72" s="1090"/>
      <c r="P72" s="1090"/>
      <c r="Q72" s="1090"/>
      <c r="R72" s="1090"/>
      <c r="S72" s="1090"/>
      <c r="T72" s="1090"/>
      <c r="U72" s="1090"/>
      <c r="V72" s="1090"/>
      <c r="W72" s="1090"/>
      <c r="X72" s="1090"/>
      <c r="Y72" s="1090"/>
      <c r="Z72" s="1090"/>
      <c r="AA72" s="1090"/>
      <c r="AB72" s="1090"/>
      <c r="AC72" s="1090"/>
      <c r="AD72" s="1090"/>
      <c r="AE72" s="1090"/>
      <c r="AF72" s="1090"/>
      <c r="AG72" s="1090"/>
      <c r="AH72" s="1090"/>
      <c r="AI72" s="1090"/>
      <c r="AJ72" s="1090"/>
      <c r="AK72" s="1090"/>
      <c r="AL72" s="1090"/>
      <c r="AM72" s="1090"/>
      <c r="AN72" s="1090"/>
      <c r="AO72" s="1090"/>
      <c r="AP72" s="1090"/>
      <c r="AQ72" s="1090"/>
      <c r="AR72" s="1090"/>
      <c r="AS72" s="1090"/>
      <c r="AT72" s="1090"/>
      <c r="AU72" s="1090"/>
      <c r="AV72" s="1090"/>
      <c r="AW72" s="1090"/>
      <c r="AX72" s="1090"/>
      <c r="AY72" s="1090"/>
      <c r="AZ72" s="1090"/>
      <c r="BA72" s="1090"/>
      <c r="BB72" s="1090"/>
      <c r="BC72" s="1090"/>
      <c r="BD72" s="1090"/>
      <c r="BE72" s="1090"/>
      <c r="BF72" s="1090"/>
      <c r="BG72" s="1090"/>
      <c r="BH72" s="1090"/>
      <c r="BI72" s="1090"/>
      <c r="BJ72" s="1090"/>
      <c r="BK72" s="1090"/>
    </row>
    <row r="73" spans="1:63" s="1091" customFormat="1" ht="12.75">
      <c r="A73" s="1110"/>
      <c r="B73" s="668"/>
      <c r="C73" s="665"/>
      <c r="D73" s="1117"/>
      <c r="E73" s="38"/>
      <c r="F73" s="638"/>
      <c r="G73" s="1090"/>
      <c r="H73" s="1090"/>
      <c r="I73" s="1090"/>
      <c r="J73" s="1090"/>
      <c r="K73" s="1090"/>
      <c r="L73" s="1090"/>
      <c r="M73" s="1090"/>
      <c r="N73" s="1090"/>
      <c r="O73" s="1090"/>
      <c r="P73" s="1090"/>
      <c r="Q73" s="1090"/>
      <c r="R73" s="1090"/>
      <c r="S73" s="1090"/>
      <c r="T73" s="1090"/>
      <c r="U73" s="1090"/>
      <c r="V73" s="1090"/>
      <c r="W73" s="1090"/>
      <c r="X73" s="1090"/>
      <c r="Y73" s="1090"/>
      <c r="Z73" s="1090"/>
      <c r="AA73" s="1090"/>
      <c r="AB73" s="1090"/>
      <c r="AC73" s="1090"/>
      <c r="AD73" s="1090"/>
      <c r="AE73" s="1090"/>
      <c r="AF73" s="1090"/>
      <c r="AG73" s="1090"/>
      <c r="AH73" s="1090"/>
      <c r="AI73" s="1090"/>
      <c r="AJ73" s="1090"/>
      <c r="AK73" s="1090"/>
      <c r="AL73" s="1090"/>
      <c r="AM73" s="1090"/>
      <c r="AN73" s="1090"/>
      <c r="AO73" s="1090"/>
      <c r="AP73" s="1090"/>
      <c r="AQ73" s="1090"/>
      <c r="AR73" s="1090"/>
      <c r="AS73" s="1090"/>
      <c r="AT73" s="1090"/>
      <c r="AU73" s="1090"/>
      <c r="AV73" s="1090"/>
      <c r="AW73" s="1090"/>
      <c r="AX73" s="1090"/>
      <c r="AY73" s="1090"/>
      <c r="AZ73" s="1090"/>
      <c r="BA73" s="1090"/>
      <c r="BB73" s="1090"/>
      <c r="BC73" s="1090"/>
      <c r="BD73" s="1090"/>
      <c r="BE73" s="1090"/>
      <c r="BF73" s="1090"/>
      <c r="BG73" s="1090"/>
      <c r="BH73" s="1090"/>
      <c r="BI73" s="1090"/>
      <c r="BJ73" s="1090"/>
      <c r="BK73" s="1090"/>
    </row>
    <row r="74" spans="1:63" s="1091" customFormat="1" ht="12.75">
      <c r="A74" s="1118" t="s">
        <v>1158</v>
      </c>
      <c r="B74" s="1119" t="s">
        <v>3049</v>
      </c>
      <c r="C74" s="1120"/>
      <c r="D74" s="1121"/>
      <c r="E74" s="40"/>
      <c r="F74" s="1092"/>
      <c r="G74" s="1090"/>
      <c r="H74" s="1090"/>
      <c r="I74" s="1090"/>
      <c r="J74" s="1090"/>
      <c r="K74" s="1090"/>
      <c r="L74" s="1090"/>
      <c r="M74" s="1090"/>
      <c r="N74" s="1090"/>
      <c r="O74" s="1090"/>
      <c r="P74" s="1090"/>
      <c r="Q74" s="1090"/>
      <c r="R74" s="1090"/>
      <c r="S74" s="1090"/>
      <c r="T74" s="1090"/>
      <c r="U74" s="1090"/>
      <c r="V74" s="1090"/>
      <c r="W74" s="1090"/>
      <c r="X74" s="1090"/>
      <c r="Y74" s="1090"/>
      <c r="Z74" s="1090"/>
      <c r="AA74" s="1090"/>
      <c r="AB74" s="1090"/>
      <c r="AC74" s="1090"/>
      <c r="AD74" s="1090"/>
      <c r="AE74" s="1090"/>
      <c r="AF74" s="1090"/>
      <c r="AG74" s="1090"/>
      <c r="AH74" s="1090"/>
      <c r="AI74" s="1090"/>
      <c r="AJ74" s="1090"/>
      <c r="AK74" s="1090"/>
      <c r="AL74" s="1090"/>
      <c r="AM74" s="1090"/>
      <c r="AN74" s="1090"/>
      <c r="AO74" s="1090"/>
      <c r="AP74" s="1090"/>
      <c r="AQ74" s="1090"/>
      <c r="AR74" s="1090"/>
      <c r="AS74" s="1090"/>
      <c r="AT74" s="1090"/>
      <c r="AU74" s="1090"/>
      <c r="AV74" s="1090"/>
      <c r="AW74" s="1090"/>
      <c r="AX74" s="1090"/>
      <c r="AY74" s="1090"/>
      <c r="AZ74" s="1090"/>
      <c r="BA74" s="1090"/>
      <c r="BB74" s="1090"/>
      <c r="BC74" s="1090"/>
      <c r="BD74" s="1090"/>
      <c r="BE74" s="1090"/>
      <c r="BF74" s="1090"/>
      <c r="BG74" s="1090"/>
      <c r="BH74" s="1090"/>
      <c r="BI74" s="1090"/>
      <c r="BJ74" s="1090"/>
      <c r="BK74" s="1090"/>
    </row>
    <row r="75" spans="1:63" s="1091" customFormat="1" ht="12.75">
      <c r="A75" s="1110"/>
      <c r="B75" s="668"/>
      <c r="C75" s="665"/>
      <c r="D75" s="1117"/>
      <c r="E75" s="38"/>
      <c r="F75" s="638"/>
      <c r="G75" s="1090"/>
      <c r="H75" s="1090"/>
      <c r="I75" s="1090"/>
      <c r="J75" s="1090"/>
      <c r="K75" s="1090"/>
      <c r="L75" s="1090"/>
      <c r="M75" s="1090"/>
      <c r="N75" s="1090"/>
      <c r="O75" s="1090"/>
      <c r="P75" s="1090"/>
      <c r="Q75" s="1090"/>
      <c r="R75" s="1090"/>
      <c r="S75" s="1090"/>
      <c r="T75" s="1090"/>
      <c r="U75" s="1090"/>
      <c r="V75" s="1090"/>
      <c r="W75" s="1090"/>
      <c r="X75" s="1090"/>
      <c r="Y75" s="1090"/>
      <c r="Z75" s="1090"/>
      <c r="AA75" s="1090"/>
      <c r="AB75" s="1090"/>
      <c r="AC75" s="1090"/>
      <c r="AD75" s="1090"/>
      <c r="AE75" s="1090"/>
      <c r="AF75" s="1090"/>
      <c r="AG75" s="1090"/>
      <c r="AH75" s="1090"/>
      <c r="AI75" s="1090"/>
      <c r="AJ75" s="1090"/>
      <c r="AK75" s="1090"/>
      <c r="AL75" s="1090"/>
      <c r="AM75" s="1090"/>
      <c r="AN75" s="1090"/>
      <c r="AO75" s="1090"/>
      <c r="AP75" s="1090"/>
      <c r="AQ75" s="1090"/>
      <c r="AR75" s="1090"/>
      <c r="AS75" s="1090"/>
      <c r="AT75" s="1090"/>
      <c r="AU75" s="1090"/>
      <c r="AV75" s="1090"/>
      <c r="AW75" s="1090"/>
      <c r="AX75" s="1090"/>
      <c r="AY75" s="1090"/>
      <c r="AZ75" s="1090"/>
      <c r="BA75" s="1090"/>
      <c r="BB75" s="1090"/>
      <c r="BC75" s="1090"/>
      <c r="BD75" s="1090"/>
      <c r="BE75" s="1090"/>
      <c r="BF75" s="1090"/>
      <c r="BG75" s="1090"/>
      <c r="BH75" s="1090"/>
      <c r="BI75" s="1090"/>
      <c r="BJ75" s="1090"/>
      <c r="BK75" s="1090"/>
    </row>
    <row r="76" spans="1:63" s="1091" customFormat="1" ht="51">
      <c r="A76" s="1110" t="s">
        <v>1156</v>
      </c>
      <c r="B76" s="668" t="s">
        <v>3050</v>
      </c>
      <c r="C76" s="665" t="s">
        <v>164</v>
      </c>
      <c r="D76" s="1095">
        <v>99</v>
      </c>
      <c r="E76" s="41"/>
      <c r="F76" s="1093">
        <f t="shared" ref="F76:F107" si="2">ROUND(D76*E76,2)</f>
        <v>0</v>
      </c>
      <c r="G76" s="1090"/>
      <c r="H76" s="1095"/>
      <c r="I76" s="1090"/>
      <c r="J76" s="1090"/>
      <c r="K76" s="1090"/>
      <c r="L76" s="1090"/>
      <c r="M76" s="1090"/>
      <c r="N76" s="1090"/>
      <c r="O76" s="1090"/>
      <c r="P76" s="1090"/>
      <c r="Q76" s="1090"/>
      <c r="R76" s="1090"/>
      <c r="S76" s="1090"/>
      <c r="T76" s="1090"/>
      <c r="U76" s="1090"/>
      <c r="V76" s="1090"/>
      <c r="W76" s="1090"/>
      <c r="X76" s="1090"/>
      <c r="Y76" s="1090"/>
      <c r="Z76" s="1090"/>
      <c r="AA76" s="1090"/>
      <c r="AB76" s="1090"/>
      <c r="AC76" s="1090"/>
      <c r="AD76" s="1090"/>
      <c r="AE76" s="1090"/>
      <c r="AF76" s="1090"/>
      <c r="AG76" s="1090"/>
      <c r="AH76" s="1090"/>
      <c r="AI76" s="1090"/>
      <c r="AJ76" s="1090"/>
      <c r="AK76" s="1090"/>
      <c r="AL76" s="1090"/>
      <c r="AM76" s="1090"/>
      <c r="AN76" s="1090"/>
      <c r="AO76" s="1090"/>
      <c r="AP76" s="1090"/>
      <c r="AQ76" s="1090"/>
      <c r="AR76" s="1090"/>
      <c r="AS76" s="1090"/>
      <c r="AT76" s="1090"/>
      <c r="AU76" s="1090"/>
      <c r="AV76" s="1090"/>
      <c r="AW76" s="1090"/>
      <c r="AX76" s="1090"/>
      <c r="AY76" s="1090"/>
      <c r="AZ76" s="1090"/>
      <c r="BA76" s="1090"/>
      <c r="BB76" s="1090"/>
      <c r="BC76" s="1090"/>
      <c r="BD76" s="1090"/>
      <c r="BE76" s="1090"/>
      <c r="BF76" s="1090"/>
      <c r="BG76" s="1090"/>
      <c r="BH76" s="1090"/>
      <c r="BI76" s="1090"/>
      <c r="BJ76" s="1090"/>
      <c r="BK76" s="1090"/>
    </row>
    <row r="77" spans="1:63" s="1091" customFormat="1" ht="38.25">
      <c r="A77" s="1110" t="s">
        <v>1158</v>
      </c>
      <c r="B77" s="668" t="s">
        <v>3138</v>
      </c>
      <c r="C77" s="665" t="s">
        <v>164</v>
      </c>
      <c r="D77" s="1095">
        <v>151</v>
      </c>
      <c r="E77" s="41"/>
      <c r="F77" s="1093">
        <f t="shared" si="2"/>
        <v>0</v>
      </c>
      <c r="G77" s="1090"/>
      <c r="H77" s="1095"/>
      <c r="I77" s="1090"/>
      <c r="J77" s="1090"/>
      <c r="K77" s="1090"/>
      <c r="L77" s="1090"/>
      <c r="M77" s="1090"/>
      <c r="N77" s="1090"/>
      <c r="O77" s="1090"/>
      <c r="P77" s="1090"/>
      <c r="Q77" s="1090"/>
      <c r="R77" s="1090"/>
      <c r="S77" s="1090"/>
      <c r="T77" s="1090"/>
      <c r="U77" s="1090"/>
      <c r="V77" s="1090"/>
      <c r="W77" s="1090"/>
      <c r="X77" s="1090"/>
      <c r="Y77" s="1090"/>
      <c r="Z77" s="1090"/>
      <c r="AA77" s="1090"/>
      <c r="AB77" s="1090"/>
      <c r="AC77" s="1090"/>
      <c r="AD77" s="1090"/>
      <c r="AE77" s="1090"/>
      <c r="AF77" s="1090"/>
      <c r="AG77" s="1090"/>
      <c r="AH77" s="1090"/>
      <c r="AI77" s="1090"/>
      <c r="AJ77" s="1090"/>
      <c r="AK77" s="1090"/>
      <c r="AL77" s="1090"/>
      <c r="AM77" s="1090"/>
      <c r="AN77" s="1090"/>
      <c r="AO77" s="1090"/>
      <c r="AP77" s="1090"/>
      <c r="AQ77" s="1090"/>
      <c r="AR77" s="1090"/>
      <c r="AS77" s="1090"/>
      <c r="AT77" s="1090"/>
      <c r="AU77" s="1090"/>
      <c r="AV77" s="1090"/>
      <c r="AW77" s="1090"/>
      <c r="AX77" s="1090"/>
      <c r="AY77" s="1090"/>
      <c r="AZ77" s="1090"/>
      <c r="BA77" s="1090"/>
      <c r="BB77" s="1090"/>
      <c r="BC77" s="1090"/>
      <c r="BD77" s="1090"/>
      <c r="BE77" s="1090"/>
      <c r="BF77" s="1090"/>
      <c r="BG77" s="1090"/>
      <c r="BH77" s="1090"/>
      <c r="BI77" s="1090"/>
      <c r="BJ77" s="1090"/>
      <c r="BK77" s="1090"/>
    </row>
    <row r="78" spans="1:63" s="1091" customFormat="1" ht="51">
      <c r="A78" s="1110" t="s">
        <v>1601</v>
      </c>
      <c r="B78" s="668" t="s">
        <v>3051</v>
      </c>
      <c r="C78" s="665" t="s">
        <v>164</v>
      </c>
      <c r="D78" s="1095">
        <v>238</v>
      </c>
      <c r="E78" s="41"/>
      <c r="F78" s="1093">
        <f t="shared" si="2"/>
        <v>0</v>
      </c>
      <c r="G78" s="1090"/>
      <c r="H78" s="1095"/>
      <c r="I78" s="1090"/>
      <c r="J78" s="1090"/>
      <c r="K78" s="1090"/>
      <c r="L78" s="1090"/>
      <c r="M78" s="1090"/>
      <c r="N78" s="1090"/>
      <c r="O78" s="1090"/>
      <c r="P78" s="1090"/>
      <c r="Q78" s="1090"/>
      <c r="R78" s="1090"/>
      <c r="S78" s="1090"/>
      <c r="T78" s="1090"/>
      <c r="U78" s="1090"/>
      <c r="V78" s="1090"/>
      <c r="W78" s="1090"/>
      <c r="X78" s="1090"/>
      <c r="Y78" s="1090"/>
      <c r="Z78" s="1090"/>
      <c r="AA78" s="1090"/>
      <c r="AB78" s="1090"/>
      <c r="AC78" s="1090"/>
      <c r="AD78" s="1090"/>
      <c r="AE78" s="1090"/>
      <c r="AF78" s="1090"/>
      <c r="AG78" s="1090"/>
      <c r="AH78" s="1090"/>
      <c r="AI78" s="1090"/>
      <c r="AJ78" s="1090"/>
      <c r="AK78" s="1090"/>
      <c r="AL78" s="1090"/>
      <c r="AM78" s="1090"/>
      <c r="AN78" s="1090"/>
      <c r="AO78" s="1090"/>
      <c r="AP78" s="1090"/>
      <c r="AQ78" s="1090"/>
      <c r="AR78" s="1090"/>
      <c r="AS78" s="1090"/>
      <c r="AT78" s="1090"/>
      <c r="AU78" s="1090"/>
      <c r="AV78" s="1090"/>
      <c r="AW78" s="1090"/>
      <c r="AX78" s="1090"/>
      <c r="AY78" s="1090"/>
      <c r="AZ78" s="1090"/>
      <c r="BA78" s="1090"/>
      <c r="BB78" s="1090"/>
      <c r="BC78" s="1090"/>
      <c r="BD78" s="1090"/>
      <c r="BE78" s="1090"/>
      <c r="BF78" s="1090"/>
      <c r="BG78" s="1090"/>
      <c r="BH78" s="1090"/>
      <c r="BI78" s="1090"/>
      <c r="BJ78" s="1090"/>
      <c r="BK78" s="1090"/>
    </row>
    <row r="79" spans="1:63" s="1091" customFormat="1" ht="51">
      <c r="A79" s="1110" t="s">
        <v>1722</v>
      </c>
      <c r="B79" s="668" t="s">
        <v>3052</v>
      </c>
      <c r="C79" s="665" t="s">
        <v>164</v>
      </c>
      <c r="D79" s="1095">
        <v>65</v>
      </c>
      <c r="E79" s="41"/>
      <c r="F79" s="1093">
        <f t="shared" si="2"/>
        <v>0</v>
      </c>
      <c r="G79" s="1090"/>
      <c r="H79" s="1095"/>
      <c r="I79" s="1090"/>
      <c r="J79" s="1090"/>
      <c r="K79" s="1090"/>
      <c r="L79" s="1090"/>
      <c r="M79" s="1090"/>
      <c r="N79" s="1090"/>
      <c r="O79" s="1090"/>
      <c r="P79" s="1090"/>
      <c r="Q79" s="1090"/>
      <c r="R79" s="1090"/>
      <c r="S79" s="1090"/>
      <c r="T79" s="1090"/>
      <c r="U79" s="1090"/>
      <c r="V79" s="1090"/>
      <c r="W79" s="1090"/>
      <c r="X79" s="1090"/>
      <c r="Y79" s="1090"/>
      <c r="Z79" s="1090"/>
      <c r="AA79" s="1090"/>
      <c r="AB79" s="1090"/>
      <c r="AC79" s="1090"/>
      <c r="AD79" s="1090"/>
      <c r="AE79" s="1090"/>
      <c r="AF79" s="1090"/>
      <c r="AG79" s="1090"/>
      <c r="AH79" s="1090"/>
      <c r="AI79" s="1090"/>
      <c r="AJ79" s="1090"/>
      <c r="AK79" s="1090"/>
      <c r="AL79" s="1090"/>
      <c r="AM79" s="1090"/>
      <c r="AN79" s="1090"/>
      <c r="AO79" s="1090"/>
      <c r="AP79" s="1090"/>
      <c r="AQ79" s="1090"/>
      <c r="AR79" s="1090"/>
      <c r="AS79" s="1090"/>
      <c r="AT79" s="1090"/>
      <c r="AU79" s="1090"/>
      <c r="AV79" s="1090"/>
      <c r="AW79" s="1090"/>
      <c r="AX79" s="1090"/>
      <c r="AY79" s="1090"/>
      <c r="AZ79" s="1090"/>
      <c r="BA79" s="1090"/>
      <c r="BB79" s="1090"/>
      <c r="BC79" s="1090"/>
      <c r="BD79" s="1090"/>
      <c r="BE79" s="1090"/>
      <c r="BF79" s="1090"/>
      <c r="BG79" s="1090"/>
      <c r="BH79" s="1090"/>
      <c r="BI79" s="1090"/>
      <c r="BJ79" s="1090"/>
      <c r="BK79" s="1090"/>
    </row>
    <row r="80" spans="1:63" s="1091" customFormat="1" ht="38.25">
      <c r="A80" s="1110" t="s">
        <v>1743</v>
      </c>
      <c r="B80" s="668" t="s">
        <v>3137</v>
      </c>
      <c r="C80" s="665" t="s">
        <v>164</v>
      </c>
      <c r="D80" s="1095">
        <v>12</v>
      </c>
      <c r="E80" s="41"/>
      <c r="F80" s="1093">
        <f t="shared" si="2"/>
        <v>0</v>
      </c>
      <c r="G80" s="1090"/>
      <c r="H80" s="1095"/>
      <c r="I80" s="1090"/>
      <c r="J80" s="1090"/>
      <c r="K80" s="1090"/>
      <c r="L80" s="1090"/>
      <c r="M80" s="1090"/>
      <c r="N80" s="1090"/>
      <c r="O80" s="1090"/>
      <c r="P80" s="1090"/>
      <c r="Q80" s="1090"/>
      <c r="R80" s="1090"/>
      <c r="S80" s="1090"/>
      <c r="T80" s="1090"/>
      <c r="U80" s="1090"/>
      <c r="V80" s="1090"/>
      <c r="W80" s="1090"/>
      <c r="X80" s="1090"/>
      <c r="Y80" s="1090"/>
      <c r="Z80" s="1090"/>
      <c r="AA80" s="1090"/>
      <c r="AB80" s="1090"/>
      <c r="AC80" s="1090"/>
      <c r="AD80" s="1090"/>
      <c r="AE80" s="1090"/>
      <c r="AF80" s="1090"/>
      <c r="AG80" s="1090"/>
      <c r="AH80" s="1090"/>
      <c r="AI80" s="1090"/>
      <c r="AJ80" s="1090"/>
      <c r="AK80" s="1090"/>
      <c r="AL80" s="1090"/>
      <c r="AM80" s="1090"/>
      <c r="AN80" s="1090"/>
      <c r="AO80" s="1090"/>
      <c r="AP80" s="1090"/>
      <c r="AQ80" s="1090"/>
      <c r="AR80" s="1090"/>
      <c r="AS80" s="1090"/>
      <c r="AT80" s="1090"/>
      <c r="AU80" s="1090"/>
      <c r="AV80" s="1090"/>
      <c r="AW80" s="1090"/>
      <c r="AX80" s="1090"/>
      <c r="AY80" s="1090"/>
      <c r="AZ80" s="1090"/>
      <c r="BA80" s="1090"/>
      <c r="BB80" s="1090"/>
      <c r="BC80" s="1090"/>
      <c r="BD80" s="1090"/>
      <c r="BE80" s="1090"/>
      <c r="BF80" s="1090"/>
      <c r="BG80" s="1090"/>
      <c r="BH80" s="1090"/>
      <c r="BI80" s="1090"/>
      <c r="BJ80" s="1090"/>
      <c r="BK80" s="1090"/>
    </row>
    <row r="81" spans="1:63" s="1091" customFormat="1" ht="51">
      <c r="A81" s="1110" t="s">
        <v>1771</v>
      </c>
      <c r="B81" s="668" t="s">
        <v>3053</v>
      </c>
      <c r="C81" s="665" t="s">
        <v>164</v>
      </c>
      <c r="D81" s="1095">
        <v>31</v>
      </c>
      <c r="E81" s="41"/>
      <c r="F81" s="1093">
        <f t="shared" si="2"/>
        <v>0</v>
      </c>
      <c r="G81" s="1090"/>
      <c r="H81" s="1095"/>
      <c r="I81" s="1090"/>
      <c r="J81" s="1090"/>
      <c r="K81" s="1090"/>
      <c r="L81" s="1090"/>
      <c r="M81" s="1090"/>
      <c r="N81" s="1090"/>
      <c r="O81" s="1090"/>
      <c r="P81" s="1090"/>
      <c r="Q81" s="1090"/>
      <c r="R81" s="1090"/>
      <c r="S81" s="1090"/>
      <c r="T81" s="1090"/>
      <c r="U81" s="1090"/>
      <c r="V81" s="1090"/>
      <c r="W81" s="1090"/>
      <c r="X81" s="1090"/>
      <c r="Y81" s="1090"/>
      <c r="Z81" s="1090"/>
      <c r="AA81" s="1090"/>
      <c r="AB81" s="1090"/>
      <c r="AC81" s="1090"/>
      <c r="AD81" s="1090"/>
      <c r="AE81" s="1090"/>
      <c r="AF81" s="1090"/>
      <c r="AG81" s="1090"/>
      <c r="AH81" s="1090"/>
      <c r="AI81" s="1090"/>
      <c r="AJ81" s="1090"/>
      <c r="AK81" s="1090"/>
      <c r="AL81" s="1090"/>
      <c r="AM81" s="1090"/>
      <c r="AN81" s="1090"/>
      <c r="AO81" s="1090"/>
      <c r="AP81" s="1090"/>
      <c r="AQ81" s="1090"/>
      <c r="AR81" s="1090"/>
      <c r="AS81" s="1090"/>
      <c r="AT81" s="1090"/>
      <c r="AU81" s="1090"/>
      <c r="AV81" s="1090"/>
      <c r="AW81" s="1090"/>
      <c r="AX81" s="1090"/>
      <c r="AY81" s="1090"/>
      <c r="AZ81" s="1090"/>
      <c r="BA81" s="1090"/>
      <c r="BB81" s="1090"/>
      <c r="BC81" s="1090"/>
      <c r="BD81" s="1090"/>
      <c r="BE81" s="1090"/>
      <c r="BF81" s="1090"/>
      <c r="BG81" s="1090"/>
      <c r="BH81" s="1090"/>
      <c r="BI81" s="1090"/>
      <c r="BJ81" s="1090"/>
      <c r="BK81" s="1090"/>
    </row>
    <row r="82" spans="1:63" s="1091" customFormat="1" ht="25.5">
      <c r="A82" s="1110" t="s">
        <v>1856</v>
      </c>
      <c r="B82" s="668" t="s">
        <v>3054</v>
      </c>
      <c r="C82" s="665" t="s">
        <v>164</v>
      </c>
      <c r="D82" s="1095">
        <v>160</v>
      </c>
      <c r="E82" s="41"/>
      <c r="F82" s="1093">
        <f t="shared" si="2"/>
        <v>0</v>
      </c>
      <c r="G82" s="1090"/>
      <c r="H82" s="1090"/>
      <c r="I82" s="1090"/>
      <c r="J82" s="1090"/>
      <c r="K82" s="1090"/>
      <c r="L82" s="1090"/>
      <c r="M82" s="1090"/>
      <c r="N82" s="1090"/>
      <c r="O82" s="1090"/>
      <c r="P82" s="1090"/>
      <c r="Q82" s="1090"/>
      <c r="R82" s="1090"/>
      <c r="S82" s="1090"/>
      <c r="T82" s="1090"/>
      <c r="U82" s="1090"/>
      <c r="V82" s="1090"/>
      <c r="W82" s="1090"/>
      <c r="X82" s="1090"/>
      <c r="Y82" s="1090"/>
      <c r="Z82" s="1090"/>
      <c r="AA82" s="1090"/>
      <c r="AB82" s="1090"/>
      <c r="AC82" s="1090"/>
      <c r="AD82" s="1090"/>
      <c r="AE82" s="1090"/>
      <c r="AF82" s="1090"/>
      <c r="AG82" s="1090"/>
      <c r="AH82" s="1090"/>
      <c r="AI82" s="1090"/>
      <c r="AJ82" s="1090"/>
      <c r="AK82" s="1090"/>
      <c r="AL82" s="1090"/>
      <c r="AM82" s="1090"/>
      <c r="AN82" s="1090"/>
      <c r="AO82" s="1090"/>
      <c r="AP82" s="1090"/>
      <c r="AQ82" s="1090"/>
      <c r="AR82" s="1090"/>
      <c r="AS82" s="1090"/>
      <c r="AT82" s="1090"/>
      <c r="AU82" s="1090"/>
      <c r="AV82" s="1090"/>
      <c r="AW82" s="1090"/>
      <c r="AX82" s="1090"/>
      <c r="AY82" s="1090"/>
      <c r="AZ82" s="1090"/>
      <c r="BA82" s="1090"/>
      <c r="BB82" s="1090"/>
      <c r="BC82" s="1090"/>
      <c r="BD82" s="1090"/>
      <c r="BE82" s="1090"/>
      <c r="BF82" s="1090"/>
      <c r="BG82" s="1090"/>
      <c r="BH82" s="1090"/>
      <c r="BI82" s="1090"/>
      <c r="BJ82" s="1090"/>
      <c r="BK82" s="1090"/>
    </row>
    <row r="83" spans="1:63" s="1091" customFormat="1" ht="25.5">
      <c r="A83" s="1110" t="s">
        <v>1894</v>
      </c>
      <c r="B83" s="668" t="s">
        <v>3055</v>
      </c>
      <c r="C83" s="665" t="s">
        <v>164</v>
      </c>
      <c r="D83" s="1095">
        <v>11</v>
      </c>
      <c r="E83" s="41"/>
      <c r="F83" s="1093">
        <f t="shared" si="2"/>
        <v>0</v>
      </c>
      <c r="G83" s="1090"/>
      <c r="H83" s="1090"/>
      <c r="I83" s="1090"/>
      <c r="J83" s="1090"/>
      <c r="K83" s="1090"/>
      <c r="L83" s="1090"/>
      <c r="M83" s="1090"/>
      <c r="N83" s="1090"/>
      <c r="O83" s="1090"/>
      <c r="P83" s="1090"/>
      <c r="Q83" s="1090"/>
      <c r="R83" s="1090"/>
      <c r="S83" s="1090"/>
      <c r="T83" s="1090"/>
      <c r="U83" s="1090"/>
      <c r="V83" s="1090"/>
      <c r="W83" s="1090"/>
      <c r="X83" s="1090"/>
      <c r="Y83" s="1090"/>
      <c r="Z83" s="1090"/>
      <c r="AA83" s="1090"/>
      <c r="AB83" s="1090"/>
      <c r="AC83" s="1090"/>
      <c r="AD83" s="1090"/>
      <c r="AE83" s="1090"/>
      <c r="AF83" s="1090"/>
      <c r="AG83" s="1090"/>
      <c r="AH83" s="1090"/>
      <c r="AI83" s="1090"/>
      <c r="AJ83" s="1090"/>
      <c r="AK83" s="1090"/>
      <c r="AL83" s="1090"/>
      <c r="AM83" s="1090"/>
      <c r="AN83" s="1090"/>
      <c r="AO83" s="1090"/>
      <c r="AP83" s="1090"/>
      <c r="AQ83" s="1090"/>
      <c r="AR83" s="1090"/>
      <c r="AS83" s="1090"/>
      <c r="AT83" s="1090"/>
      <c r="AU83" s="1090"/>
      <c r="AV83" s="1090"/>
      <c r="AW83" s="1090"/>
      <c r="AX83" s="1090"/>
      <c r="AY83" s="1090"/>
      <c r="AZ83" s="1090"/>
      <c r="BA83" s="1090"/>
      <c r="BB83" s="1090"/>
      <c r="BC83" s="1090"/>
      <c r="BD83" s="1090"/>
      <c r="BE83" s="1090"/>
      <c r="BF83" s="1090"/>
      <c r="BG83" s="1090"/>
      <c r="BH83" s="1090"/>
      <c r="BI83" s="1090"/>
      <c r="BJ83" s="1090"/>
      <c r="BK83" s="1090"/>
    </row>
    <row r="84" spans="1:63" s="1091" customFormat="1" ht="38.25">
      <c r="A84" s="1110" t="s">
        <v>2005</v>
      </c>
      <c r="B84" s="668" t="s">
        <v>3056</v>
      </c>
      <c r="C84" s="665" t="s">
        <v>164</v>
      </c>
      <c r="D84" s="1095">
        <v>226</v>
      </c>
      <c r="E84" s="41"/>
      <c r="F84" s="1093">
        <f t="shared" si="2"/>
        <v>0</v>
      </c>
      <c r="G84" s="1090"/>
      <c r="H84" s="1090"/>
      <c r="I84" s="1090"/>
      <c r="J84" s="1090"/>
      <c r="K84" s="1090"/>
      <c r="L84" s="1090"/>
      <c r="M84" s="1090"/>
      <c r="N84" s="1090"/>
      <c r="O84" s="1090"/>
      <c r="P84" s="1090"/>
      <c r="Q84" s="1090"/>
      <c r="R84" s="1090"/>
      <c r="S84" s="1090"/>
      <c r="T84" s="1090"/>
      <c r="U84" s="1090"/>
      <c r="V84" s="1090"/>
      <c r="W84" s="1090"/>
      <c r="X84" s="1090"/>
      <c r="Y84" s="1090"/>
      <c r="Z84" s="1090"/>
      <c r="AA84" s="1090"/>
      <c r="AB84" s="1090"/>
      <c r="AC84" s="1090"/>
      <c r="AD84" s="1090"/>
      <c r="AE84" s="1090"/>
      <c r="AF84" s="1090"/>
      <c r="AG84" s="1090"/>
      <c r="AH84" s="1090"/>
      <c r="AI84" s="1090"/>
      <c r="AJ84" s="1090"/>
      <c r="AK84" s="1090"/>
      <c r="AL84" s="1090"/>
      <c r="AM84" s="1090"/>
      <c r="AN84" s="1090"/>
      <c r="AO84" s="1090"/>
      <c r="AP84" s="1090"/>
      <c r="AQ84" s="1090"/>
      <c r="AR84" s="1090"/>
      <c r="AS84" s="1090"/>
      <c r="AT84" s="1090"/>
      <c r="AU84" s="1090"/>
      <c r="AV84" s="1090"/>
      <c r="AW84" s="1090"/>
      <c r="AX84" s="1090"/>
      <c r="AY84" s="1090"/>
      <c r="AZ84" s="1090"/>
      <c r="BA84" s="1090"/>
      <c r="BB84" s="1090"/>
      <c r="BC84" s="1090"/>
      <c r="BD84" s="1090"/>
      <c r="BE84" s="1090"/>
      <c r="BF84" s="1090"/>
      <c r="BG84" s="1090"/>
      <c r="BH84" s="1090"/>
      <c r="BI84" s="1090"/>
      <c r="BJ84" s="1090"/>
      <c r="BK84" s="1090"/>
    </row>
    <row r="85" spans="1:63" s="1091" customFormat="1" ht="25.5">
      <c r="A85" s="1110" t="s">
        <v>2903</v>
      </c>
      <c r="B85" s="668" t="s">
        <v>3057</v>
      </c>
      <c r="C85" s="665" t="s">
        <v>164</v>
      </c>
      <c r="D85" s="1095">
        <v>4</v>
      </c>
      <c r="E85" s="41"/>
      <c r="F85" s="1093">
        <f t="shared" si="2"/>
        <v>0</v>
      </c>
      <c r="G85" s="1090"/>
      <c r="H85" s="1090"/>
      <c r="I85" s="1090"/>
      <c r="J85" s="1090"/>
      <c r="K85" s="1090"/>
      <c r="L85" s="1090"/>
      <c r="M85" s="1090"/>
      <c r="N85" s="1090"/>
      <c r="O85" s="1090"/>
      <c r="P85" s="1090"/>
      <c r="Q85" s="1090"/>
      <c r="R85" s="1090"/>
      <c r="S85" s="1090"/>
      <c r="T85" s="1090"/>
      <c r="U85" s="1090"/>
      <c r="V85" s="1090"/>
      <c r="W85" s="1090"/>
      <c r="X85" s="1090"/>
      <c r="Y85" s="1090"/>
      <c r="Z85" s="1090"/>
      <c r="AA85" s="1090"/>
      <c r="AB85" s="1090"/>
      <c r="AC85" s="1090"/>
      <c r="AD85" s="1090"/>
      <c r="AE85" s="1090"/>
      <c r="AF85" s="1090"/>
      <c r="AG85" s="1090"/>
      <c r="AH85" s="1090"/>
      <c r="AI85" s="1090"/>
      <c r="AJ85" s="1090"/>
      <c r="AK85" s="1090"/>
      <c r="AL85" s="1090"/>
      <c r="AM85" s="1090"/>
      <c r="AN85" s="1090"/>
      <c r="AO85" s="1090"/>
      <c r="AP85" s="1090"/>
      <c r="AQ85" s="1090"/>
      <c r="AR85" s="1090"/>
      <c r="AS85" s="1090"/>
      <c r="AT85" s="1090"/>
      <c r="AU85" s="1090"/>
      <c r="AV85" s="1090"/>
      <c r="AW85" s="1090"/>
      <c r="AX85" s="1090"/>
      <c r="AY85" s="1090"/>
      <c r="AZ85" s="1090"/>
      <c r="BA85" s="1090"/>
      <c r="BB85" s="1090"/>
      <c r="BC85" s="1090"/>
      <c r="BD85" s="1090"/>
      <c r="BE85" s="1090"/>
      <c r="BF85" s="1090"/>
      <c r="BG85" s="1090"/>
      <c r="BH85" s="1090"/>
      <c r="BI85" s="1090"/>
      <c r="BJ85" s="1090"/>
      <c r="BK85" s="1090"/>
    </row>
    <row r="86" spans="1:63" s="1091" customFormat="1" ht="25.5">
      <c r="A86" s="1110" t="s">
        <v>2905</v>
      </c>
      <c r="B86" s="668" t="s">
        <v>3058</v>
      </c>
      <c r="C86" s="665" t="s">
        <v>164</v>
      </c>
      <c r="D86" s="1095">
        <v>4</v>
      </c>
      <c r="E86" s="41"/>
      <c r="F86" s="1093">
        <f t="shared" si="2"/>
        <v>0</v>
      </c>
      <c r="G86" s="1090"/>
      <c r="H86" s="1090"/>
      <c r="I86" s="1090"/>
      <c r="J86" s="1090"/>
      <c r="K86" s="1090"/>
      <c r="L86" s="1090"/>
      <c r="M86" s="1090"/>
      <c r="N86" s="1090"/>
      <c r="O86" s="1090"/>
      <c r="P86" s="1090"/>
      <c r="Q86" s="1090"/>
      <c r="R86" s="1090"/>
      <c r="S86" s="1090"/>
      <c r="T86" s="1090"/>
      <c r="U86" s="1090"/>
      <c r="V86" s="1090"/>
      <c r="W86" s="1090"/>
      <c r="X86" s="1090"/>
      <c r="Y86" s="1090"/>
      <c r="Z86" s="1090"/>
      <c r="AA86" s="1090"/>
      <c r="AB86" s="1090"/>
      <c r="AC86" s="1090"/>
      <c r="AD86" s="1090"/>
      <c r="AE86" s="1090"/>
      <c r="AF86" s="1090"/>
      <c r="AG86" s="1090"/>
      <c r="AH86" s="1090"/>
      <c r="AI86" s="1090"/>
      <c r="AJ86" s="1090"/>
      <c r="AK86" s="1090"/>
      <c r="AL86" s="1090"/>
      <c r="AM86" s="1090"/>
      <c r="AN86" s="1090"/>
      <c r="AO86" s="1090"/>
      <c r="AP86" s="1090"/>
      <c r="AQ86" s="1090"/>
      <c r="AR86" s="1090"/>
      <c r="AS86" s="1090"/>
      <c r="AT86" s="1090"/>
      <c r="AU86" s="1090"/>
      <c r="AV86" s="1090"/>
      <c r="AW86" s="1090"/>
      <c r="AX86" s="1090"/>
      <c r="AY86" s="1090"/>
      <c r="AZ86" s="1090"/>
      <c r="BA86" s="1090"/>
      <c r="BB86" s="1090"/>
      <c r="BC86" s="1090"/>
      <c r="BD86" s="1090"/>
      <c r="BE86" s="1090"/>
      <c r="BF86" s="1090"/>
      <c r="BG86" s="1090"/>
      <c r="BH86" s="1090"/>
      <c r="BI86" s="1090"/>
      <c r="BJ86" s="1090"/>
      <c r="BK86" s="1090"/>
    </row>
    <row r="87" spans="1:63" s="1091" customFormat="1" ht="63.75">
      <c r="A87" s="1110" t="s">
        <v>2907</v>
      </c>
      <c r="B87" s="668" t="s">
        <v>3059</v>
      </c>
      <c r="C87" s="665" t="s">
        <v>164</v>
      </c>
      <c r="D87" s="1095">
        <v>4</v>
      </c>
      <c r="E87" s="41"/>
      <c r="F87" s="1093">
        <f t="shared" si="2"/>
        <v>0</v>
      </c>
      <c r="G87" s="1090"/>
      <c r="H87" s="1090"/>
      <c r="I87" s="1090"/>
      <c r="J87" s="1090"/>
      <c r="K87" s="1090"/>
      <c r="L87" s="1090"/>
      <c r="M87" s="1090"/>
      <c r="N87" s="1090"/>
      <c r="O87" s="1090"/>
      <c r="P87" s="1090"/>
      <c r="Q87" s="1090"/>
      <c r="R87" s="1090"/>
      <c r="S87" s="1090"/>
      <c r="T87" s="1090"/>
      <c r="U87" s="1090"/>
      <c r="V87" s="1090"/>
      <c r="W87" s="1090"/>
      <c r="X87" s="1090"/>
      <c r="Y87" s="1090"/>
      <c r="Z87" s="1090"/>
      <c r="AA87" s="1090"/>
      <c r="AB87" s="1090"/>
      <c r="AC87" s="1090"/>
      <c r="AD87" s="1090"/>
      <c r="AE87" s="1090"/>
      <c r="AF87" s="1090"/>
      <c r="AG87" s="1090"/>
      <c r="AH87" s="1090"/>
      <c r="AI87" s="1090"/>
      <c r="AJ87" s="1090"/>
      <c r="AK87" s="1090"/>
      <c r="AL87" s="1090"/>
      <c r="AM87" s="1090"/>
      <c r="AN87" s="1090"/>
      <c r="AO87" s="1090"/>
      <c r="AP87" s="1090"/>
      <c r="AQ87" s="1090"/>
      <c r="AR87" s="1090"/>
      <c r="AS87" s="1090"/>
      <c r="AT87" s="1090"/>
      <c r="AU87" s="1090"/>
      <c r="AV87" s="1090"/>
      <c r="AW87" s="1090"/>
      <c r="AX87" s="1090"/>
      <c r="AY87" s="1090"/>
      <c r="AZ87" s="1090"/>
      <c r="BA87" s="1090"/>
      <c r="BB87" s="1090"/>
      <c r="BC87" s="1090"/>
      <c r="BD87" s="1090"/>
      <c r="BE87" s="1090"/>
      <c r="BF87" s="1090"/>
      <c r="BG87" s="1090"/>
      <c r="BH87" s="1090"/>
      <c r="BI87" s="1090"/>
      <c r="BJ87" s="1090"/>
      <c r="BK87" s="1090"/>
    </row>
    <row r="88" spans="1:63" s="1091" customFormat="1" ht="51">
      <c r="A88" s="1110" t="s">
        <v>2909</v>
      </c>
      <c r="B88" s="668" t="s">
        <v>3060</v>
      </c>
      <c r="C88" s="665" t="s">
        <v>164</v>
      </c>
      <c r="D88" s="1095">
        <v>4</v>
      </c>
      <c r="E88" s="41"/>
      <c r="F88" s="1093">
        <f t="shared" si="2"/>
        <v>0</v>
      </c>
      <c r="G88" s="1090"/>
      <c r="H88" s="1090"/>
      <c r="I88" s="1090"/>
      <c r="J88" s="1090"/>
      <c r="K88" s="1090"/>
      <c r="L88" s="1090"/>
      <c r="M88" s="1090"/>
      <c r="N88" s="1090"/>
      <c r="O88" s="1090"/>
      <c r="P88" s="1090"/>
      <c r="Q88" s="1090"/>
      <c r="R88" s="1090"/>
      <c r="S88" s="1090"/>
      <c r="T88" s="1090"/>
      <c r="U88" s="1090"/>
      <c r="V88" s="1090"/>
      <c r="W88" s="1090"/>
      <c r="X88" s="1090"/>
      <c r="Y88" s="1090"/>
      <c r="Z88" s="1090"/>
      <c r="AA88" s="1090"/>
      <c r="AB88" s="1090"/>
      <c r="AC88" s="1090"/>
      <c r="AD88" s="1090"/>
      <c r="AE88" s="1090"/>
      <c r="AF88" s="1090"/>
      <c r="AG88" s="1090"/>
      <c r="AH88" s="1090"/>
      <c r="AI88" s="1090"/>
      <c r="AJ88" s="1090"/>
      <c r="AK88" s="1090"/>
      <c r="AL88" s="1090"/>
      <c r="AM88" s="1090"/>
      <c r="AN88" s="1090"/>
      <c r="AO88" s="1090"/>
      <c r="AP88" s="1090"/>
      <c r="AQ88" s="1090"/>
      <c r="AR88" s="1090"/>
      <c r="AS88" s="1090"/>
      <c r="AT88" s="1090"/>
      <c r="AU88" s="1090"/>
      <c r="AV88" s="1090"/>
      <c r="AW88" s="1090"/>
      <c r="AX88" s="1090"/>
      <c r="AY88" s="1090"/>
      <c r="AZ88" s="1090"/>
      <c r="BA88" s="1090"/>
      <c r="BB88" s="1090"/>
      <c r="BC88" s="1090"/>
      <c r="BD88" s="1090"/>
      <c r="BE88" s="1090"/>
      <c r="BF88" s="1090"/>
      <c r="BG88" s="1090"/>
      <c r="BH88" s="1090"/>
      <c r="BI88" s="1090"/>
      <c r="BJ88" s="1090"/>
      <c r="BK88" s="1090"/>
    </row>
    <row r="89" spans="1:63" s="1091" customFormat="1" ht="102">
      <c r="A89" s="1110" t="s">
        <v>2914</v>
      </c>
      <c r="B89" s="668" t="s">
        <v>3985</v>
      </c>
      <c r="C89" s="665" t="s">
        <v>1433</v>
      </c>
      <c r="D89" s="1095">
        <v>24</v>
      </c>
      <c r="E89" s="41"/>
      <c r="F89" s="1093">
        <f t="shared" si="2"/>
        <v>0</v>
      </c>
      <c r="G89" s="1090"/>
      <c r="H89" s="1090"/>
      <c r="I89" s="1090"/>
      <c r="J89" s="1090"/>
      <c r="K89" s="1090"/>
      <c r="L89" s="1090"/>
      <c r="M89" s="1090"/>
      <c r="N89" s="1090"/>
      <c r="O89" s="1090"/>
      <c r="P89" s="1090"/>
      <c r="Q89" s="1090"/>
      <c r="R89" s="1090"/>
      <c r="S89" s="1090"/>
      <c r="T89" s="1090"/>
      <c r="U89" s="1090"/>
      <c r="V89" s="1090"/>
      <c r="W89" s="1090"/>
      <c r="X89" s="1090"/>
      <c r="Y89" s="1090"/>
      <c r="Z89" s="1090"/>
      <c r="AA89" s="1090"/>
      <c r="AB89" s="1090"/>
      <c r="AC89" s="1090"/>
      <c r="AD89" s="1090"/>
      <c r="AE89" s="1090"/>
      <c r="AF89" s="1090"/>
      <c r="AG89" s="1090"/>
      <c r="AH89" s="1090"/>
      <c r="AI89" s="1090"/>
      <c r="AJ89" s="1090"/>
      <c r="AK89" s="1090"/>
      <c r="AL89" s="1090"/>
      <c r="AM89" s="1090"/>
      <c r="AN89" s="1090"/>
      <c r="AO89" s="1090"/>
      <c r="AP89" s="1090"/>
      <c r="AQ89" s="1090"/>
      <c r="AR89" s="1090"/>
      <c r="AS89" s="1090"/>
      <c r="AT89" s="1090"/>
      <c r="AU89" s="1090"/>
      <c r="AV89" s="1090"/>
      <c r="AW89" s="1090"/>
      <c r="AX89" s="1090"/>
      <c r="AY89" s="1090"/>
      <c r="AZ89" s="1090"/>
      <c r="BA89" s="1090"/>
      <c r="BB89" s="1090"/>
      <c r="BC89" s="1090"/>
      <c r="BD89" s="1090"/>
      <c r="BE89" s="1090"/>
      <c r="BF89" s="1090"/>
      <c r="BG89" s="1090"/>
      <c r="BH89" s="1090"/>
      <c r="BI89" s="1090"/>
      <c r="BJ89" s="1090"/>
      <c r="BK89" s="1090"/>
    </row>
    <row r="90" spans="1:63" s="1091" customFormat="1" ht="102">
      <c r="A90" s="1110" t="s">
        <v>2916</v>
      </c>
      <c r="B90" s="668" t="s">
        <v>3986</v>
      </c>
      <c r="C90" s="665" t="s">
        <v>1433</v>
      </c>
      <c r="D90" s="1095">
        <v>708</v>
      </c>
      <c r="E90" s="41"/>
      <c r="F90" s="1093">
        <f t="shared" si="2"/>
        <v>0</v>
      </c>
      <c r="G90" s="1090"/>
      <c r="H90" s="1090"/>
      <c r="I90" s="1090"/>
      <c r="J90" s="1090"/>
      <c r="K90" s="1090"/>
      <c r="L90" s="1090"/>
      <c r="M90" s="1090"/>
      <c r="N90" s="1090"/>
      <c r="O90" s="1090"/>
      <c r="P90" s="1090"/>
      <c r="Q90" s="1090"/>
      <c r="R90" s="1090"/>
      <c r="S90" s="1090"/>
      <c r="T90" s="1090"/>
      <c r="U90" s="1090"/>
      <c r="V90" s="1090"/>
      <c r="W90" s="1090"/>
      <c r="X90" s="1090"/>
      <c r="Y90" s="1090"/>
      <c r="Z90" s="1090"/>
      <c r="AA90" s="1090"/>
      <c r="AB90" s="1090"/>
      <c r="AC90" s="1090"/>
      <c r="AD90" s="1090"/>
      <c r="AE90" s="1090"/>
      <c r="AF90" s="1090"/>
      <c r="AG90" s="1090"/>
      <c r="AH90" s="1090"/>
      <c r="AI90" s="1090"/>
      <c r="AJ90" s="1090"/>
      <c r="AK90" s="1090"/>
      <c r="AL90" s="1090"/>
      <c r="AM90" s="1090"/>
      <c r="AN90" s="1090"/>
      <c r="AO90" s="1090"/>
      <c r="AP90" s="1090"/>
      <c r="AQ90" s="1090"/>
      <c r="AR90" s="1090"/>
      <c r="AS90" s="1090"/>
      <c r="AT90" s="1090"/>
      <c r="AU90" s="1090"/>
      <c r="AV90" s="1090"/>
      <c r="AW90" s="1090"/>
      <c r="AX90" s="1090"/>
      <c r="AY90" s="1090"/>
      <c r="AZ90" s="1090"/>
      <c r="BA90" s="1090"/>
      <c r="BB90" s="1090"/>
      <c r="BC90" s="1090"/>
      <c r="BD90" s="1090"/>
      <c r="BE90" s="1090"/>
      <c r="BF90" s="1090"/>
      <c r="BG90" s="1090"/>
      <c r="BH90" s="1090"/>
      <c r="BI90" s="1090"/>
      <c r="BJ90" s="1090"/>
      <c r="BK90" s="1090"/>
    </row>
    <row r="91" spans="1:63" s="1091" customFormat="1" ht="102">
      <c r="A91" s="1110" t="s">
        <v>2918</v>
      </c>
      <c r="B91" s="668" t="s">
        <v>3980</v>
      </c>
      <c r="C91" s="665" t="s">
        <v>1433</v>
      </c>
      <c r="D91" s="1095">
        <v>198</v>
      </c>
      <c r="E91" s="41"/>
      <c r="F91" s="1093">
        <f t="shared" si="2"/>
        <v>0</v>
      </c>
      <c r="G91" s="1090"/>
      <c r="H91" s="1090"/>
      <c r="I91" s="1095"/>
      <c r="J91" s="1090"/>
      <c r="K91" s="1090"/>
      <c r="L91" s="1090"/>
      <c r="M91" s="1090"/>
      <c r="N91" s="1090"/>
      <c r="O91" s="1090"/>
      <c r="P91" s="1090"/>
      <c r="Q91" s="1090"/>
      <c r="R91" s="1090"/>
      <c r="S91" s="1090"/>
      <c r="T91" s="1090"/>
      <c r="U91" s="1090"/>
      <c r="V91" s="1090"/>
      <c r="W91" s="1090"/>
      <c r="X91" s="1090"/>
      <c r="Y91" s="1090"/>
      <c r="Z91" s="1090"/>
      <c r="AA91" s="1090"/>
      <c r="AB91" s="1090"/>
      <c r="AC91" s="1090"/>
      <c r="AD91" s="1090"/>
      <c r="AE91" s="1090"/>
      <c r="AF91" s="1090"/>
      <c r="AG91" s="1090"/>
      <c r="AH91" s="1090"/>
      <c r="AI91" s="1090"/>
      <c r="AJ91" s="1090"/>
      <c r="AK91" s="1090"/>
      <c r="AL91" s="1090"/>
      <c r="AM91" s="1090"/>
      <c r="AN91" s="1090"/>
      <c r="AO91" s="1090"/>
      <c r="AP91" s="1090"/>
      <c r="AQ91" s="1090"/>
      <c r="AR91" s="1090"/>
      <c r="AS91" s="1090"/>
      <c r="AT91" s="1090"/>
      <c r="AU91" s="1090"/>
      <c r="AV91" s="1090"/>
      <c r="AW91" s="1090"/>
      <c r="AX91" s="1090"/>
      <c r="AY91" s="1090"/>
      <c r="AZ91" s="1090"/>
      <c r="BA91" s="1090"/>
      <c r="BB91" s="1090"/>
      <c r="BC91" s="1090"/>
      <c r="BD91" s="1090"/>
      <c r="BE91" s="1090"/>
      <c r="BF91" s="1090"/>
      <c r="BG91" s="1090"/>
      <c r="BH91" s="1090"/>
      <c r="BI91" s="1090"/>
      <c r="BJ91" s="1090"/>
      <c r="BK91" s="1090"/>
    </row>
    <row r="92" spans="1:63" s="1091" customFormat="1" ht="102">
      <c r="A92" s="1110" t="s">
        <v>2983</v>
      </c>
      <c r="B92" s="668" t="s">
        <v>3982</v>
      </c>
      <c r="C92" s="665" t="s">
        <v>1433</v>
      </c>
      <c r="D92" s="1095">
        <v>306</v>
      </c>
      <c r="E92" s="41"/>
      <c r="F92" s="1093">
        <f t="shared" si="2"/>
        <v>0</v>
      </c>
      <c r="G92" s="1090"/>
      <c r="H92" s="1090"/>
      <c r="I92" s="1090"/>
      <c r="J92" s="1090"/>
      <c r="K92" s="1090"/>
      <c r="L92" s="1090"/>
      <c r="M92" s="1090"/>
      <c r="N92" s="1090"/>
      <c r="O92" s="1090"/>
      <c r="P92" s="1090"/>
      <c r="Q92" s="1090"/>
      <c r="R92" s="1090"/>
      <c r="S92" s="1090"/>
      <c r="T92" s="1090"/>
      <c r="U92" s="1090"/>
      <c r="V92" s="1090"/>
      <c r="W92" s="1090"/>
      <c r="X92" s="1090"/>
      <c r="Y92" s="1090"/>
      <c r="Z92" s="1090"/>
      <c r="AA92" s="1090"/>
      <c r="AB92" s="1090"/>
      <c r="AC92" s="1090"/>
      <c r="AD92" s="1090"/>
      <c r="AE92" s="1090"/>
      <c r="AF92" s="1090"/>
      <c r="AG92" s="1090"/>
      <c r="AH92" s="1090"/>
      <c r="AI92" s="1090"/>
      <c r="AJ92" s="1090"/>
      <c r="AK92" s="1090"/>
      <c r="AL92" s="1090"/>
      <c r="AM92" s="1090"/>
      <c r="AN92" s="1090"/>
      <c r="AO92" s="1090"/>
      <c r="AP92" s="1090"/>
      <c r="AQ92" s="1090"/>
      <c r="AR92" s="1090"/>
      <c r="AS92" s="1090"/>
      <c r="AT92" s="1090"/>
      <c r="AU92" s="1090"/>
      <c r="AV92" s="1090"/>
      <c r="AW92" s="1090"/>
      <c r="AX92" s="1090"/>
      <c r="AY92" s="1090"/>
      <c r="AZ92" s="1090"/>
      <c r="BA92" s="1090"/>
      <c r="BB92" s="1090"/>
      <c r="BC92" s="1090"/>
      <c r="BD92" s="1090"/>
      <c r="BE92" s="1090"/>
      <c r="BF92" s="1090"/>
      <c r="BG92" s="1090"/>
      <c r="BH92" s="1090"/>
      <c r="BI92" s="1090"/>
      <c r="BJ92" s="1090"/>
      <c r="BK92" s="1090"/>
    </row>
    <row r="93" spans="1:63" s="1091" customFormat="1" ht="102">
      <c r="A93" s="1110" t="s">
        <v>2985</v>
      </c>
      <c r="B93" s="668" t="s">
        <v>3983</v>
      </c>
      <c r="C93" s="665" t="s">
        <v>1433</v>
      </c>
      <c r="D93" s="1095">
        <v>12</v>
      </c>
      <c r="E93" s="41"/>
      <c r="F93" s="1093">
        <f t="shared" si="2"/>
        <v>0</v>
      </c>
      <c r="G93" s="1090"/>
      <c r="H93" s="1090"/>
      <c r="I93" s="1090"/>
      <c r="J93" s="1090"/>
      <c r="K93" s="1090"/>
      <c r="L93" s="1090"/>
      <c r="M93" s="1090"/>
      <c r="N93" s="1090"/>
      <c r="O93" s="1090"/>
      <c r="P93" s="1090"/>
      <c r="Q93" s="1090"/>
      <c r="R93" s="1090"/>
      <c r="S93" s="1090"/>
      <c r="T93" s="1090"/>
      <c r="U93" s="1090"/>
      <c r="V93" s="1090"/>
      <c r="W93" s="1090"/>
      <c r="X93" s="1090"/>
      <c r="Y93" s="1090"/>
      <c r="Z93" s="1090"/>
      <c r="AA93" s="1090"/>
      <c r="AB93" s="1090"/>
      <c r="AC93" s="1090"/>
      <c r="AD93" s="1090"/>
      <c r="AE93" s="1090"/>
      <c r="AF93" s="1090"/>
      <c r="AG93" s="1090"/>
      <c r="AH93" s="1090"/>
      <c r="AI93" s="1090"/>
      <c r="AJ93" s="1090"/>
      <c r="AK93" s="1090"/>
      <c r="AL93" s="1090"/>
      <c r="AM93" s="1090"/>
      <c r="AN93" s="1090"/>
      <c r="AO93" s="1090"/>
      <c r="AP93" s="1090"/>
      <c r="AQ93" s="1090"/>
      <c r="AR93" s="1090"/>
      <c r="AS93" s="1090"/>
      <c r="AT93" s="1090"/>
      <c r="AU93" s="1090"/>
      <c r="AV93" s="1090"/>
      <c r="AW93" s="1090"/>
      <c r="AX93" s="1090"/>
      <c r="AY93" s="1090"/>
      <c r="AZ93" s="1090"/>
      <c r="BA93" s="1090"/>
      <c r="BB93" s="1090"/>
      <c r="BC93" s="1090"/>
      <c r="BD93" s="1090"/>
      <c r="BE93" s="1090"/>
      <c r="BF93" s="1090"/>
      <c r="BG93" s="1090"/>
      <c r="BH93" s="1090"/>
      <c r="BI93" s="1090"/>
      <c r="BJ93" s="1090"/>
      <c r="BK93" s="1090"/>
    </row>
    <row r="94" spans="1:63" s="1091" customFormat="1" ht="114.75">
      <c r="A94" s="1110" t="s">
        <v>2987</v>
      </c>
      <c r="B94" s="668" t="s">
        <v>3987</v>
      </c>
      <c r="C94" s="665" t="s">
        <v>1433</v>
      </c>
      <c r="D94" s="1095">
        <v>25</v>
      </c>
      <c r="E94" s="41"/>
      <c r="F94" s="1093">
        <f t="shared" si="2"/>
        <v>0</v>
      </c>
      <c r="G94" s="1090"/>
      <c r="H94" s="1090"/>
      <c r="I94" s="1090"/>
      <c r="J94" s="1090"/>
      <c r="K94" s="1090"/>
      <c r="L94" s="1090"/>
      <c r="M94" s="1090"/>
      <c r="N94" s="1090"/>
      <c r="O94" s="1090"/>
      <c r="P94" s="1090"/>
      <c r="Q94" s="1090"/>
      <c r="R94" s="1090"/>
      <c r="S94" s="1090"/>
      <c r="T94" s="1090"/>
      <c r="U94" s="1090"/>
      <c r="V94" s="1090"/>
      <c r="W94" s="1090"/>
      <c r="X94" s="1090"/>
      <c r="Y94" s="1090"/>
      <c r="Z94" s="1090"/>
      <c r="AA94" s="1090"/>
      <c r="AB94" s="1090"/>
      <c r="AC94" s="1090"/>
      <c r="AD94" s="1090"/>
      <c r="AE94" s="1090"/>
      <c r="AF94" s="1090"/>
      <c r="AG94" s="1090"/>
      <c r="AH94" s="1090"/>
      <c r="AI94" s="1090"/>
      <c r="AJ94" s="1090"/>
      <c r="AK94" s="1090"/>
      <c r="AL94" s="1090"/>
      <c r="AM94" s="1090"/>
      <c r="AN94" s="1090"/>
      <c r="AO94" s="1090"/>
      <c r="AP94" s="1090"/>
      <c r="AQ94" s="1090"/>
      <c r="AR94" s="1090"/>
      <c r="AS94" s="1090"/>
      <c r="AT94" s="1090"/>
      <c r="AU94" s="1090"/>
      <c r="AV94" s="1090"/>
      <c r="AW94" s="1090"/>
      <c r="AX94" s="1090"/>
      <c r="AY94" s="1090"/>
      <c r="AZ94" s="1090"/>
      <c r="BA94" s="1090"/>
      <c r="BB94" s="1090"/>
      <c r="BC94" s="1090"/>
      <c r="BD94" s="1090"/>
      <c r="BE94" s="1090"/>
      <c r="BF94" s="1090"/>
      <c r="BG94" s="1090"/>
      <c r="BH94" s="1090"/>
      <c r="BI94" s="1090"/>
      <c r="BJ94" s="1090"/>
      <c r="BK94" s="1090"/>
    </row>
    <row r="95" spans="1:63" s="1091" customFormat="1" ht="114.75">
      <c r="A95" s="1110" t="s">
        <v>2989</v>
      </c>
      <c r="B95" s="668" t="s">
        <v>3988</v>
      </c>
      <c r="C95" s="665" t="s">
        <v>1433</v>
      </c>
      <c r="D95" s="1095">
        <v>120</v>
      </c>
      <c r="E95" s="41"/>
      <c r="F95" s="1093">
        <f t="shared" si="2"/>
        <v>0</v>
      </c>
      <c r="G95" s="1090"/>
      <c r="H95" s="1090"/>
      <c r="I95" s="1090"/>
      <c r="J95" s="1090"/>
      <c r="K95" s="1090"/>
      <c r="L95" s="1090"/>
      <c r="M95" s="1090"/>
      <c r="N95" s="1090"/>
      <c r="O95" s="1090"/>
      <c r="P95" s="1090"/>
      <c r="Q95" s="1090"/>
      <c r="R95" s="1090"/>
      <c r="S95" s="1090"/>
      <c r="T95" s="1090"/>
      <c r="U95" s="1090"/>
      <c r="V95" s="1090"/>
      <c r="W95" s="1090"/>
      <c r="X95" s="1090"/>
      <c r="Y95" s="1090"/>
      <c r="Z95" s="1090"/>
      <c r="AA95" s="1090"/>
      <c r="AB95" s="1090"/>
      <c r="AC95" s="1090"/>
      <c r="AD95" s="1090"/>
      <c r="AE95" s="1090"/>
      <c r="AF95" s="1090"/>
      <c r="AG95" s="1090"/>
      <c r="AH95" s="1090"/>
      <c r="AI95" s="1090"/>
      <c r="AJ95" s="1090"/>
      <c r="AK95" s="1090"/>
      <c r="AL95" s="1090"/>
      <c r="AM95" s="1090"/>
      <c r="AN95" s="1090"/>
      <c r="AO95" s="1090"/>
      <c r="AP95" s="1090"/>
      <c r="AQ95" s="1090"/>
      <c r="AR95" s="1090"/>
      <c r="AS95" s="1090"/>
      <c r="AT95" s="1090"/>
      <c r="AU95" s="1090"/>
      <c r="AV95" s="1090"/>
      <c r="AW95" s="1090"/>
      <c r="AX95" s="1090"/>
      <c r="AY95" s="1090"/>
      <c r="AZ95" s="1090"/>
      <c r="BA95" s="1090"/>
      <c r="BB95" s="1090"/>
      <c r="BC95" s="1090"/>
      <c r="BD95" s="1090"/>
      <c r="BE95" s="1090"/>
      <c r="BF95" s="1090"/>
      <c r="BG95" s="1090"/>
      <c r="BH95" s="1090"/>
      <c r="BI95" s="1090"/>
      <c r="BJ95" s="1090"/>
      <c r="BK95" s="1090"/>
    </row>
    <row r="96" spans="1:63" s="1091" customFormat="1" ht="114.75">
      <c r="A96" s="1110" t="s">
        <v>2991</v>
      </c>
      <c r="B96" s="668" t="s">
        <v>3989</v>
      </c>
      <c r="C96" s="665" t="s">
        <v>1433</v>
      </c>
      <c r="D96" s="1095">
        <v>36</v>
      </c>
      <c r="E96" s="41"/>
      <c r="F96" s="1093">
        <f t="shared" si="2"/>
        <v>0</v>
      </c>
      <c r="G96" s="1090"/>
      <c r="H96" s="1090"/>
      <c r="I96" s="1090"/>
      <c r="J96" s="1090"/>
      <c r="K96" s="1090"/>
      <c r="L96" s="1090"/>
      <c r="M96" s="1090"/>
      <c r="N96" s="1090"/>
      <c r="O96" s="1090"/>
      <c r="P96" s="1090"/>
      <c r="Q96" s="1090"/>
      <c r="R96" s="1090"/>
      <c r="S96" s="1090"/>
      <c r="T96" s="1090"/>
      <c r="U96" s="1090"/>
      <c r="V96" s="1090"/>
      <c r="W96" s="1090"/>
      <c r="X96" s="1090"/>
      <c r="Y96" s="1090"/>
      <c r="Z96" s="1090"/>
      <c r="AA96" s="1090"/>
      <c r="AB96" s="1090"/>
      <c r="AC96" s="1090"/>
      <c r="AD96" s="1090"/>
      <c r="AE96" s="1090"/>
      <c r="AF96" s="1090"/>
      <c r="AG96" s="1090"/>
      <c r="AH96" s="1090"/>
      <c r="AI96" s="1090"/>
      <c r="AJ96" s="1090"/>
      <c r="AK96" s="1090"/>
      <c r="AL96" s="1090"/>
      <c r="AM96" s="1090"/>
      <c r="AN96" s="1090"/>
      <c r="AO96" s="1090"/>
      <c r="AP96" s="1090"/>
      <c r="AQ96" s="1090"/>
      <c r="AR96" s="1090"/>
      <c r="AS96" s="1090"/>
      <c r="AT96" s="1090"/>
      <c r="AU96" s="1090"/>
      <c r="AV96" s="1090"/>
      <c r="AW96" s="1090"/>
      <c r="AX96" s="1090"/>
      <c r="AY96" s="1090"/>
      <c r="AZ96" s="1090"/>
      <c r="BA96" s="1090"/>
      <c r="BB96" s="1090"/>
      <c r="BC96" s="1090"/>
      <c r="BD96" s="1090"/>
      <c r="BE96" s="1090"/>
      <c r="BF96" s="1090"/>
      <c r="BG96" s="1090"/>
      <c r="BH96" s="1090"/>
      <c r="BI96" s="1090"/>
      <c r="BJ96" s="1090"/>
      <c r="BK96" s="1090"/>
    </row>
    <row r="97" spans="1:63" s="1091" customFormat="1" ht="38.25">
      <c r="A97" s="1110" t="s">
        <v>2993</v>
      </c>
      <c r="B97" s="668" t="s">
        <v>3061</v>
      </c>
      <c r="C97" s="665" t="s">
        <v>164</v>
      </c>
      <c r="D97" s="1095">
        <v>16</v>
      </c>
      <c r="E97" s="41"/>
      <c r="F97" s="1093">
        <f t="shared" si="2"/>
        <v>0</v>
      </c>
      <c r="G97" s="1090"/>
      <c r="H97" s="1090"/>
      <c r="I97" s="1090"/>
      <c r="J97" s="1090"/>
      <c r="K97" s="1090"/>
      <c r="L97" s="1090"/>
      <c r="M97" s="1090"/>
      <c r="N97" s="1090"/>
      <c r="O97" s="1090"/>
      <c r="P97" s="1090"/>
      <c r="Q97" s="1090"/>
      <c r="R97" s="1090"/>
      <c r="S97" s="1090"/>
      <c r="T97" s="1090"/>
      <c r="U97" s="1090"/>
      <c r="V97" s="1090"/>
      <c r="W97" s="1090"/>
      <c r="X97" s="1090"/>
      <c r="Y97" s="1090"/>
      <c r="Z97" s="1090"/>
      <c r="AA97" s="1090"/>
      <c r="AB97" s="1090"/>
      <c r="AC97" s="1090"/>
      <c r="AD97" s="1090"/>
      <c r="AE97" s="1090"/>
      <c r="AF97" s="1090"/>
      <c r="AG97" s="1090"/>
      <c r="AH97" s="1090"/>
      <c r="AI97" s="1090"/>
      <c r="AJ97" s="1090"/>
      <c r="AK97" s="1090"/>
      <c r="AL97" s="1090"/>
      <c r="AM97" s="1090"/>
      <c r="AN97" s="1090"/>
      <c r="AO97" s="1090"/>
      <c r="AP97" s="1090"/>
      <c r="AQ97" s="1090"/>
      <c r="AR97" s="1090"/>
      <c r="AS97" s="1090"/>
      <c r="AT97" s="1090"/>
      <c r="AU97" s="1090"/>
      <c r="AV97" s="1090"/>
      <c r="AW97" s="1090"/>
      <c r="AX97" s="1090"/>
      <c r="AY97" s="1090"/>
      <c r="AZ97" s="1090"/>
      <c r="BA97" s="1090"/>
      <c r="BB97" s="1090"/>
      <c r="BC97" s="1090"/>
      <c r="BD97" s="1090"/>
      <c r="BE97" s="1090"/>
      <c r="BF97" s="1090"/>
      <c r="BG97" s="1090"/>
      <c r="BH97" s="1090"/>
      <c r="BI97" s="1090"/>
      <c r="BJ97" s="1090"/>
      <c r="BK97" s="1090"/>
    </row>
    <row r="98" spans="1:63" s="1091" customFormat="1" ht="38.25">
      <c r="A98" s="1110" t="s">
        <v>2995</v>
      </c>
      <c r="B98" s="668" t="s">
        <v>3008</v>
      </c>
      <c r="C98" s="665" t="s">
        <v>164</v>
      </c>
      <c r="D98" s="1095">
        <v>236</v>
      </c>
      <c r="E98" s="41"/>
      <c r="F98" s="1093">
        <f t="shared" si="2"/>
        <v>0</v>
      </c>
      <c r="G98" s="1090"/>
      <c r="H98" s="1090"/>
      <c r="I98" s="1090"/>
      <c r="J98" s="1090"/>
      <c r="K98" s="1090"/>
      <c r="L98" s="1090"/>
      <c r="M98" s="1090"/>
      <c r="N98" s="1090"/>
      <c r="O98" s="1090"/>
      <c r="P98" s="1090"/>
      <c r="Q98" s="1090"/>
      <c r="R98" s="1090"/>
      <c r="S98" s="1090"/>
      <c r="T98" s="1090"/>
      <c r="U98" s="1090"/>
      <c r="V98" s="1090"/>
      <c r="W98" s="1090"/>
      <c r="X98" s="1090"/>
      <c r="Y98" s="1090"/>
      <c r="Z98" s="1090"/>
      <c r="AA98" s="1090"/>
      <c r="AB98" s="1090"/>
      <c r="AC98" s="1090"/>
      <c r="AD98" s="1090"/>
      <c r="AE98" s="1090"/>
      <c r="AF98" s="1090"/>
      <c r="AG98" s="1090"/>
      <c r="AH98" s="1090"/>
      <c r="AI98" s="1090"/>
      <c r="AJ98" s="1090"/>
      <c r="AK98" s="1090"/>
      <c r="AL98" s="1090"/>
      <c r="AM98" s="1090"/>
      <c r="AN98" s="1090"/>
      <c r="AO98" s="1090"/>
      <c r="AP98" s="1090"/>
      <c r="AQ98" s="1090"/>
      <c r="AR98" s="1090"/>
      <c r="AS98" s="1090"/>
      <c r="AT98" s="1090"/>
      <c r="AU98" s="1090"/>
      <c r="AV98" s="1090"/>
      <c r="AW98" s="1090"/>
      <c r="AX98" s="1090"/>
      <c r="AY98" s="1090"/>
      <c r="AZ98" s="1090"/>
      <c r="BA98" s="1090"/>
      <c r="BB98" s="1090"/>
      <c r="BC98" s="1090"/>
      <c r="BD98" s="1090"/>
      <c r="BE98" s="1090"/>
      <c r="BF98" s="1090"/>
      <c r="BG98" s="1090"/>
      <c r="BH98" s="1090"/>
      <c r="BI98" s="1090"/>
      <c r="BJ98" s="1090"/>
      <c r="BK98" s="1090"/>
    </row>
    <row r="99" spans="1:63" s="1091" customFormat="1" ht="38.25">
      <c r="A99" s="1110" t="s">
        <v>2997</v>
      </c>
      <c r="B99" s="668" t="s">
        <v>3010</v>
      </c>
      <c r="C99" s="665" t="s">
        <v>164</v>
      </c>
      <c r="D99" s="1095">
        <v>40</v>
      </c>
      <c r="E99" s="41"/>
      <c r="F99" s="1093">
        <f t="shared" si="2"/>
        <v>0</v>
      </c>
      <c r="G99" s="1090"/>
      <c r="H99" s="1090"/>
      <c r="I99" s="1090"/>
      <c r="J99" s="1090"/>
      <c r="K99" s="1090"/>
      <c r="L99" s="1090"/>
      <c r="M99" s="1090"/>
      <c r="N99" s="1090"/>
      <c r="O99" s="1090"/>
      <c r="P99" s="1090"/>
      <c r="Q99" s="1090"/>
      <c r="R99" s="1090"/>
      <c r="S99" s="1090"/>
      <c r="T99" s="1090"/>
      <c r="U99" s="1090"/>
      <c r="V99" s="1090"/>
      <c r="W99" s="1090"/>
      <c r="X99" s="1090"/>
      <c r="Y99" s="1090"/>
      <c r="Z99" s="1090"/>
      <c r="AA99" s="1090"/>
      <c r="AB99" s="1090"/>
      <c r="AC99" s="1090"/>
      <c r="AD99" s="1090"/>
      <c r="AE99" s="1090"/>
      <c r="AF99" s="1090"/>
      <c r="AG99" s="1090"/>
      <c r="AH99" s="1090"/>
      <c r="AI99" s="1090"/>
      <c r="AJ99" s="1090"/>
      <c r="AK99" s="1090"/>
      <c r="AL99" s="1090"/>
      <c r="AM99" s="1090"/>
      <c r="AN99" s="1090"/>
      <c r="AO99" s="1090"/>
      <c r="AP99" s="1090"/>
      <c r="AQ99" s="1090"/>
      <c r="AR99" s="1090"/>
      <c r="AS99" s="1090"/>
      <c r="AT99" s="1090"/>
      <c r="AU99" s="1090"/>
      <c r="AV99" s="1090"/>
      <c r="AW99" s="1090"/>
      <c r="AX99" s="1090"/>
      <c r="AY99" s="1090"/>
      <c r="AZ99" s="1090"/>
      <c r="BA99" s="1090"/>
      <c r="BB99" s="1090"/>
      <c r="BC99" s="1090"/>
      <c r="BD99" s="1090"/>
      <c r="BE99" s="1090"/>
      <c r="BF99" s="1090"/>
      <c r="BG99" s="1090"/>
      <c r="BH99" s="1090"/>
      <c r="BI99" s="1090"/>
      <c r="BJ99" s="1090"/>
      <c r="BK99" s="1090"/>
    </row>
    <row r="100" spans="1:63" s="1091" customFormat="1" ht="38.25">
      <c r="A100" s="1110" t="s">
        <v>2999</v>
      </c>
      <c r="B100" s="668" t="s">
        <v>3012</v>
      </c>
      <c r="C100" s="665" t="s">
        <v>164</v>
      </c>
      <c r="D100" s="1095">
        <v>40</v>
      </c>
      <c r="E100" s="41"/>
      <c r="F100" s="1093">
        <f t="shared" si="2"/>
        <v>0</v>
      </c>
      <c r="G100" s="1090"/>
      <c r="H100" s="1090"/>
      <c r="I100" s="1090"/>
      <c r="J100" s="1090"/>
      <c r="K100" s="1090"/>
      <c r="L100" s="1090"/>
      <c r="M100" s="1090"/>
      <c r="N100" s="1090"/>
      <c r="O100" s="1090"/>
      <c r="P100" s="1090"/>
      <c r="Q100" s="1090"/>
      <c r="R100" s="1090"/>
      <c r="S100" s="1090"/>
      <c r="T100" s="1090"/>
      <c r="U100" s="1090"/>
      <c r="V100" s="1090"/>
      <c r="W100" s="1090"/>
      <c r="X100" s="1090"/>
      <c r="Y100" s="1090"/>
      <c r="Z100" s="1090"/>
      <c r="AA100" s="1090"/>
      <c r="AB100" s="1090"/>
      <c r="AC100" s="1090"/>
      <c r="AD100" s="1090"/>
      <c r="AE100" s="1090"/>
      <c r="AF100" s="1090"/>
      <c r="AG100" s="1090"/>
      <c r="AH100" s="1090"/>
      <c r="AI100" s="1090"/>
      <c r="AJ100" s="1090"/>
      <c r="AK100" s="1090"/>
      <c r="AL100" s="1090"/>
      <c r="AM100" s="1090"/>
      <c r="AN100" s="1090"/>
      <c r="AO100" s="1090"/>
      <c r="AP100" s="1090"/>
      <c r="AQ100" s="1090"/>
      <c r="AR100" s="1090"/>
      <c r="AS100" s="1090"/>
      <c r="AT100" s="1090"/>
      <c r="AU100" s="1090"/>
      <c r="AV100" s="1090"/>
      <c r="AW100" s="1090"/>
      <c r="AX100" s="1090"/>
      <c r="AY100" s="1090"/>
      <c r="AZ100" s="1090"/>
      <c r="BA100" s="1090"/>
      <c r="BB100" s="1090"/>
      <c r="BC100" s="1090"/>
      <c r="BD100" s="1090"/>
      <c r="BE100" s="1090"/>
      <c r="BF100" s="1090"/>
      <c r="BG100" s="1090"/>
      <c r="BH100" s="1090"/>
      <c r="BI100" s="1090"/>
      <c r="BJ100" s="1090"/>
      <c r="BK100" s="1090"/>
    </row>
    <row r="101" spans="1:63" s="1091" customFormat="1" ht="38.25">
      <c r="A101" s="1110" t="s">
        <v>3000</v>
      </c>
      <c r="B101" s="668" t="s">
        <v>3014</v>
      </c>
      <c r="C101" s="665" t="s">
        <v>164</v>
      </c>
      <c r="D101" s="1095">
        <v>114</v>
      </c>
      <c r="E101" s="41"/>
      <c r="F101" s="1093">
        <f t="shared" si="2"/>
        <v>0</v>
      </c>
      <c r="G101" s="1090"/>
      <c r="H101" s="1090"/>
      <c r="I101" s="1090"/>
      <c r="J101" s="1090"/>
      <c r="K101" s="1090"/>
      <c r="L101" s="1090"/>
      <c r="M101" s="1090"/>
      <c r="N101" s="1090"/>
      <c r="O101" s="1090"/>
      <c r="P101" s="1090"/>
      <c r="Q101" s="1090"/>
      <c r="R101" s="1090"/>
      <c r="S101" s="1090"/>
      <c r="T101" s="1090"/>
      <c r="U101" s="1090"/>
      <c r="V101" s="1090"/>
      <c r="W101" s="1090"/>
      <c r="X101" s="1090"/>
      <c r="Y101" s="1090"/>
      <c r="Z101" s="1090"/>
      <c r="AA101" s="1090"/>
      <c r="AB101" s="1090"/>
      <c r="AC101" s="1090"/>
      <c r="AD101" s="1090"/>
      <c r="AE101" s="1090"/>
      <c r="AF101" s="1090"/>
      <c r="AG101" s="1090"/>
      <c r="AH101" s="1090"/>
      <c r="AI101" s="1090"/>
      <c r="AJ101" s="1090"/>
      <c r="AK101" s="1090"/>
      <c r="AL101" s="1090"/>
      <c r="AM101" s="1090"/>
      <c r="AN101" s="1090"/>
      <c r="AO101" s="1090"/>
      <c r="AP101" s="1090"/>
      <c r="AQ101" s="1090"/>
      <c r="AR101" s="1090"/>
      <c r="AS101" s="1090"/>
      <c r="AT101" s="1090"/>
      <c r="AU101" s="1090"/>
      <c r="AV101" s="1090"/>
      <c r="AW101" s="1090"/>
      <c r="AX101" s="1090"/>
      <c r="AY101" s="1090"/>
      <c r="AZ101" s="1090"/>
      <c r="BA101" s="1090"/>
      <c r="BB101" s="1090"/>
      <c r="BC101" s="1090"/>
      <c r="BD101" s="1090"/>
      <c r="BE101" s="1090"/>
      <c r="BF101" s="1090"/>
      <c r="BG101" s="1090"/>
      <c r="BH101" s="1090"/>
      <c r="BI101" s="1090"/>
      <c r="BJ101" s="1090"/>
      <c r="BK101" s="1090"/>
    </row>
    <row r="102" spans="1:63" s="1091" customFormat="1" ht="38.25">
      <c r="A102" s="1110" t="s">
        <v>3001</v>
      </c>
      <c r="B102" s="668" t="s">
        <v>3016</v>
      </c>
      <c r="C102" s="665" t="s">
        <v>164</v>
      </c>
      <c r="D102" s="1095">
        <v>4</v>
      </c>
      <c r="E102" s="41"/>
      <c r="F102" s="1093">
        <f t="shared" si="2"/>
        <v>0</v>
      </c>
      <c r="G102" s="1090"/>
      <c r="H102" s="1090"/>
      <c r="I102" s="1090"/>
      <c r="J102" s="1090"/>
      <c r="K102" s="1090"/>
      <c r="L102" s="1090"/>
      <c r="M102" s="1090"/>
      <c r="N102" s="1090"/>
      <c r="O102" s="1090"/>
      <c r="P102" s="1090"/>
      <c r="Q102" s="1090"/>
      <c r="R102" s="1090"/>
      <c r="S102" s="1090"/>
      <c r="T102" s="1090"/>
      <c r="U102" s="1090"/>
      <c r="V102" s="1090"/>
      <c r="W102" s="1090"/>
      <c r="X102" s="1090"/>
      <c r="Y102" s="1090"/>
      <c r="Z102" s="1090"/>
      <c r="AA102" s="1090"/>
      <c r="AB102" s="1090"/>
      <c r="AC102" s="1090"/>
      <c r="AD102" s="1090"/>
      <c r="AE102" s="1090"/>
      <c r="AF102" s="1090"/>
      <c r="AG102" s="1090"/>
      <c r="AH102" s="1090"/>
      <c r="AI102" s="1090"/>
      <c r="AJ102" s="1090"/>
      <c r="AK102" s="1090"/>
      <c r="AL102" s="1090"/>
      <c r="AM102" s="1090"/>
      <c r="AN102" s="1090"/>
      <c r="AO102" s="1090"/>
      <c r="AP102" s="1090"/>
      <c r="AQ102" s="1090"/>
      <c r="AR102" s="1090"/>
      <c r="AS102" s="1090"/>
      <c r="AT102" s="1090"/>
      <c r="AU102" s="1090"/>
      <c r="AV102" s="1090"/>
      <c r="AW102" s="1090"/>
      <c r="AX102" s="1090"/>
      <c r="AY102" s="1090"/>
      <c r="AZ102" s="1090"/>
      <c r="BA102" s="1090"/>
      <c r="BB102" s="1090"/>
      <c r="BC102" s="1090"/>
      <c r="BD102" s="1090"/>
      <c r="BE102" s="1090"/>
      <c r="BF102" s="1090"/>
      <c r="BG102" s="1090"/>
      <c r="BH102" s="1090"/>
      <c r="BI102" s="1090"/>
      <c r="BJ102" s="1090"/>
      <c r="BK102" s="1090"/>
    </row>
    <row r="103" spans="1:63" s="1091" customFormat="1" ht="38.25">
      <c r="A103" s="1110" t="s">
        <v>3002</v>
      </c>
      <c r="B103" s="668" t="s">
        <v>3136</v>
      </c>
      <c r="C103" s="665" t="s">
        <v>102</v>
      </c>
      <c r="D103" s="1095">
        <v>22</v>
      </c>
      <c r="E103" s="41"/>
      <c r="F103" s="1093">
        <f t="shared" si="2"/>
        <v>0</v>
      </c>
      <c r="G103" s="1090"/>
      <c r="H103" s="1090"/>
      <c r="I103" s="1090"/>
      <c r="J103" s="1090"/>
      <c r="K103" s="1090"/>
      <c r="L103" s="1090"/>
      <c r="M103" s="1090"/>
      <c r="N103" s="1090"/>
      <c r="O103" s="1090"/>
      <c r="P103" s="1090"/>
      <c r="Q103" s="1090"/>
      <c r="R103" s="1090"/>
      <c r="S103" s="1090"/>
      <c r="T103" s="1090"/>
      <c r="U103" s="1090"/>
      <c r="V103" s="1090"/>
      <c r="W103" s="1090"/>
      <c r="X103" s="1090"/>
      <c r="Y103" s="1090"/>
      <c r="Z103" s="1090"/>
      <c r="AA103" s="1090"/>
      <c r="AB103" s="1090"/>
      <c r="AC103" s="1090"/>
      <c r="AD103" s="1090"/>
      <c r="AE103" s="1090"/>
      <c r="AF103" s="1090"/>
      <c r="AG103" s="1090"/>
      <c r="AH103" s="1090"/>
      <c r="AI103" s="1090"/>
      <c r="AJ103" s="1090"/>
      <c r="AK103" s="1090"/>
      <c r="AL103" s="1090"/>
      <c r="AM103" s="1090"/>
      <c r="AN103" s="1090"/>
      <c r="AO103" s="1090"/>
      <c r="AP103" s="1090"/>
      <c r="AQ103" s="1090"/>
      <c r="AR103" s="1090"/>
      <c r="AS103" s="1090"/>
      <c r="AT103" s="1090"/>
      <c r="AU103" s="1090"/>
      <c r="AV103" s="1090"/>
      <c r="AW103" s="1090"/>
      <c r="AX103" s="1090"/>
      <c r="AY103" s="1090"/>
      <c r="AZ103" s="1090"/>
      <c r="BA103" s="1090"/>
      <c r="BB103" s="1090"/>
      <c r="BC103" s="1090"/>
      <c r="BD103" s="1090"/>
      <c r="BE103" s="1090"/>
      <c r="BF103" s="1090"/>
      <c r="BG103" s="1090"/>
      <c r="BH103" s="1090"/>
      <c r="BI103" s="1090"/>
      <c r="BJ103" s="1090"/>
      <c r="BK103" s="1090"/>
    </row>
    <row r="104" spans="1:63" s="1091" customFormat="1" ht="38.25">
      <c r="A104" s="1110" t="s">
        <v>3003</v>
      </c>
      <c r="B104" s="668" t="s">
        <v>3135</v>
      </c>
      <c r="C104" s="665" t="s">
        <v>102</v>
      </c>
      <c r="D104" s="1095">
        <v>25</v>
      </c>
      <c r="E104" s="41"/>
      <c r="F104" s="1093">
        <f t="shared" si="2"/>
        <v>0</v>
      </c>
      <c r="G104" s="1090"/>
      <c r="H104" s="1090"/>
      <c r="I104" s="1090"/>
      <c r="J104" s="1090"/>
      <c r="K104" s="1090"/>
      <c r="L104" s="1090"/>
      <c r="M104" s="1090"/>
      <c r="N104" s="1090"/>
      <c r="O104" s="1090"/>
      <c r="P104" s="1090"/>
      <c r="Q104" s="1090"/>
      <c r="R104" s="1090"/>
      <c r="S104" s="1090"/>
      <c r="T104" s="1090"/>
      <c r="U104" s="1090"/>
      <c r="V104" s="1090"/>
      <c r="W104" s="1090"/>
      <c r="X104" s="1090"/>
      <c r="Y104" s="1090"/>
      <c r="Z104" s="1090"/>
      <c r="AA104" s="1090"/>
      <c r="AB104" s="1090"/>
      <c r="AC104" s="1090"/>
      <c r="AD104" s="1090"/>
      <c r="AE104" s="1090"/>
      <c r="AF104" s="1090"/>
      <c r="AG104" s="1090"/>
      <c r="AH104" s="1090"/>
      <c r="AI104" s="1090"/>
      <c r="AJ104" s="1090"/>
      <c r="AK104" s="1090"/>
      <c r="AL104" s="1090"/>
      <c r="AM104" s="1090"/>
      <c r="AN104" s="1090"/>
      <c r="AO104" s="1090"/>
      <c r="AP104" s="1090"/>
      <c r="AQ104" s="1090"/>
      <c r="AR104" s="1090"/>
      <c r="AS104" s="1090"/>
      <c r="AT104" s="1090"/>
      <c r="AU104" s="1090"/>
      <c r="AV104" s="1090"/>
      <c r="AW104" s="1090"/>
      <c r="AX104" s="1090"/>
      <c r="AY104" s="1090"/>
      <c r="AZ104" s="1090"/>
      <c r="BA104" s="1090"/>
      <c r="BB104" s="1090"/>
      <c r="BC104" s="1090"/>
      <c r="BD104" s="1090"/>
      <c r="BE104" s="1090"/>
      <c r="BF104" s="1090"/>
      <c r="BG104" s="1090"/>
      <c r="BH104" s="1090"/>
      <c r="BI104" s="1090"/>
      <c r="BJ104" s="1090"/>
      <c r="BK104" s="1090"/>
    </row>
    <row r="105" spans="1:63" s="1091" customFormat="1" ht="25.5">
      <c r="A105" s="1110" t="s">
        <v>3004</v>
      </c>
      <c r="B105" s="668" t="s">
        <v>3039</v>
      </c>
      <c r="C105" s="665" t="s">
        <v>102</v>
      </c>
      <c r="D105" s="1095">
        <v>1</v>
      </c>
      <c r="E105" s="41"/>
      <c r="F105" s="1093">
        <f t="shared" si="2"/>
        <v>0</v>
      </c>
      <c r="G105" s="1090"/>
      <c r="H105" s="1090"/>
      <c r="I105" s="1090"/>
      <c r="J105" s="1090"/>
      <c r="K105" s="1090"/>
      <c r="L105" s="1090"/>
      <c r="M105" s="1090"/>
      <c r="N105" s="1090"/>
      <c r="O105" s="1090"/>
      <c r="P105" s="1090"/>
      <c r="Q105" s="1090"/>
      <c r="R105" s="1090"/>
      <c r="S105" s="1090"/>
      <c r="T105" s="1090"/>
      <c r="U105" s="1090"/>
      <c r="V105" s="1090"/>
      <c r="W105" s="1090"/>
      <c r="X105" s="1090"/>
      <c r="Y105" s="1090"/>
      <c r="Z105" s="1090"/>
      <c r="AA105" s="1090"/>
      <c r="AB105" s="1090"/>
      <c r="AC105" s="1090"/>
      <c r="AD105" s="1090"/>
      <c r="AE105" s="1090"/>
      <c r="AF105" s="1090"/>
      <c r="AG105" s="1090"/>
      <c r="AH105" s="1090"/>
      <c r="AI105" s="1090"/>
      <c r="AJ105" s="1090"/>
      <c r="AK105" s="1090"/>
      <c r="AL105" s="1090"/>
      <c r="AM105" s="1090"/>
      <c r="AN105" s="1090"/>
      <c r="AO105" s="1090"/>
      <c r="AP105" s="1090"/>
      <c r="AQ105" s="1090"/>
      <c r="AR105" s="1090"/>
      <c r="AS105" s="1090"/>
      <c r="AT105" s="1090"/>
      <c r="AU105" s="1090"/>
      <c r="AV105" s="1090"/>
      <c r="AW105" s="1090"/>
      <c r="AX105" s="1090"/>
      <c r="AY105" s="1090"/>
      <c r="AZ105" s="1090"/>
      <c r="BA105" s="1090"/>
      <c r="BB105" s="1090"/>
      <c r="BC105" s="1090"/>
      <c r="BD105" s="1090"/>
      <c r="BE105" s="1090"/>
      <c r="BF105" s="1090"/>
      <c r="BG105" s="1090"/>
      <c r="BH105" s="1090"/>
      <c r="BI105" s="1090"/>
      <c r="BJ105" s="1090"/>
      <c r="BK105" s="1090"/>
    </row>
    <row r="106" spans="1:63" s="1091" customFormat="1" ht="38.25">
      <c r="A106" s="1110" t="s">
        <v>3005</v>
      </c>
      <c r="B106" s="668" t="s">
        <v>3062</v>
      </c>
      <c r="C106" s="665" t="s">
        <v>102</v>
      </c>
      <c r="D106" s="1095">
        <v>5</v>
      </c>
      <c r="E106" s="41"/>
      <c r="F106" s="1093">
        <f t="shared" si="2"/>
        <v>0</v>
      </c>
      <c r="G106" s="1090"/>
      <c r="H106" s="1090"/>
      <c r="I106" s="1090"/>
      <c r="J106" s="1090"/>
      <c r="K106" s="1090"/>
      <c r="L106" s="1090"/>
      <c r="M106" s="1090"/>
      <c r="N106" s="1090"/>
      <c r="O106" s="1090"/>
      <c r="P106" s="1090"/>
      <c r="Q106" s="1090"/>
      <c r="R106" s="1090"/>
      <c r="S106" s="1090"/>
      <c r="T106" s="1090"/>
      <c r="U106" s="1090"/>
      <c r="V106" s="1090"/>
      <c r="W106" s="1090"/>
      <c r="X106" s="1090"/>
      <c r="Y106" s="1090"/>
      <c r="Z106" s="1090"/>
      <c r="AA106" s="1090"/>
      <c r="AB106" s="1090"/>
      <c r="AC106" s="1090"/>
      <c r="AD106" s="1090"/>
      <c r="AE106" s="1090"/>
      <c r="AF106" s="1090"/>
      <c r="AG106" s="1090"/>
      <c r="AH106" s="1090"/>
      <c r="AI106" s="1090"/>
      <c r="AJ106" s="1090"/>
      <c r="AK106" s="1090"/>
      <c r="AL106" s="1090"/>
      <c r="AM106" s="1090"/>
      <c r="AN106" s="1090"/>
      <c r="AO106" s="1090"/>
      <c r="AP106" s="1090"/>
      <c r="AQ106" s="1090"/>
      <c r="AR106" s="1090"/>
      <c r="AS106" s="1090"/>
      <c r="AT106" s="1090"/>
      <c r="AU106" s="1090"/>
      <c r="AV106" s="1090"/>
      <c r="AW106" s="1090"/>
      <c r="AX106" s="1090"/>
      <c r="AY106" s="1090"/>
      <c r="AZ106" s="1090"/>
      <c r="BA106" s="1090"/>
      <c r="BB106" s="1090"/>
      <c r="BC106" s="1090"/>
      <c r="BD106" s="1090"/>
      <c r="BE106" s="1090"/>
      <c r="BF106" s="1090"/>
      <c r="BG106" s="1090"/>
      <c r="BH106" s="1090"/>
      <c r="BI106" s="1090"/>
      <c r="BJ106" s="1090"/>
      <c r="BK106" s="1090"/>
    </row>
    <row r="107" spans="1:63" s="1091" customFormat="1" ht="25.5">
      <c r="A107" s="1110" t="s">
        <v>3006</v>
      </c>
      <c r="B107" s="668" t="s">
        <v>3063</v>
      </c>
      <c r="C107" s="665" t="s">
        <v>102</v>
      </c>
      <c r="D107" s="1095">
        <v>1</v>
      </c>
      <c r="E107" s="41"/>
      <c r="F107" s="1093">
        <f t="shared" si="2"/>
        <v>0</v>
      </c>
      <c r="G107" s="1090"/>
      <c r="H107" s="1090"/>
      <c r="I107" s="1090"/>
      <c r="J107" s="1090"/>
      <c r="K107" s="1090"/>
      <c r="L107" s="1090"/>
      <c r="M107" s="1090"/>
      <c r="N107" s="1090"/>
      <c r="O107" s="1090"/>
      <c r="P107" s="1090"/>
      <c r="Q107" s="1090"/>
      <c r="R107" s="1090"/>
      <c r="S107" s="1090"/>
      <c r="T107" s="1090"/>
      <c r="U107" s="1090"/>
      <c r="V107" s="1090"/>
      <c r="W107" s="1090"/>
      <c r="X107" s="1090"/>
      <c r="Y107" s="1090"/>
      <c r="Z107" s="1090"/>
      <c r="AA107" s="1090"/>
      <c r="AB107" s="1090"/>
      <c r="AC107" s="1090"/>
      <c r="AD107" s="1090"/>
      <c r="AE107" s="1090"/>
      <c r="AF107" s="1090"/>
      <c r="AG107" s="1090"/>
      <c r="AH107" s="1090"/>
      <c r="AI107" s="1090"/>
      <c r="AJ107" s="1090"/>
      <c r="AK107" s="1090"/>
      <c r="AL107" s="1090"/>
      <c r="AM107" s="1090"/>
      <c r="AN107" s="1090"/>
      <c r="AO107" s="1090"/>
      <c r="AP107" s="1090"/>
      <c r="AQ107" s="1090"/>
      <c r="AR107" s="1090"/>
      <c r="AS107" s="1090"/>
      <c r="AT107" s="1090"/>
      <c r="AU107" s="1090"/>
      <c r="AV107" s="1090"/>
      <c r="AW107" s="1090"/>
      <c r="AX107" s="1090"/>
      <c r="AY107" s="1090"/>
      <c r="AZ107" s="1090"/>
      <c r="BA107" s="1090"/>
      <c r="BB107" s="1090"/>
      <c r="BC107" s="1090"/>
      <c r="BD107" s="1090"/>
      <c r="BE107" s="1090"/>
      <c r="BF107" s="1090"/>
      <c r="BG107" s="1090"/>
      <c r="BH107" s="1090"/>
      <c r="BI107" s="1090"/>
      <c r="BJ107" s="1090"/>
      <c r="BK107" s="1090"/>
    </row>
    <row r="108" spans="1:63" s="1091" customFormat="1" ht="25.5">
      <c r="A108" s="1113"/>
      <c r="B108" s="1114" t="s">
        <v>3064</v>
      </c>
      <c r="C108" s="1115"/>
      <c r="D108" s="1116"/>
      <c r="E108" s="39"/>
      <c r="F108" s="1094">
        <f>SUM(F76:F107)</f>
        <v>0</v>
      </c>
      <c r="G108" s="1090"/>
      <c r="H108" s="1090"/>
      <c r="I108" s="1090"/>
      <c r="J108" s="1090"/>
      <c r="K108" s="1090"/>
      <c r="L108" s="1090"/>
      <c r="M108" s="1090"/>
      <c r="N108" s="1090"/>
      <c r="O108" s="1090"/>
      <c r="P108" s="1090"/>
      <c r="Q108" s="1090"/>
      <c r="R108" s="1090"/>
      <c r="S108" s="1090"/>
      <c r="T108" s="1090"/>
      <c r="U108" s="1090"/>
      <c r="V108" s="1090"/>
      <c r="W108" s="1090"/>
      <c r="X108" s="1090"/>
      <c r="Y108" s="1090"/>
      <c r="Z108" s="1090"/>
      <c r="AA108" s="1090"/>
      <c r="AB108" s="1090"/>
      <c r="AC108" s="1090"/>
      <c r="AD108" s="1090"/>
      <c r="AE108" s="1090"/>
      <c r="AF108" s="1090"/>
      <c r="AG108" s="1090"/>
      <c r="AH108" s="1090"/>
      <c r="AI108" s="1090"/>
      <c r="AJ108" s="1090"/>
      <c r="AK108" s="1090"/>
      <c r="AL108" s="1090"/>
      <c r="AM108" s="1090"/>
      <c r="AN108" s="1090"/>
      <c r="AO108" s="1090"/>
      <c r="AP108" s="1090"/>
      <c r="AQ108" s="1090"/>
      <c r="AR108" s="1090"/>
      <c r="AS108" s="1090"/>
      <c r="AT108" s="1090"/>
      <c r="AU108" s="1090"/>
      <c r="AV108" s="1090"/>
      <c r="AW108" s="1090"/>
      <c r="AX108" s="1090"/>
      <c r="AY108" s="1090"/>
      <c r="AZ108" s="1090"/>
      <c r="BA108" s="1090"/>
      <c r="BB108" s="1090"/>
      <c r="BC108" s="1090"/>
      <c r="BD108" s="1090"/>
      <c r="BE108" s="1090"/>
      <c r="BF108" s="1090"/>
      <c r="BG108" s="1090"/>
      <c r="BH108" s="1090"/>
      <c r="BI108" s="1090"/>
      <c r="BJ108" s="1090"/>
      <c r="BK108" s="1090"/>
    </row>
    <row r="109" spans="1:63" s="1091" customFormat="1" ht="12.75">
      <c r="A109" s="1110"/>
      <c r="B109" s="668"/>
      <c r="C109" s="665"/>
      <c r="D109" s="1117"/>
      <c r="E109" s="38"/>
      <c r="F109" s="638"/>
      <c r="G109" s="1090"/>
      <c r="H109" s="1090"/>
      <c r="I109" s="1090"/>
      <c r="J109" s="1090"/>
      <c r="K109" s="1090"/>
      <c r="L109" s="1090"/>
      <c r="M109" s="1090"/>
      <c r="N109" s="1090"/>
      <c r="O109" s="1090"/>
      <c r="P109" s="1090"/>
      <c r="Q109" s="1090"/>
      <c r="R109" s="1090"/>
      <c r="S109" s="1090"/>
      <c r="T109" s="1090"/>
      <c r="U109" s="1090"/>
      <c r="V109" s="1090"/>
      <c r="W109" s="1090"/>
      <c r="X109" s="1090"/>
      <c r="Y109" s="1090"/>
      <c r="Z109" s="1090"/>
      <c r="AA109" s="1090"/>
      <c r="AB109" s="1090"/>
      <c r="AC109" s="1090"/>
      <c r="AD109" s="1090"/>
      <c r="AE109" s="1090"/>
      <c r="AF109" s="1090"/>
      <c r="AG109" s="1090"/>
      <c r="AH109" s="1090"/>
      <c r="AI109" s="1090"/>
      <c r="AJ109" s="1090"/>
      <c r="AK109" s="1090"/>
      <c r="AL109" s="1090"/>
      <c r="AM109" s="1090"/>
      <c r="AN109" s="1090"/>
      <c r="AO109" s="1090"/>
      <c r="AP109" s="1090"/>
      <c r="AQ109" s="1090"/>
      <c r="AR109" s="1090"/>
      <c r="AS109" s="1090"/>
      <c r="AT109" s="1090"/>
      <c r="AU109" s="1090"/>
      <c r="AV109" s="1090"/>
      <c r="AW109" s="1090"/>
      <c r="AX109" s="1090"/>
      <c r="AY109" s="1090"/>
      <c r="AZ109" s="1090"/>
      <c r="BA109" s="1090"/>
      <c r="BB109" s="1090"/>
      <c r="BC109" s="1090"/>
      <c r="BD109" s="1090"/>
      <c r="BE109" s="1090"/>
      <c r="BF109" s="1090"/>
      <c r="BG109" s="1090"/>
      <c r="BH109" s="1090"/>
      <c r="BI109" s="1090"/>
      <c r="BJ109" s="1090"/>
      <c r="BK109" s="1090"/>
    </row>
    <row r="110" spans="1:63" s="1091" customFormat="1" ht="12.75">
      <c r="A110" s="1118" t="s">
        <v>1601</v>
      </c>
      <c r="B110" s="1119" t="s">
        <v>3065</v>
      </c>
      <c r="C110" s="1120"/>
      <c r="D110" s="1121"/>
      <c r="E110" s="40"/>
      <c r="F110" s="1092"/>
      <c r="G110" s="1090"/>
      <c r="H110" s="1090"/>
      <c r="I110" s="1090"/>
      <c r="J110" s="1090"/>
      <c r="K110" s="1090"/>
      <c r="L110" s="1090"/>
      <c r="M110" s="1090"/>
      <c r="N110" s="1090"/>
      <c r="O110" s="1090"/>
      <c r="P110" s="1090"/>
      <c r="Q110" s="1090"/>
      <c r="R110" s="1090"/>
      <c r="S110" s="1090"/>
      <c r="T110" s="1090"/>
      <c r="U110" s="1090"/>
      <c r="V110" s="1090"/>
      <c r="W110" s="1090"/>
      <c r="X110" s="1090"/>
      <c r="Y110" s="1090"/>
      <c r="Z110" s="1090"/>
      <c r="AA110" s="1090"/>
      <c r="AB110" s="1090"/>
      <c r="AC110" s="1090"/>
      <c r="AD110" s="1090"/>
      <c r="AE110" s="1090"/>
      <c r="AF110" s="1090"/>
      <c r="AG110" s="1090"/>
      <c r="AH110" s="1090"/>
      <c r="AI110" s="1090"/>
      <c r="AJ110" s="1090"/>
      <c r="AK110" s="1090"/>
      <c r="AL110" s="1090"/>
      <c r="AM110" s="1090"/>
      <c r="AN110" s="1090"/>
      <c r="AO110" s="1090"/>
      <c r="AP110" s="1090"/>
      <c r="AQ110" s="1090"/>
      <c r="AR110" s="1090"/>
      <c r="AS110" s="1090"/>
      <c r="AT110" s="1090"/>
      <c r="AU110" s="1090"/>
      <c r="AV110" s="1090"/>
      <c r="AW110" s="1090"/>
      <c r="AX110" s="1090"/>
      <c r="AY110" s="1090"/>
      <c r="AZ110" s="1090"/>
      <c r="BA110" s="1090"/>
      <c r="BB110" s="1090"/>
      <c r="BC110" s="1090"/>
      <c r="BD110" s="1090"/>
      <c r="BE110" s="1090"/>
      <c r="BF110" s="1090"/>
      <c r="BG110" s="1090"/>
      <c r="BH110" s="1090"/>
      <c r="BI110" s="1090"/>
      <c r="BJ110" s="1090"/>
      <c r="BK110" s="1090"/>
    </row>
    <row r="111" spans="1:63" s="1091" customFormat="1" ht="12.75">
      <c r="A111" s="1110"/>
      <c r="B111" s="668"/>
      <c r="C111" s="665"/>
      <c r="D111" s="1117"/>
      <c r="E111" s="38"/>
      <c r="F111" s="638"/>
      <c r="G111" s="1090"/>
      <c r="H111" s="1090"/>
      <c r="I111" s="1090"/>
      <c r="J111" s="1090"/>
      <c r="K111" s="1090"/>
      <c r="L111" s="1090"/>
      <c r="M111" s="1090"/>
      <c r="N111" s="1090"/>
      <c r="O111" s="1090"/>
      <c r="P111" s="1090"/>
      <c r="Q111" s="1090"/>
      <c r="R111" s="1090"/>
      <c r="S111" s="1090"/>
      <c r="T111" s="1090"/>
      <c r="U111" s="1090"/>
      <c r="V111" s="1090"/>
      <c r="W111" s="1090"/>
      <c r="X111" s="1090"/>
      <c r="Y111" s="1090"/>
      <c r="Z111" s="1090"/>
      <c r="AA111" s="1090"/>
      <c r="AB111" s="1090"/>
      <c r="AC111" s="1090"/>
      <c r="AD111" s="1090"/>
      <c r="AE111" s="1090"/>
      <c r="AF111" s="1090"/>
      <c r="AG111" s="1090"/>
      <c r="AH111" s="1090"/>
      <c r="AI111" s="1090"/>
      <c r="AJ111" s="1090"/>
      <c r="AK111" s="1090"/>
      <c r="AL111" s="1090"/>
      <c r="AM111" s="1090"/>
      <c r="AN111" s="1090"/>
      <c r="AO111" s="1090"/>
      <c r="AP111" s="1090"/>
      <c r="AQ111" s="1090"/>
      <c r="AR111" s="1090"/>
      <c r="AS111" s="1090"/>
      <c r="AT111" s="1090"/>
      <c r="AU111" s="1090"/>
      <c r="AV111" s="1090"/>
      <c r="AW111" s="1090"/>
      <c r="AX111" s="1090"/>
      <c r="AY111" s="1090"/>
      <c r="AZ111" s="1090"/>
      <c r="BA111" s="1090"/>
      <c r="BB111" s="1090"/>
      <c r="BC111" s="1090"/>
      <c r="BD111" s="1090"/>
      <c r="BE111" s="1090"/>
      <c r="BF111" s="1090"/>
      <c r="BG111" s="1090"/>
      <c r="BH111" s="1090"/>
      <c r="BI111" s="1090"/>
      <c r="BJ111" s="1090"/>
      <c r="BK111" s="1090"/>
    </row>
    <row r="112" spans="1:63" s="1091" customFormat="1" ht="51">
      <c r="A112" s="1110" t="s">
        <v>1156</v>
      </c>
      <c r="B112" s="668" t="s">
        <v>3066</v>
      </c>
      <c r="C112" s="665" t="s">
        <v>102</v>
      </c>
      <c r="D112" s="1095">
        <v>1</v>
      </c>
      <c r="E112" s="41"/>
      <c r="F112" s="1093">
        <f t="shared" ref="F112:F128" si="3">ROUND(D112*E112,2)</f>
        <v>0</v>
      </c>
      <c r="G112" s="1090"/>
      <c r="H112" s="1090"/>
      <c r="I112" s="1090"/>
      <c r="J112" s="1090"/>
      <c r="K112" s="1090"/>
      <c r="L112" s="1090"/>
      <c r="M112" s="1090"/>
      <c r="N112" s="1090"/>
      <c r="O112" s="1090"/>
      <c r="P112" s="1090"/>
      <c r="Q112" s="1090"/>
      <c r="R112" s="1090"/>
      <c r="S112" s="1090"/>
      <c r="T112" s="1090"/>
      <c r="U112" s="1090"/>
      <c r="V112" s="1090"/>
      <c r="W112" s="1090"/>
      <c r="X112" s="1090"/>
      <c r="Y112" s="1090"/>
      <c r="Z112" s="1090"/>
      <c r="AA112" s="1090"/>
      <c r="AB112" s="1090"/>
      <c r="AC112" s="1090"/>
      <c r="AD112" s="1090"/>
      <c r="AE112" s="1090"/>
      <c r="AF112" s="1090"/>
      <c r="AG112" s="1090"/>
      <c r="AH112" s="1090"/>
      <c r="AI112" s="1090"/>
      <c r="AJ112" s="1090"/>
      <c r="AK112" s="1090"/>
      <c r="AL112" s="1090"/>
      <c r="AM112" s="1090"/>
      <c r="AN112" s="1090"/>
      <c r="AO112" s="1090"/>
      <c r="AP112" s="1090"/>
      <c r="AQ112" s="1090"/>
      <c r="AR112" s="1090"/>
      <c r="AS112" s="1090"/>
      <c r="AT112" s="1090"/>
      <c r="AU112" s="1090"/>
      <c r="AV112" s="1090"/>
      <c r="AW112" s="1090"/>
      <c r="AX112" s="1090"/>
      <c r="AY112" s="1090"/>
      <c r="AZ112" s="1090"/>
      <c r="BA112" s="1090"/>
      <c r="BB112" s="1090"/>
      <c r="BC112" s="1090"/>
      <c r="BD112" s="1090"/>
      <c r="BE112" s="1090"/>
      <c r="BF112" s="1090"/>
      <c r="BG112" s="1090"/>
      <c r="BH112" s="1090"/>
      <c r="BI112" s="1090"/>
      <c r="BJ112" s="1090"/>
      <c r="BK112" s="1090"/>
    </row>
    <row r="113" spans="1:63" s="1091" customFormat="1" ht="51">
      <c r="A113" s="1110" t="s">
        <v>1158</v>
      </c>
      <c r="B113" s="668" t="s">
        <v>3067</v>
      </c>
      <c r="C113" s="665" t="s">
        <v>102</v>
      </c>
      <c r="D113" s="1095">
        <v>1</v>
      </c>
      <c r="E113" s="41"/>
      <c r="F113" s="1093">
        <f t="shared" si="3"/>
        <v>0</v>
      </c>
      <c r="G113" s="1090"/>
      <c r="H113" s="1090"/>
      <c r="I113" s="1090"/>
      <c r="J113" s="1090"/>
      <c r="K113" s="1090"/>
      <c r="L113" s="1090"/>
      <c r="M113" s="1090"/>
      <c r="N113" s="1090"/>
      <c r="O113" s="1090"/>
      <c r="P113" s="1090"/>
      <c r="Q113" s="1090"/>
      <c r="R113" s="1090"/>
      <c r="S113" s="1090"/>
      <c r="T113" s="1090"/>
      <c r="U113" s="1090"/>
      <c r="V113" s="1090"/>
      <c r="W113" s="1090"/>
      <c r="X113" s="1090"/>
      <c r="Y113" s="1090"/>
      <c r="Z113" s="1090"/>
      <c r="AA113" s="1090"/>
      <c r="AB113" s="1090"/>
      <c r="AC113" s="1090"/>
      <c r="AD113" s="1090"/>
      <c r="AE113" s="1090"/>
      <c r="AF113" s="1090"/>
      <c r="AG113" s="1090"/>
      <c r="AH113" s="1090"/>
      <c r="AI113" s="1090"/>
      <c r="AJ113" s="1090"/>
      <c r="AK113" s="1090"/>
      <c r="AL113" s="1090"/>
      <c r="AM113" s="1090"/>
      <c r="AN113" s="1090"/>
      <c r="AO113" s="1090"/>
      <c r="AP113" s="1090"/>
      <c r="AQ113" s="1090"/>
      <c r="AR113" s="1090"/>
      <c r="AS113" s="1090"/>
      <c r="AT113" s="1090"/>
      <c r="AU113" s="1090"/>
      <c r="AV113" s="1090"/>
      <c r="AW113" s="1090"/>
      <c r="AX113" s="1090"/>
      <c r="AY113" s="1090"/>
      <c r="AZ113" s="1090"/>
      <c r="BA113" s="1090"/>
      <c r="BB113" s="1090"/>
      <c r="BC113" s="1090"/>
      <c r="BD113" s="1090"/>
      <c r="BE113" s="1090"/>
      <c r="BF113" s="1090"/>
      <c r="BG113" s="1090"/>
      <c r="BH113" s="1090"/>
      <c r="BI113" s="1090"/>
      <c r="BJ113" s="1090"/>
      <c r="BK113" s="1090"/>
    </row>
    <row r="114" spans="1:63" s="1091" customFormat="1" ht="12.75">
      <c r="A114" s="1110" t="s">
        <v>1601</v>
      </c>
      <c r="B114" s="668" t="s">
        <v>3068</v>
      </c>
      <c r="C114" s="665" t="s">
        <v>164</v>
      </c>
      <c r="D114" s="1095">
        <v>1</v>
      </c>
      <c r="E114" s="41"/>
      <c r="F114" s="1093">
        <f t="shared" si="3"/>
        <v>0</v>
      </c>
      <c r="G114" s="1090"/>
      <c r="H114" s="1090"/>
      <c r="I114" s="1090"/>
      <c r="J114" s="1090"/>
      <c r="K114" s="1090"/>
      <c r="L114" s="1090"/>
      <c r="M114" s="1090"/>
      <c r="N114" s="1090"/>
      <c r="O114" s="1090"/>
      <c r="P114" s="1090"/>
      <c r="Q114" s="1090"/>
      <c r="R114" s="1090"/>
      <c r="S114" s="1090"/>
      <c r="T114" s="1090"/>
      <c r="U114" s="1090"/>
      <c r="V114" s="1090"/>
      <c r="W114" s="1090"/>
      <c r="X114" s="1090"/>
      <c r="Y114" s="1090"/>
      <c r="Z114" s="1090"/>
      <c r="AA114" s="1090"/>
      <c r="AB114" s="1090"/>
      <c r="AC114" s="1090"/>
      <c r="AD114" s="1090"/>
      <c r="AE114" s="1090"/>
      <c r="AF114" s="1090"/>
      <c r="AG114" s="1090"/>
      <c r="AH114" s="1090"/>
      <c r="AI114" s="1090"/>
      <c r="AJ114" s="1090"/>
      <c r="AK114" s="1090"/>
      <c r="AL114" s="1090"/>
      <c r="AM114" s="1090"/>
      <c r="AN114" s="1090"/>
      <c r="AO114" s="1090"/>
      <c r="AP114" s="1090"/>
      <c r="AQ114" s="1090"/>
      <c r="AR114" s="1090"/>
      <c r="AS114" s="1090"/>
      <c r="AT114" s="1090"/>
      <c r="AU114" s="1090"/>
      <c r="AV114" s="1090"/>
      <c r="AW114" s="1090"/>
      <c r="AX114" s="1090"/>
      <c r="AY114" s="1090"/>
      <c r="AZ114" s="1090"/>
      <c r="BA114" s="1090"/>
      <c r="BB114" s="1090"/>
      <c r="BC114" s="1090"/>
      <c r="BD114" s="1090"/>
      <c r="BE114" s="1090"/>
      <c r="BF114" s="1090"/>
      <c r="BG114" s="1090"/>
      <c r="BH114" s="1090"/>
      <c r="BI114" s="1090"/>
      <c r="BJ114" s="1090"/>
      <c r="BK114" s="1090"/>
    </row>
    <row r="115" spans="1:63" s="1091" customFormat="1" ht="12.75">
      <c r="A115" s="1110" t="s">
        <v>1722</v>
      </c>
      <c r="B115" s="668" t="s">
        <v>3069</v>
      </c>
      <c r="C115" s="665" t="s">
        <v>164</v>
      </c>
      <c r="D115" s="1095">
        <v>1</v>
      </c>
      <c r="E115" s="41"/>
      <c r="F115" s="1093">
        <f t="shared" si="3"/>
        <v>0</v>
      </c>
      <c r="G115" s="1090"/>
      <c r="H115" s="1090"/>
      <c r="I115" s="1090"/>
      <c r="J115" s="1090"/>
      <c r="K115" s="1090"/>
      <c r="L115" s="1090"/>
      <c r="M115" s="1090"/>
      <c r="N115" s="1090"/>
      <c r="O115" s="1090"/>
      <c r="P115" s="1090"/>
      <c r="Q115" s="1090"/>
      <c r="R115" s="1090"/>
      <c r="S115" s="1090"/>
      <c r="T115" s="1090"/>
      <c r="U115" s="1090"/>
      <c r="V115" s="1090"/>
      <c r="W115" s="1090"/>
      <c r="X115" s="1090"/>
      <c r="Y115" s="1090"/>
      <c r="Z115" s="1090"/>
      <c r="AA115" s="1090"/>
      <c r="AB115" s="1090"/>
      <c r="AC115" s="1090"/>
      <c r="AD115" s="1090"/>
      <c r="AE115" s="1090"/>
      <c r="AF115" s="1090"/>
      <c r="AG115" s="1090"/>
      <c r="AH115" s="1090"/>
      <c r="AI115" s="1090"/>
      <c r="AJ115" s="1090"/>
      <c r="AK115" s="1090"/>
      <c r="AL115" s="1090"/>
      <c r="AM115" s="1090"/>
      <c r="AN115" s="1090"/>
      <c r="AO115" s="1090"/>
      <c r="AP115" s="1090"/>
      <c r="AQ115" s="1090"/>
      <c r="AR115" s="1090"/>
      <c r="AS115" s="1090"/>
      <c r="AT115" s="1090"/>
      <c r="AU115" s="1090"/>
      <c r="AV115" s="1090"/>
      <c r="AW115" s="1090"/>
      <c r="AX115" s="1090"/>
      <c r="AY115" s="1090"/>
      <c r="AZ115" s="1090"/>
      <c r="BA115" s="1090"/>
      <c r="BB115" s="1090"/>
      <c r="BC115" s="1090"/>
      <c r="BD115" s="1090"/>
      <c r="BE115" s="1090"/>
      <c r="BF115" s="1090"/>
      <c r="BG115" s="1090"/>
      <c r="BH115" s="1090"/>
      <c r="BI115" s="1090"/>
      <c r="BJ115" s="1090"/>
      <c r="BK115" s="1090"/>
    </row>
    <row r="116" spans="1:63" s="1091" customFormat="1" ht="12.75">
      <c r="A116" s="1110" t="s">
        <v>1743</v>
      </c>
      <c r="B116" s="668" t="s">
        <v>3070</v>
      </c>
      <c r="C116" s="665" t="s">
        <v>164</v>
      </c>
      <c r="D116" s="1095">
        <v>1</v>
      </c>
      <c r="E116" s="41"/>
      <c r="F116" s="1093">
        <f t="shared" si="3"/>
        <v>0</v>
      </c>
      <c r="G116" s="1090"/>
      <c r="H116" s="1090"/>
      <c r="I116" s="1090"/>
      <c r="J116" s="1090"/>
      <c r="K116" s="1090"/>
      <c r="L116" s="1090"/>
      <c r="M116" s="1090"/>
      <c r="N116" s="1090"/>
      <c r="O116" s="1090"/>
      <c r="P116" s="1090"/>
      <c r="Q116" s="1090"/>
      <c r="R116" s="1090"/>
      <c r="S116" s="1090"/>
      <c r="T116" s="1090"/>
      <c r="U116" s="1090"/>
      <c r="V116" s="1090"/>
      <c r="W116" s="1090"/>
      <c r="X116" s="1090"/>
      <c r="Y116" s="1090"/>
      <c r="Z116" s="1090"/>
      <c r="AA116" s="1090"/>
      <c r="AB116" s="1090"/>
      <c r="AC116" s="1090"/>
      <c r="AD116" s="1090"/>
      <c r="AE116" s="1090"/>
      <c r="AF116" s="1090"/>
      <c r="AG116" s="1090"/>
      <c r="AH116" s="1090"/>
      <c r="AI116" s="1090"/>
      <c r="AJ116" s="1090"/>
      <c r="AK116" s="1090"/>
      <c r="AL116" s="1090"/>
      <c r="AM116" s="1090"/>
      <c r="AN116" s="1090"/>
      <c r="AO116" s="1090"/>
      <c r="AP116" s="1090"/>
      <c r="AQ116" s="1090"/>
      <c r="AR116" s="1090"/>
      <c r="AS116" s="1090"/>
      <c r="AT116" s="1090"/>
      <c r="AU116" s="1090"/>
      <c r="AV116" s="1090"/>
      <c r="AW116" s="1090"/>
      <c r="AX116" s="1090"/>
      <c r="AY116" s="1090"/>
      <c r="AZ116" s="1090"/>
      <c r="BA116" s="1090"/>
      <c r="BB116" s="1090"/>
      <c r="BC116" s="1090"/>
      <c r="BD116" s="1090"/>
      <c r="BE116" s="1090"/>
      <c r="BF116" s="1090"/>
      <c r="BG116" s="1090"/>
      <c r="BH116" s="1090"/>
      <c r="BI116" s="1090"/>
      <c r="BJ116" s="1090"/>
      <c r="BK116" s="1090"/>
    </row>
    <row r="117" spans="1:63" s="1091" customFormat="1" ht="12.75">
      <c r="A117" s="1110" t="s">
        <v>1771</v>
      </c>
      <c r="B117" s="668" t="s">
        <v>3071</v>
      </c>
      <c r="C117" s="665" t="s">
        <v>1433</v>
      </c>
      <c r="D117" s="1095">
        <v>10</v>
      </c>
      <c r="E117" s="41"/>
      <c r="F117" s="1093">
        <f t="shared" si="3"/>
        <v>0</v>
      </c>
      <c r="G117" s="1090"/>
      <c r="H117" s="1090"/>
      <c r="I117" s="1090"/>
      <c r="J117" s="1090"/>
      <c r="K117" s="1090"/>
      <c r="L117" s="1090"/>
      <c r="M117" s="1090"/>
      <c r="N117" s="1090"/>
      <c r="O117" s="1090"/>
      <c r="P117" s="1090"/>
      <c r="Q117" s="1090"/>
      <c r="R117" s="1090"/>
      <c r="S117" s="1090"/>
      <c r="T117" s="1090"/>
      <c r="U117" s="1090"/>
      <c r="V117" s="1090"/>
      <c r="W117" s="1090"/>
      <c r="X117" s="1090"/>
      <c r="Y117" s="1090"/>
      <c r="Z117" s="1090"/>
      <c r="AA117" s="1090"/>
      <c r="AB117" s="1090"/>
      <c r="AC117" s="1090"/>
      <c r="AD117" s="1090"/>
      <c r="AE117" s="1090"/>
      <c r="AF117" s="1090"/>
      <c r="AG117" s="1090"/>
      <c r="AH117" s="1090"/>
      <c r="AI117" s="1090"/>
      <c r="AJ117" s="1090"/>
      <c r="AK117" s="1090"/>
      <c r="AL117" s="1090"/>
      <c r="AM117" s="1090"/>
      <c r="AN117" s="1090"/>
      <c r="AO117" s="1090"/>
      <c r="AP117" s="1090"/>
      <c r="AQ117" s="1090"/>
      <c r="AR117" s="1090"/>
      <c r="AS117" s="1090"/>
      <c r="AT117" s="1090"/>
      <c r="AU117" s="1090"/>
      <c r="AV117" s="1090"/>
      <c r="AW117" s="1090"/>
      <c r="AX117" s="1090"/>
      <c r="AY117" s="1090"/>
      <c r="AZ117" s="1090"/>
      <c r="BA117" s="1090"/>
      <c r="BB117" s="1090"/>
      <c r="BC117" s="1090"/>
      <c r="BD117" s="1090"/>
      <c r="BE117" s="1090"/>
      <c r="BF117" s="1090"/>
      <c r="BG117" s="1090"/>
      <c r="BH117" s="1090"/>
      <c r="BI117" s="1090"/>
      <c r="BJ117" s="1090"/>
      <c r="BK117" s="1090"/>
    </row>
    <row r="118" spans="1:63" s="1091" customFormat="1" ht="12.75">
      <c r="A118" s="1110" t="s">
        <v>1856</v>
      </c>
      <c r="B118" s="668" t="s">
        <v>3072</v>
      </c>
      <c r="C118" s="665" t="s">
        <v>1433</v>
      </c>
      <c r="D118" s="1095">
        <v>10</v>
      </c>
      <c r="E118" s="41"/>
      <c r="F118" s="1093">
        <f t="shared" si="3"/>
        <v>0</v>
      </c>
      <c r="G118" s="1090"/>
      <c r="H118" s="1090"/>
      <c r="I118" s="1090"/>
      <c r="J118" s="1090"/>
      <c r="K118" s="1090"/>
      <c r="L118" s="1090"/>
      <c r="M118" s="1090"/>
      <c r="N118" s="1090"/>
      <c r="O118" s="1090"/>
      <c r="P118" s="1090"/>
      <c r="Q118" s="1090"/>
      <c r="R118" s="1090"/>
      <c r="S118" s="1090"/>
      <c r="T118" s="1090"/>
      <c r="U118" s="1090"/>
      <c r="V118" s="1090"/>
      <c r="W118" s="1090"/>
      <c r="X118" s="1090"/>
      <c r="Y118" s="1090"/>
      <c r="Z118" s="1090"/>
      <c r="AA118" s="1090"/>
      <c r="AB118" s="1090"/>
      <c r="AC118" s="1090"/>
      <c r="AD118" s="1090"/>
      <c r="AE118" s="1090"/>
      <c r="AF118" s="1090"/>
      <c r="AG118" s="1090"/>
      <c r="AH118" s="1090"/>
      <c r="AI118" s="1090"/>
      <c r="AJ118" s="1090"/>
      <c r="AK118" s="1090"/>
      <c r="AL118" s="1090"/>
      <c r="AM118" s="1090"/>
      <c r="AN118" s="1090"/>
      <c r="AO118" s="1090"/>
      <c r="AP118" s="1090"/>
      <c r="AQ118" s="1090"/>
      <c r="AR118" s="1090"/>
      <c r="AS118" s="1090"/>
      <c r="AT118" s="1090"/>
      <c r="AU118" s="1090"/>
      <c r="AV118" s="1090"/>
      <c r="AW118" s="1090"/>
      <c r="AX118" s="1090"/>
      <c r="AY118" s="1090"/>
      <c r="AZ118" s="1090"/>
      <c r="BA118" s="1090"/>
      <c r="BB118" s="1090"/>
      <c r="BC118" s="1090"/>
      <c r="BD118" s="1090"/>
      <c r="BE118" s="1090"/>
      <c r="BF118" s="1090"/>
      <c r="BG118" s="1090"/>
      <c r="BH118" s="1090"/>
      <c r="BI118" s="1090"/>
      <c r="BJ118" s="1090"/>
      <c r="BK118" s="1090"/>
    </row>
    <row r="119" spans="1:63" s="1091" customFormat="1" ht="12.75">
      <c r="A119" s="1110" t="s">
        <v>1894</v>
      </c>
      <c r="B119" s="668" t="s">
        <v>3073</v>
      </c>
      <c r="C119" s="665" t="s">
        <v>1433</v>
      </c>
      <c r="D119" s="1095">
        <v>10</v>
      </c>
      <c r="E119" s="41"/>
      <c r="F119" s="1093">
        <f t="shared" si="3"/>
        <v>0</v>
      </c>
      <c r="G119" s="1090"/>
      <c r="H119" s="1090"/>
      <c r="I119" s="1090"/>
      <c r="J119" s="1090"/>
      <c r="K119" s="1090"/>
      <c r="L119" s="1090"/>
      <c r="M119" s="1090"/>
      <c r="N119" s="1090"/>
      <c r="O119" s="1090"/>
      <c r="P119" s="1090"/>
      <c r="Q119" s="1090"/>
      <c r="R119" s="1090"/>
      <c r="S119" s="1090"/>
      <c r="T119" s="1090"/>
      <c r="U119" s="1090"/>
      <c r="V119" s="1090"/>
      <c r="W119" s="1090"/>
      <c r="X119" s="1090"/>
      <c r="Y119" s="1090"/>
      <c r="Z119" s="1090"/>
      <c r="AA119" s="1090"/>
      <c r="AB119" s="1090"/>
      <c r="AC119" s="1090"/>
      <c r="AD119" s="1090"/>
      <c r="AE119" s="1090"/>
      <c r="AF119" s="1090"/>
      <c r="AG119" s="1090"/>
      <c r="AH119" s="1090"/>
      <c r="AI119" s="1090"/>
      <c r="AJ119" s="1090"/>
      <c r="AK119" s="1090"/>
      <c r="AL119" s="1090"/>
      <c r="AM119" s="1090"/>
      <c r="AN119" s="1090"/>
      <c r="AO119" s="1090"/>
      <c r="AP119" s="1090"/>
      <c r="AQ119" s="1090"/>
      <c r="AR119" s="1090"/>
      <c r="AS119" s="1090"/>
      <c r="AT119" s="1090"/>
      <c r="AU119" s="1090"/>
      <c r="AV119" s="1090"/>
      <c r="AW119" s="1090"/>
      <c r="AX119" s="1090"/>
      <c r="AY119" s="1090"/>
      <c r="AZ119" s="1090"/>
      <c r="BA119" s="1090"/>
      <c r="BB119" s="1090"/>
      <c r="BC119" s="1090"/>
      <c r="BD119" s="1090"/>
      <c r="BE119" s="1090"/>
      <c r="BF119" s="1090"/>
      <c r="BG119" s="1090"/>
      <c r="BH119" s="1090"/>
      <c r="BI119" s="1090"/>
      <c r="BJ119" s="1090"/>
      <c r="BK119" s="1090"/>
    </row>
    <row r="120" spans="1:63" s="1091" customFormat="1" ht="12.75">
      <c r="A120" s="1110" t="s">
        <v>2005</v>
      </c>
      <c r="B120" s="668" t="s">
        <v>3074</v>
      </c>
      <c r="C120" s="665" t="s">
        <v>1433</v>
      </c>
      <c r="D120" s="1095">
        <v>100</v>
      </c>
      <c r="E120" s="41"/>
      <c r="F120" s="1093">
        <f t="shared" si="3"/>
        <v>0</v>
      </c>
      <c r="G120" s="1090"/>
      <c r="H120" s="1090"/>
      <c r="I120" s="1090"/>
      <c r="J120" s="1090"/>
      <c r="K120" s="1090"/>
      <c r="L120" s="1090"/>
      <c r="M120" s="1090"/>
      <c r="N120" s="1090"/>
      <c r="O120" s="1090"/>
      <c r="P120" s="1090"/>
      <c r="Q120" s="1090"/>
      <c r="R120" s="1090"/>
      <c r="S120" s="1090"/>
      <c r="T120" s="1090"/>
      <c r="U120" s="1090"/>
      <c r="V120" s="1090"/>
      <c r="W120" s="1090"/>
      <c r="X120" s="1090"/>
      <c r="Y120" s="1090"/>
      <c r="Z120" s="1090"/>
      <c r="AA120" s="1090"/>
      <c r="AB120" s="1090"/>
      <c r="AC120" s="1090"/>
      <c r="AD120" s="1090"/>
      <c r="AE120" s="1090"/>
      <c r="AF120" s="1090"/>
      <c r="AG120" s="1090"/>
      <c r="AH120" s="1090"/>
      <c r="AI120" s="1090"/>
      <c r="AJ120" s="1090"/>
      <c r="AK120" s="1090"/>
      <c r="AL120" s="1090"/>
      <c r="AM120" s="1090"/>
      <c r="AN120" s="1090"/>
      <c r="AO120" s="1090"/>
      <c r="AP120" s="1090"/>
      <c r="AQ120" s="1090"/>
      <c r="AR120" s="1090"/>
      <c r="AS120" s="1090"/>
      <c r="AT120" s="1090"/>
      <c r="AU120" s="1090"/>
      <c r="AV120" s="1090"/>
      <c r="AW120" s="1090"/>
      <c r="AX120" s="1090"/>
      <c r="AY120" s="1090"/>
      <c r="AZ120" s="1090"/>
      <c r="BA120" s="1090"/>
      <c r="BB120" s="1090"/>
      <c r="BC120" s="1090"/>
      <c r="BD120" s="1090"/>
      <c r="BE120" s="1090"/>
      <c r="BF120" s="1090"/>
      <c r="BG120" s="1090"/>
      <c r="BH120" s="1090"/>
      <c r="BI120" s="1090"/>
      <c r="BJ120" s="1090"/>
      <c r="BK120" s="1090"/>
    </row>
    <row r="121" spans="1:63" s="1091" customFormat="1" ht="12.75">
      <c r="A121" s="1110" t="s">
        <v>2903</v>
      </c>
      <c r="B121" s="668" t="s">
        <v>3075</v>
      </c>
      <c r="C121" s="665" t="s">
        <v>1433</v>
      </c>
      <c r="D121" s="1095">
        <v>10</v>
      </c>
      <c r="E121" s="41"/>
      <c r="F121" s="1093">
        <f t="shared" si="3"/>
        <v>0</v>
      </c>
      <c r="G121" s="1090"/>
      <c r="H121" s="1090"/>
      <c r="I121" s="1090"/>
      <c r="J121" s="1090"/>
      <c r="K121" s="1090"/>
      <c r="L121" s="1090"/>
      <c r="M121" s="1090"/>
      <c r="N121" s="1090"/>
      <c r="O121" s="1090"/>
      <c r="P121" s="1090"/>
      <c r="Q121" s="1090"/>
      <c r="R121" s="1090"/>
      <c r="S121" s="1090"/>
      <c r="T121" s="1090"/>
      <c r="U121" s="1090"/>
      <c r="V121" s="1090"/>
      <c r="W121" s="1090"/>
      <c r="X121" s="1090"/>
      <c r="Y121" s="1090"/>
      <c r="Z121" s="1090"/>
      <c r="AA121" s="1090"/>
      <c r="AB121" s="1090"/>
      <c r="AC121" s="1090"/>
      <c r="AD121" s="1090"/>
      <c r="AE121" s="1090"/>
      <c r="AF121" s="1090"/>
      <c r="AG121" s="1090"/>
      <c r="AH121" s="1090"/>
      <c r="AI121" s="1090"/>
      <c r="AJ121" s="1090"/>
      <c r="AK121" s="1090"/>
      <c r="AL121" s="1090"/>
      <c r="AM121" s="1090"/>
      <c r="AN121" s="1090"/>
      <c r="AO121" s="1090"/>
      <c r="AP121" s="1090"/>
      <c r="AQ121" s="1090"/>
      <c r="AR121" s="1090"/>
      <c r="AS121" s="1090"/>
      <c r="AT121" s="1090"/>
      <c r="AU121" s="1090"/>
      <c r="AV121" s="1090"/>
      <c r="AW121" s="1090"/>
      <c r="AX121" s="1090"/>
      <c r="AY121" s="1090"/>
      <c r="AZ121" s="1090"/>
      <c r="BA121" s="1090"/>
      <c r="BB121" s="1090"/>
      <c r="BC121" s="1090"/>
      <c r="BD121" s="1090"/>
      <c r="BE121" s="1090"/>
      <c r="BF121" s="1090"/>
      <c r="BG121" s="1090"/>
      <c r="BH121" s="1090"/>
      <c r="BI121" s="1090"/>
      <c r="BJ121" s="1090"/>
      <c r="BK121" s="1090"/>
    </row>
    <row r="122" spans="1:63" s="1091" customFormat="1" ht="12.75">
      <c r="A122" s="1110" t="s">
        <v>2905</v>
      </c>
      <c r="B122" s="668" t="s">
        <v>3625</v>
      </c>
      <c r="C122" s="665" t="s">
        <v>1433</v>
      </c>
      <c r="D122" s="1095">
        <v>40</v>
      </c>
      <c r="E122" s="41"/>
      <c r="F122" s="1093">
        <f t="shared" si="3"/>
        <v>0</v>
      </c>
      <c r="G122" s="1090"/>
      <c r="H122" s="1090"/>
      <c r="I122" s="1090"/>
      <c r="J122" s="1090"/>
      <c r="K122" s="1090"/>
      <c r="L122" s="1090"/>
      <c r="M122" s="1090"/>
      <c r="N122" s="1090"/>
      <c r="O122" s="1090"/>
      <c r="P122" s="1090"/>
      <c r="Q122" s="1090"/>
      <c r="R122" s="1090"/>
      <c r="S122" s="1090"/>
      <c r="T122" s="1090"/>
      <c r="U122" s="1090"/>
      <c r="V122" s="1090"/>
      <c r="W122" s="1090"/>
      <c r="X122" s="1090"/>
      <c r="Y122" s="1090"/>
      <c r="Z122" s="1090"/>
      <c r="AA122" s="1090"/>
      <c r="AB122" s="1090"/>
      <c r="AC122" s="1090"/>
      <c r="AD122" s="1090"/>
      <c r="AE122" s="1090"/>
      <c r="AF122" s="1090"/>
      <c r="AG122" s="1090"/>
      <c r="AH122" s="1090"/>
      <c r="AI122" s="1090"/>
      <c r="AJ122" s="1090"/>
      <c r="AK122" s="1090"/>
      <c r="AL122" s="1090"/>
      <c r="AM122" s="1090"/>
      <c r="AN122" s="1090"/>
      <c r="AO122" s="1090"/>
      <c r="AP122" s="1090"/>
      <c r="AQ122" s="1090"/>
      <c r="AR122" s="1090"/>
      <c r="AS122" s="1090"/>
      <c r="AT122" s="1090"/>
      <c r="AU122" s="1090"/>
      <c r="AV122" s="1090"/>
      <c r="AW122" s="1090"/>
      <c r="AX122" s="1090"/>
      <c r="AY122" s="1090"/>
      <c r="AZ122" s="1090"/>
      <c r="BA122" s="1090"/>
      <c r="BB122" s="1090"/>
      <c r="BC122" s="1090"/>
      <c r="BD122" s="1090"/>
      <c r="BE122" s="1090"/>
      <c r="BF122" s="1090"/>
      <c r="BG122" s="1090"/>
      <c r="BH122" s="1090"/>
      <c r="BI122" s="1090"/>
      <c r="BJ122" s="1090"/>
      <c r="BK122" s="1090"/>
    </row>
    <row r="123" spans="1:63" s="1091" customFormat="1" ht="51">
      <c r="A123" s="1110" t="s">
        <v>2907</v>
      </c>
      <c r="B123" s="668" t="s">
        <v>3076</v>
      </c>
      <c r="C123" s="665" t="s">
        <v>1433</v>
      </c>
      <c r="D123" s="1095">
        <v>12</v>
      </c>
      <c r="E123" s="41"/>
      <c r="F123" s="1093">
        <f t="shared" si="3"/>
        <v>0</v>
      </c>
      <c r="G123" s="1090"/>
      <c r="H123" s="1090"/>
      <c r="I123" s="1090"/>
      <c r="J123" s="1090"/>
      <c r="K123" s="1090"/>
      <c r="L123" s="1090"/>
      <c r="M123" s="1090"/>
      <c r="N123" s="1090"/>
      <c r="O123" s="1090"/>
      <c r="P123" s="1090"/>
      <c r="Q123" s="1090"/>
      <c r="R123" s="1090"/>
      <c r="S123" s="1090"/>
      <c r="T123" s="1090"/>
      <c r="U123" s="1090"/>
      <c r="V123" s="1090"/>
      <c r="W123" s="1090"/>
      <c r="X123" s="1090"/>
      <c r="Y123" s="1090"/>
      <c r="Z123" s="1090"/>
      <c r="AA123" s="1090"/>
      <c r="AB123" s="1090"/>
      <c r="AC123" s="1090"/>
      <c r="AD123" s="1090"/>
      <c r="AE123" s="1090"/>
      <c r="AF123" s="1090"/>
      <c r="AG123" s="1090"/>
      <c r="AH123" s="1090"/>
      <c r="AI123" s="1090"/>
      <c r="AJ123" s="1090"/>
      <c r="AK123" s="1090"/>
      <c r="AL123" s="1090"/>
      <c r="AM123" s="1090"/>
      <c r="AN123" s="1090"/>
      <c r="AO123" s="1090"/>
      <c r="AP123" s="1090"/>
      <c r="AQ123" s="1090"/>
      <c r="AR123" s="1090"/>
      <c r="AS123" s="1090"/>
      <c r="AT123" s="1090"/>
      <c r="AU123" s="1090"/>
      <c r="AV123" s="1090"/>
      <c r="AW123" s="1090"/>
      <c r="AX123" s="1090"/>
      <c r="AY123" s="1090"/>
      <c r="AZ123" s="1090"/>
      <c r="BA123" s="1090"/>
      <c r="BB123" s="1090"/>
      <c r="BC123" s="1090"/>
      <c r="BD123" s="1090"/>
      <c r="BE123" s="1090"/>
      <c r="BF123" s="1090"/>
      <c r="BG123" s="1090"/>
      <c r="BH123" s="1090"/>
      <c r="BI123" s="1090"/>
      <c r="BJ123" s="1090"/>
      <c r="BK123" s="1090"/>
    </row>
    <row r="124" spans="1:63" s="1091" customFormat="1" ht="12.75">
      <c r="A124" s="1110" t="s">
        <v>2909</v>
      </c>
      <c r="B124" s="668" t="s">
        <v>3077</v>
      </c>
      <c r="C124" s="665" t="s">
        <v>3078</v>
      </c>
      <c r="D124" s="1095">
        <v>1</v>
      </c>
      <c r="E124" s="41"/>
      <c r="F124" s="1093">
        <f t="shared" si="3"/>
        <v>0</v>
      </c>
      <c r="G124" s="1090"/>
      <c r="H124" s="1090"/>
      <c r="I124" s="1090"/>
      <c r="J124" s="1090"/>
      <c r="K124" s="1090"/>
      <c r="L124" s="1090"/>
      <c r="M124" s="1090"/>
      <c r="N124" s="1090"/>
      <c r="O124" s="1090"/>
      <c r="P124" s="1090"/>
      <c r="Q124" s="1090"/>
      <c r="R124" s="1090"/>
      <c r="S124" s="1090"/>
      <c r="T124" s="1090"/>
      <c r="U124" s="1090"/>
      <c r="V124" s="1090"/>
      <c r="W124" s="1090"/>
      <c r="X124" s="1090"/>
      <c r="Y124" s="1090"/>
      <c r="Z124" s="1090"/>
      <c r="AA124" s="1090"/>
      <c r="AB124" s="1090"/>
      <c r="AC124" s="1090"/>
      <c r="AD124" s="1090"/>
      <c r="AE124" s="1090"/>
      <c r="AF124" s="1090"/>
      <c r="AG124" s="1090"/>
      <c r="AH124" s="1090"/>
      <c r="AI124" s="1090"/>
      <c r="AJ124" s="1090"/>
      <c r="AK124" s="1090"/>
      <c r="AL124" s="1090"/>
      <c r="AM124" s="1090"/>
      <c r="AN124" s="1090"/>
      <c r="AO124" s="1090"/>
      <c r="AP124" s="1090"/>
      <c r="AQ124" s="1090"/>
      <c r="AR124" s="1090"/>
      <c r="AS124" s="1090"/>
      <c r="AT124" s="1090"/>
      <c r="AU124" s="1090"/>
      <c r="AV124" s="1090"/>
      <c r="AW124" s="1090"/>
      <c r="AX124" s="1090"/>
      <c r="AY124" s="1090"/>
      <c r="AZ124" s="1090"/>
      <c r="BA124" s="1090"/>
      <c r="BB124" s="1090"/>
      <c r="BC124" s="1090"/>
      <c r="BD124" s="1090"/>
      <c r="BE124" s="1090"/>
      <c r="BF124" s="1090"/>
      <c r="BG124" s="1090"/>
      <c r="BH124" s="1090"/>
      <c r="BI124" s="1090"/>
      <c r="BJ124" s="1090"/>
      <c r="BK124" s="1090"/>
    </row>
    <row r="125" spans="1:63" s="1091" customFormat="1" ht="12.75">
      <c r="A125" s="1110" t="s">
        <v>2914</v>
      </c>
      <c r="B125" s="668" t="s">
        <v>3079</v>
      </c>
      <c r="C125" s="665" t="s">
        <v>3078</v>
      </c>
      <c r="D125" s="1095">
        <v>1</v>
      </c>
      <c r="E125" s="41"/>
      <c r="F125" s="1093">
        <f t="shared" si="3"/>
        <v>0</v>
      </c>
      <c r="G125" s="1090"/>
      <c r="H125" s="1090"/>
      <c r="I125" s="1090"/>
      <c r="J125" s="1090"/>
      <c r="K125" s="1090"/>
      <c r="L125" s="1090"/>
      <c r="M125" s="1090"/>
      <c r="N125" s="1090"/>
      <c r="O125" s="1090"/>
      <c r="P125" s="1090"/>
      <c r="Q125" s="1090"/>
      <c r="R125" s="1090"/>
      <c r="S125" s="1090"/>
      <c r="T125" s="1090"/>
      <c r="U125" s="1090"/>
      <c r="V125" s="1090"/>
      <c r="W125" s="1090"/>
      <c r="X125" s="1090"/>
      <c r="Y125" s="1090"/>
      <c r="Z125" s="1090"/>
      <c r="AA125" s="1090"/>
      <c r="AB125" s="1090"/>
      <c r="AC125" s="1090"/>
      <c r="AD125" s="1090"/>
      <c r="AE125" s="1090"/>
      <c r="AF125" s="1090"/>
      <c r="AG125" s="1090"/>
      <c r="AH125" s="1090"/>
      <c r="AI125" s="1090"/>
      <c r="AJ125" s="1090"/>
      <c r="AK125" s="1090"/>
      <c r="AL125" s="1090"/>
      <c r="AM125" s="1090"/>
      <c r="AN125" s="1090"/>
      <c r="AO125" s="1090"/>
      <c r="AP125" s="1090"/>
      <c r="AQ125" s="1090"/>
      <c r="AR125" s="1090"/>
      <c r="AS125" s="1090"/>
      <c r="AT125" s="1090"/>
      <c r="AU125" s="1090"/>
      <c r="AV125" s="1090"/>
      <c r="AW125" s="1090"/>
      <c r="AX125" s="1090"/>
      <c r="AY125" s="1090"/>
      <c r="AZ125" s="1090"/>
      <c r="BA125" s="1090"/>
      <c r="BB125" s="1090"/>
      <c r="BC125" s="1090"/>
      <c r="BD125" s="1090"/>
      <c r="BE125" s="1090"/>
      <c r="BF125" s="1090"/>
      <c r="BG125" s="1090"/>
      <c r="BH125" s="1090"/>
      <c r="BI125" s="1090"/>
      <c r="BJ125" s="1090"/>
      <c r="BK125" s="1090"/>
    </row>
    <row r="126" spans="1:63" s="1091" customFormat="1" ht="25.5">
      <c r="A126" s="1110" t="s">
        <v>2916</v>
      </c>
      <c r="B126" s="668" t="s">
        <v>3039</v>
      </c>
      <c r="C126" s="665" t="s">
        <v>3078</v>
      </c>
      <c r="D126" s="1095">
        <v>1</v>
      </c>
      <c r="E126" s="41"/>
      <c r="F126" s="1093">
        <f t="shared" si="3"/>
        <v>0</v>
      </c>
      <c r="G126" s="1090"/>
      <c r="H126" s="1090"/>
      <c r="I126" s="1090"/>
      <c r="J126" s="1090"/>
      <c r="K126" s="1090"/>
      <c r="L126" s="1090"/>
      <c r="M126" s="1090"/>
      <c r="N126" s="1090"/>
      <c r="O126" s="1090"/>
      <c r="P126" s="1090"/>
      <c r="Q126" s="1090"/>
      <c r="R126" s="1090"/>
      <c r="S126" s="1090"/>
      <c r="T126" s="1090"/>
      <c r="U126" s="1090"/>
      <c r="V126" s="1090"/>
      <c r="W126" s="1090"/>
      <c r="X126" s="1090"/>
      <c r="Y126" s="1090"/>
      <c r="Z126" s="1090"/>
      <c r="AA126" s="1090"/>
      <c r="AB126" s="1090"/>
      <c r="AC126" s="1090"/>
      <c r="AD126" s="1090"/>
      <c r="AE126" s="1090"/>
      <c r="AF126" s="1090"/>
      <c r="AG126" s="1090"/>
      <c r="AH126" s="1090"/>
      <c r="AI126" s="1090"/>
      <c r="AJ126" s="1090"/>
      <c r="AK126" s="1090"/>
      <c r="AL126" s="1090"/>
      <c r="AM126" s="1090"/>
      <c r="AN126" s="1090"/>
      <c r="AO126" s="1090"/>
      <c r="AP126" s="1090"/>
      <c r="AQ126" s="1090"/>
      <c r="AR126" s="1090"/>
      <c r="AS126" s="1090"/>
      <c r="AT126" s="1090"/>
      <c r="AU126" s="1090"/>
      <c r="AV126" s="1090"/>
      <c r="AW126" s="1090"/>
      <c r="AX126" s="1090"/>
      <c r="AY126" s="1090"/>
      <c r="AZ126" s="1090"/>
      <c r="BA126" s="1090"/>
      <c r="BB126" s="1090"/>
      <c r="BC126" s="1090"/>
      <c r="BD126" s="1090"/>
      <c r="BE126" s="1090"/>
      <c r="BF126" s="1090"/>
      <c r="BG126" s="1090"/>
      <c r="BH126" s="1090"/>
      <c r="BI126" s="1090"/>
      <c r="BJ126" s="1090"/>
      <c r="BK126" s="1090"/>
    </row>
    <row r="127" spans="1:63" s="1091" customFormat="1" ht="12.75">
      <c r="A127" s="1110" t="s">
        <v>2918</v>
      </c>
      <c r="B127" s="668" t="s">
        <v>3080</v>
      </c>
      <c r="C127" s="665" t="s">
        <v>3078</v>
      </c>
      <c r="D127" s="1095">
        <v>1</v>
      </c>
      <c r="E127" s="41"/>
      <c r="F127" s="1093">
        <f t="shared" si="3"/>
        <v>0</v>
      </c>
      <c r="G127" s="1090"/>
      <c r="H127" s="1090"/>
      <c r="I127" s="1090"/>
      <c r="J127" s="1090"/>
      <c r="K127" s="1090"/>
      <c r="L127" s="1090"/>
      <c r="M127" s="1090"/>
      <c r="N127" s="1090"/>
      <c r="O127" s="1090"/>
      <c r="P127" s="1090"/>
      <c r="Q127" s="1090"/>
      <c r="R127" s="1090"/>
      <c r="S127" s="1090"/>
      <c r="T127" s="1090"/>
      <c r="U127" s="1090"/>
      <c r="V127" s="1090"/>
      <c r="W127" s="1090"/>
      <c r="X127" s="1090"/>
      <c r="Y127" s="1090"/>
      <c r="Z127" s="1090"/>
      <c r="AA127" s="1090"/>
      <c r="AB127" s="1090"/>
      <c r="AC127" s="1090"/>
      <c r="AD127" s="1090"/>
      <c r="AE127" s="1090"/>
      <c r="AF127" s="1090"/>
      <c r="AG127" s="1090"/>
      <c r="AH127" s="1090"/>
      <c r="AI127" s="1090"/>
      <c r="AJ127" s="1090"/>
      <c r="AK127" s="1090"/>
      <c r="AL127" s="1090"/>
      <c r="AM127" s="1090"/>
      <c r="AN127" s="1090"/>
      <c r="AO127" s="1090"/>
      <c r="AP127" s="1090"/>
      <c r="AQ127" s="1090"/>
      <c r="AR127" s="1090"/>
      <c r="AS127" s="1090"/>
      <c r="AT127" s="1090"/>
      <c r="AU127" s="1090"/>
      <c r="AV127" s="1090"/>
      <c r="AW127" s="1090"/>
      <c r="AX127" s="1090"/>
      <c r="AY127" s="1090"/>
      <c r="AZ127" s="1090"/>
      <c r="BA127" s="1090"/>
      <c r="BB127" s="1090"/>
      <c r="BC127" s="1090"/>
      <c r="BD127" s="1090"/>
      <c r="BE127" s="1090"/>
      <c r="BF127" s="1090"/>
      <c r="BG127" s="1090"/>
      <c r="BH127" s="1090"/>
      <c r="BI127" s="1090"/>
      <c r="BJ127" s="1090"/>
      <c r="BK127" s="1090"/>
    </row>
    <row r="128" spans="1:63" s="1091" customFormat="1" ht="25.5">
      <c r="A128" s="1110" t="s">
        <v>2983</v>
      </c>
      <c r="B128" s="668" t="s">
        <v>3081</v>
      </c>
      <c r="C128" s="665" t="s">
        <v>3078</v>
      </c>
      <c r="D128" s="1095">
        <v>1</v>
      </c>
      <c r="E128" s="41"/>
      <c r="F128" s="1093">
        <f t="shared" si="3"/>
        <v>0</v>
      </c>
      <c r="G128" s="1090"/>
      <c r="H128" s="1090"/>
      <c r="I128" s="1090"/>
      <c r="J128" s="1090"/>
      <c r="K128" s="1090"/>
      <c r="L128" s="1090"/>
      <c r="M128" s="1090"/>
      <c r="N128" s="1090"/>
      <c r="O128" s="1090"/>
      <c r="P128" s="1090"/>
      <c r="Q128" s="1090"/>
      <c r="R128" s="1090"/>
      <c r="S128" s="1090"/>
      <c r="T128" s="1090"/>
      <c r="U128" s="1090"/>
      <c r="V128" s="1090"/>
      <c r="W128" s="1090"/>
      <c r="X128" s="1090"/>
      <c r="Y128" s="1090"/>
      <c r="Z128" s="1090"/>
      <c r="AA128" s="1090"/>
      <c r="AB128" s="1090"/>
      <c r="AC128" s="1090"/>
      <c r="AD128" s="1090"/>
      <c r="AE128" s="1090"/>
      <c r="AF128" s="1090"/>
      <c r="AG128" s="1090"/>
      <c r="AH128" s="1090"/>
      <c r="AI128" s="1090"/>
      <c r="AJ128" s="1090"/>
      <c r="AK128" s="1090"/>
      <c r="AL128" s="1090"/>
      <c r="AM128" s="1090"/>
      <c r="AN128" s="1090"/>
      <c r="AO128" s="1090"/>
      <c r="AP128" s="1090"/>
      <c r="AQ128" s="1090"/>
      <c r="AR128" s="1090"/>
      <c r="AS128" s="1090"/>
      <c r="AT128" s="1090"/>
      <c r="AU128" s="1090"/>
      <c r="AV128" s="1090"/>
      <c r="AW128" s="1090"/>
      <c r="AX128" s="1090"/>
      <c r="AY128" s="1090"/>
      <c r="AZ128" s="1090"/>
      <c r="BA128" s="1090"/>
      <c r="BB128" s="1090"/>
      <c r="BC128" s="1090"/>
      <c r="BD128" s="1090"/>
      <c r="BE128" s="1090"/>
      <c r="BF128" s="1090"/>
      <c r="BG128" s="1090"/>
      <c r="BH128" s="1090"/>
      <c r="BI128" s="1090"/>
      <c r="BJ128" s="1090"/>
      <c r="BK128" s="1090"/>
    </row>
    <row r="129" spans="1:63" s="1091" customFormat="1" ht="25.5">
      <c r="A129" s="1113"/>
      <c r="B129" s="1114" t="s">
        <v>3082</v>
      </c>
      <c r="C129" s="1115"/>
      <c r="D129" s="1116"/>
      <c r="E129" s="39"/>
      <c r="F129" s="1094">
        <f>SUM(F112:F128)</f>
        <v>0</v>
      </c>
      <c r="G129" s="1090"/>
      <c r="H129" s="1090"/>
      <c r="I129" s="1090"/>
      <c r="J129" s="1090"/>
      <c r="K129" s="1090"/>
      <c r="L129" s="1090"/>
      <c r="M129" s="1090"/>
      <c r="N129" s="1090"/>
      <c r="O129" s="1090"/>
      <c r="P129" s="1090"/>
      <c r="Q129" s="1090"/>
      <c r="R129" s="1090"/>
      <c r="S129" s="1090"/>
      <c r="T129" s="1090"/>
      <c r="U129" s="1090"/>
      <c r="V129" s="1090"/>
      <c r="W129" s="1090"/>
      <c r="X129" s="1090"/>
      <c r="Y129" s="1090"/>
      <c r="Z129" s="1090"/>
      <c r="AA129" s="1090"/>
      <c r="AB129" s="1090"/>
      <c r="AC129" s="1090"/>
      <c r="AD129" s="1090"/>
      <c r="AE129" s="1090"/>
      <c r="AF129" s="1090"/>
      <c r="AG129" s="1090"/>
      <c r="AH129" s="1090"/>
      <c r="AI129" s="1090"/>
      <c r="AJ129" s="1090"/>
      <c r="AK129" s="1090"/>
      <c r="AL129" s="1090"/>
      <c r="AM129" s="1090"/>
      <c r="AN129" s="1090"/>
      <c r="AO129" s="1090"/>
      <c r="AP129" s="1090"/>
      <c r="AQ129" s="1090"/>
      <c r="AR129" s="1090"/>
      <c r="AS129" s="1090"/>
      <c r="AT129" s="1090"/>
      <c r="AU129" s="1090"/>
      <c r="AV129" s="1090"/>
      <c r="AW129" s="1090"/>
      <c r="AX129" s="1090"/>
      <c r="AY129" s="1090"/>
      <c r="AZ129" s="1090"/>
      <c r="BA129" s="1090"/>
      <c r="BB129" s="1090"/>
      <c r="BC129" s="1090"/>
      <c r="BD129" s="1090"/>
      <c r="BE129" s="1090"/>
      <c r="BF129" s="1090"/>
      <c r="BG129" s="1090"/>
      <c r="BH129" s="1090"/>
      <c r="BI129" s="1090"/>
      <c r="BJ129" s="1090"/>
      <c r="BK129" s="1090"/>
    </row>
    <row r="130" spans="1:63" s="1091" customFormat="1" ht="12.75">
      <c r="A130" s="1110"/>
      <c r="B130" s="668"/>
      <c r="C130" s="665"/>
      <c r="D130" s="1117"/>
      <c r="E130" s="38"/>
      <c r="F130" s="638"/>
      <c r="G130" s="1090"/>
      <c r="H130" s="1090"/>
      <c r="I130" s="1090"/>
      <c r="J130" s="1090"/>
      <c r="K130" s="1090"/>
      <c r="L130" s="1090"/>
      <c r="M130" s="1090"/>
      <c r="N130" s="1090"/>
      <c r="O130" s="1090"/>
      <c r="P130" s="1090"/>
      <c r="Q130" s="1090"/>
      <c r="R130" s="1090"/>
      <c r="S130" s="1090"/>
      <c r="T130" s="1090"/>
      <c r="U130" s="1090"/>
      <c r="V130" s="1090"/>
      <c r="W130" s="1090"/>
      <c r="X130" s="1090"/>
      <c r="Y130" s="1090"/>
      <c r="Z130" s="1090"/>
      <c r="AA130" s="1090"/>
      <c r="AB130" s="1090"/>
      <c r="AC130" s="1090"/>
      <c r="AD130" s="1090"/>
      <c r="AE130" s="1090"/>
      <c r="AF130" s="1090"/>
      <c r="AG130" s="1090"/>
      <c r="AH130" s="1090"/>
      <c r="AI130" s="1090"/>
      <c r="AJ130" s="1090"/>
      <c r="AK130" s="1090"/>
      <c r="AL130" s="1090"/>
      <c r="AM130" s="1090"/>
      <c r="AN130" s="1090"/>
      <c r="AO130" s="1090"/>
      <c r="AP130" s="1090"/>
      <c r="AQ130" s="1090"/>
      <c r="AR130" s="1090"/>
      <c r="AS130" s="1090"/>
      <c r="AT130" s="1090"/>
      <c r="AU130" s="1090"/>
      <c r="AV130" s="1090"/>
      <c r="AW130" s="1090"/>
      <c r="AX130" s="1090"/>
      <c r="AY130" s="1090"/>
      <c r="AZ130" s="1090"/>
      <c r="BA130" s="1090"/>
      <c r="BB130" s="1090"/>
      <c r="BC130" s="1090"/>
      <c r="BD130" s="1090"/>
      <c r="BE130" s="1090"/>
      <c r="BF130" s="1090"/>
      <c r="BG130" s="1090"/>
      <c r="BH130" s="1090"/>
      <c r="BI130" s="1090"/>
      <c r="BJ130" s="1090"/>
      <c r="BK130" s="1090"/>
    </row>
    <row r="131" spans="1:63" s="1091" customFormat="1" ht="12.75">
      <c r="A131" s="237"/>
      <c r="B131" s="238" t="s">
        <v>2126</v>
      </c>
      <c r="C131" s="238"/>
      <c r="D131" s="238"/>
      <c r="E131" s="27"/>
      <c r="F131" s="247"/>
      <c r="G131" s="1090"/>
      <c r="H131" s="1090"/>
      <c r="I131" s="1090"/>
      <c r="J131" s="1090"/>
      <c r="K131" s="1090"/>
      <c r="L131" s="1090"/>
      <c r="M131" s="1090"/>
      <c r="N131" s="1090"/>
      <c r="O131" s="1090"/>
      <c r="P131" s="1090"/>
      <c r="Q131" s="1090"/>
      <c r="R131" s="1090"/>
      <c r="S131" s="1090"/>
      <c r="T131" s="1090"/>
      <c r="U131" s="1090"/>
      <c r="V131" s="1090"/>
      <c r="W131" s="1090"/>
      <c r="X131" s="1090"/>
      <c r="Y131" s="1090"/>
      <c r="Z131" s="1090"/>
      <c r="AA131" s="1090"/>
      <c r="AB131" s="1090"/>
      <c r="AC131" s="1090"/>
      <c r="AD131" s="1090"/>
      <c r="AE131" s="1090"/>
      <c r="AF131" s="1090"/>
      <c r="AG131" s="1090"/>
      <c r="AH131" s="1090"/>
      <c r="AI131" s="1090"/>
      <c r="AJ131" s="1090"/>
      <c r="AK131" s="1090"/>
      <c r="AL131" s="1090"/>
      <c r="AM131" s="1090"/>
      <c r="AN131" s="1090"/>
      <c r="AO131" s="1090"/>
      <c r="AP131" s="1090"/>
      <c r="AQ131" s="1090"/>
      <c r="AR131" s="1090"/>
      <c r="AS131" s="1090"/>
      <c r="AT131" s="1090"/>
      <c r="AU131" s="1090"/>
      <c r="AV131" s="1090"/>
      <c r="AW131" s="1090"/>
      <c r="AX131" s="1090"/>
      <c r="AY131" s="1090"/>
      <c r="AZ131" s="1090"/>
      <c r="BA131" s="1090"/>
      <c r="BB131" s="1090"/>
      <c r="BC131" s="1090"/>
      <c r="BD131" s="1090"/>
      <c r="BE131" s="1090"/>
      <c r="BF131" s="1090"/>
      <c r="BG131" s="1090"/>
      <c r="BH131" s="1090"/>
      <c r="BI131" s="1090"/>
      <c r="BJ131" s="1090"/>
      <c r="BK131" s="1090"/>
    </row>
    <row r="132" spans="1:63" s="1091" customFormat="1" ht="12.75">
      <c r="A132" s="1122"/>
      <c r="B132" s="1123"/>
      <c r="C132" s="1123"/>
      <c r="D132" s="1123"/>
      <c r="E132" s="36"/>
      <c r="F132" s="1096"/>
      <c r="G132" s="1090"/>
      <c r="H132" s="1090"/>
      <c r="I132" s="1090"/>
      <c r="J132" s="1090"/>
      <c r="K132" s="1090"/>
      <c r="L132" s="1090"/>
      <c r="M132" s="1090"/>
      <c r="N132" s="1090"/>
      <c r="O132" s="1090"/>
      <c r="P132" s="1090"/>
      <c r="Q132" s="1090"/>
      <c r="R132" s="1090"/>
      <c r="S132" s="1090"/>
      <c r="T132" s="1090"/>
      <c r="U132" s="1090"/>
      <c r="V132" s="1090"/>
      <c r="W132" s="1090"/>
      <c r="X132" s="1090"/>
      <c r="Y132" s="1090"/>
      <c r="Z132" s="1090"/>
      <c r="AA132" s="1090"/>
      <c r="AB132" s="1090"/>
      <c r="AC132" s="1090"/>
      <c r="AD132" s="1090"/>
      <c r="AE132" s="1090"/>
      <c r="AF132" s="1090"/>
      <c r="AG132" s="1090"/>
      <c r="AH132" s="1090"/>
      <c r="AI132" s="1090"/>
      <c r="AJ132" s="1090"/>
      <c r="AK132" s="1090"/>
      <c r="AL132" s="1090"/>
      <c r="AM132" s="1090"/>
      <c r="AN132" s="1090"/>
      <c r="AO132" s="1090"/>
      <c r="AP132" s="1090"/>
      <c r="AQ132" s="1090"/>
      <c r="AR132" s="1090"/>
      <c r="AS132" s="1090"/>
      <c r="AT132" s="1090"/>
      <c r="AU132" s="1090"/>
      <c r="AV132" s="1090"/>
      <c r="AW132" s="1090"/>
      <c r="AX132" s="1090"/>
      <c r="AY132" s="1090"/>
      <c r="AZ132" s="1090"/>
      <c r="BA132" s="1090"/>
      <c r="BB132" s="1090"/>
      <c r="BC132" s="1090"/>
      <c r="BD132" s="1090"/>
      <c r="BE132" s="1090"/>
      <c r="BF132" s="1090"/>
      <c r="BG132" s="1090"/>
      <c r="BH132" s="1090"/>
      <c r="BI132" s="1090"/>
      <c r="BJ132" s="1090"/>
      <c r="BK132" s="1090"/>
    </row>
    <row r="133" spans="1:63" ht="12.75">
      <c r="A133" s="1124" t="s">
        <v>1743</v>
      </c>
      <c r="B133" s="1125" t="s">
        <v>3083</v>
      </c>
      <c r="C133" s="1125"/>
      <c r="D133" s="1125"/>
      <c r="E133" s="37"/>
      <c r="F133" s="1097">
        <f>SUM(F72+F108+F129)</f>
        <v>0</v>
      </c>
    </row>
    <row r="134" spans="1:63" s="7" customFormat="1" ht="12.75">
      <c r="A134" s="175"/>
      <c r="B134" s="119"/>
      <c r="C134" s="10"/>
      <c r="D134" s="19"/>
      <c r="E134" s="44"/>
      <c r="F134" s="120"/>
    </row>
    <row r="135" spans="1:63" s="7" customFormat="1" ht="13.5" thickBot="1">
      <c r="A135" s="175"/>
      <c r="B135" s="119"/>
      <c r="C135" s="10"/>
      <c r="D135" s="19"/>
      <c r="E135" s="44"/>
      <c r="F135" s="120"/>
    </row>
    <row r="136" spans="1:63" s="7" customFormat="1" ht="13.5" thickBot="1">
      <c r="A136" s="175"/>
      <c r="B136" s="119" t="s">
        <v>4003</v>
      </c>
      <c r="C136" s="10"/>
      <c r="D136" s="105"/>
      <c r="E136" s="44"/>
      <c r="F136" s="120"/>
    </row>
    <row r="137" spans="1:63" s="7" customFormat="1" ht="13.5" thickBot="1">
      <c r="A137" s="175"/>
      <c r="B137" s="119"/>
      <c r="C137" s="10"/>
      <c r="D137" s="19"/>
      <c r="E137" s="44"/>
      <c r="F137" s="120"/>
    </row>
    <row r="138" spans="1:63" s="7" customFormat="1" ht="13.5" thickBot="1">
      <c r="A138" s="175"/>
      <c r="B138" s="119" t="s">
        <v>4004</v>
      </c>
      <c r="C138" s="10"/>
      <c r="D138" s="106"/>
      <c r="E138" s="44"/>
      <c r="F138" s="120"/>
    </row>
    <row r="139" spans="1:63" s="7" customFormat="1" ht="13.5" thickBot="1">
      <c r="A139" s="175"/>
      <c r="B139" s="119"/>
      <c r="C139" s="10"/>
      <c r="D139" s="19"/>
      <c r="E139" s="44"/>
      <c r="F139" s="120"/>
    </row>
    <row r="140" spans="1:63" s="7" customFormat="1" ht="13.5" thickBot="1">
      <c r="A140" s="175"/>
      <c r="B140" s="119" t="s">
        <v>4005</v>
      </c>
      <c r="C140" s="10"/>
      <c r="D140" s="107"/>
      <c r="E140" s="44"/>
      <c r="F140" s="120">
        <f>F133</f>
        <v>0</v>
      </c>
    </row>
    <row r="141" spans="1:63" s="7" customFormat="1" ht="12" customHeight="1">
      <c r="A141" s="175"/>
      <c r="B141" s="119"/>
      <c r="C141" s="10"/>
      <c r="D141" s="19"/>
      <c r="E141" s="44"/>
      <c r="F141" s="120"/>
    </row>
    <row r="142" spans="1:63" ht="12.75">
      <c r="A142" s="663"/>
      <c r="B142" s="668"/>
      <c r="C142" s="1106"/>
      <c r="D142" s="666"/>
      <c r="E142" s="32"/>
      <c r="F142" s="636"/>
    </row>
  </sheetData>
  <sheetProtection algorithmName="SHA-512" hashValue="QH/KoJlqz81x7EOtJMjAiuKu2bWGAlFowUHlqTDdIP9qIA7bO0fV7pF46HMIQK9IzLHQG/dqskuCjVQAjRWd5g==" saltValue="TxtWbSJHmtFOAXfb8YjWSw==" spinCount="100000" sheet="1" objects="1" scenarios="1"/>
  <pageMargins left="0.70866141732283472" right="0.70866141732283472" top="0.98425196850393704" bottom="0.74803149606299213" header="0.31496062992125984" footer="0.31496062992125984"/>
  <pageSetup paperSize="9" firstPageNumber="0" orientation="portrait" r:id="rId1"/>
  <headerFooter>
    <oddHeader>&amp;L&amp;"Agrandir,Uobičajeno"&amp;8&amp;K00-046Projekt sprinkler instalacije
Građevina: Dom hrvatskog društva likovnih umjetnika - Meštrovićev paviljon
Investitor: Hrvatsko društvo likovnih umjetnika
ZOP: Z-644/13-04/2023</oddHeader>
    <oddFooter>&amp;L&amp;"Agrandir,Uobičajeno"&amp;8&amp;K00-046Zagreb, 11/2023&amp;C&amp;"Agrandir,Uobičajeno"&amp;8&amp;K00-046&amp;A&amp;R&amp;"Agrandir,Uobičajeno"&amp;8&amp;K00-046&amp;P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7"/>
  <dimension ref="A2:H422"/>
  <sheetViews>
    <sheetView view="pageBreakPreview" zoomScaleNormal="100" zoomScaleSheetLayoutView="100" workbookViewId="0">
      <selection activeCell="G1" sqref="G1"/>
    </sheetView>
  </sheetViews>
  <sheetFormatPr defaultColWidth="11" defaultRowHeight="12.75"/>
  <cols>
    <col min="1" max="1" width="4.625" style="607" customWidth="1"/>
    <col min="2" max="2" width="25.625" style="607" customWidth="1"/>
    <col min="3" max="6" width="16.625" style="607" customWidth="1"/>
    <col min="7" max="7" width="12.5" style="607" customWidth="1"/>
    <col min="8" max="16384" width="11" style="607"/>
  </cols>
  <sheetData>
    <row r="2" spans="1:7" ht="15.75">
      <c r="B2" s="605" t="s">
        <v>3084</v>
      </c>
      <c r="C2" s="606"/>
      <c r="D2" s="606"/>
      <c r="E2" s="606"/>
      <c r="F2" s="606"/>
    </row>
    <row r="3" spans="1:7" ht="15.75">
      <c r="B3" s="605"/>
      <c r="C3" s="606"/>
      <c r="D3" s="606"/>
      <c r="E3" s="606"/>
      <c r="F3" s="606"/>
    </row>
    <row r="4" spans="1:7">
      <c r="B4" s="1130"/>
    </row>
    <row r="5" spans="1:7">
      <c r="C5" s="610" t="s">
        <v>4009</v>
      </c>
      <c r="D5" s="610" t="s">
        <v>4006</v>
      </c>
      <c r="E5" s="610" t="s">
        <v>4007</v>
      </c>
      <c r="F5" s="610" t="s">
        <v>4008</v>
      </c>
      <c r="G5" s="3"/>
    </row>
    <row r="6" spans="1:7">
      <c r="A6" s="1131" t="s">
        <v>1156</v>
      </c>
      <c r="B6" s="1132" t="s">
        <v>4011</v>
      </c>
      <c r="C6" s="1133">
        <f>'1. Rekapitulacija GO radova'!C24</f>
        <v>0</v>
      </c>
      <c r="D6" s="1134">
        <f>'1. Rekapitulacija GO radova'!D24</f>
        <v>0</v>
      </c>
      <c r="E6" s="1135">
        <f>'1. Rekapitulacija GO radova'!E24</f>
        <v>0</v>
      </c>
      <c r="F6" s="1133">
        <f>'1. Rekapitulacija GO radova'!F24</f>
        <v>0</v>
      </c>
      <c r="G6" s="3"/>
    </row>
    <row r="7" spans="1:7">
      <c r="A7" s="1131" t="s">
        <v>1158</v>
      </c>
      <c r="B7" s="1132" t="s">
        <v>4012</v>
      </c>
      <c r="C7" s="1136">
        <f>'2. Elektroinstalacije'!F476</f>
        <v>0</v>
      </c>
      <c r="D7" s="1137">
        <f>'2. Elektroinstalacije'!F516</f>
        <v>0</v>
      </c>
      <c r="E7" s="1138">
        <f>'2. Elektroinstalacije'!F518</f>
        <v>0</v>
      </c>
      <c r="F7" s="1136">
        <f>'2. Elektroinstalacije'!F520</f>
        <v>0</v>
      </c>
      <c r="G7" s="3"/>
    </row>
    <row r="8" spans="1:7">
      <c r="A8" s="1131" t="s">
        <v>1601</v>
      </c>
      <c r="B8" s="1132" t="s">
        <v>4013</v>
      </c>
      <c r="C8" s="1136">
        <f>'3. Strojarske instalacije'!F1528</f>
        <v>0</v>
      </c>
      <c r="D8" s="1137">
        <f>'3. Strojarske instalacije'!F1531</f>
        <v>0</v>
      </c>
      <c r="E8" s="1138">
        <f>'3. Strojarske instalacije'!F1533</f>
        <v>0</v>
      </c>
      <c r="F8" s="1136">
        <f>'3. Strojarske instalacije'!F1535</f>
        <v>0</v>
      </c>
      <c r="G8" s="3"/>
    </row>
    <row r="9" spans="1:7">
      <c r="A9" s="1131" t="s">
        <v>1722</v>
      </c>
      <c r="B9" s="1132" t="s">
        <v>4014</v>
      </c>
      <c r="C9" s="1136">
        <f>'4. Vodovod i odvodnja'!F227</f>
        <v>0</v>
      </c>
      <c r="D9" s="1137">
        <f>'4. Vodovod i odvodnja'!F230</f>
        <v>0</v>
      </c>
      <c r="E9" s="1138">
        <f>'4. Vodovod i odvodnja'!F232</f>
        <v>0</v>
      </c>
      <c r="F9" s="1136">
        <f>'4. Vodovod i odvodnja'!F234</f>
        <v>0</v>
      </c>
      <c r="G9" s="3"/>
    </row>
    <row r="10" spans="1:7" ht="13.5" thickBot="1">
      <c r="A10" s="1139" t="s">
        <v>1743</v>
      </c>
      <c r="B10" s="1140" t="s">
        <v>4015</v>
      </c>
      <c r="C10" s="1141">
        <f>'5. Sprinkler sustav'!F133</f>
        <v>0</v>
      </c>
      <c r="D10" s="1142">
        <f>'5. Sprinkler sustav'!F136</f>
        <v>0</v>
      </c>
      <c r="E10" s="1143">
        <f>'5. Sprinkler sustav'!F138</f>
        <v>0</v>
      </c>
      <c r="F10" s="1141">
        <f>'5. Sprinkler sustav'!F140</f>
        <v>0</v>
      </c>
      <c r="G10" s="3"/>
    </row>
    <row r="11" spans="1:7" ht="13.5" thickBot="1">
      <c r="A11" s="1144"/>
      <c r="B11" s="1145" t="s">
        <v>4016</v>
      </c>
      <c r="C11" s="1146">
        <f>SUM(C6:C10)</f>
        <v>0</v>
      </c>
      <c r="D11" s="1147">
        <f t="shared" ref="D11:F11" si="0">SUM(D6:D10)</f>
        <v>0</v>
      </c>
      <c r="E11" s="1148">
        <f t="shared" si="0"/>
        <v>0</v>
      </c>
      <c r="F11" s="1146">
        <f t="shared" si="0"/>
        <v>0</v>
      </c>
      <c r="G11" s="3"/>
    </row>
    <row r="12" spans="1:7">
      <c r="G12" s="3"/>
    </row>
    <row r="13" spans="1:7">
      <c r="G13" s="3"/>
    </row>
    <row r="14" spans="1:7">
      <c r="G14" s="3"/>
    </row>
    <row r="15" spans="1:7">
      <c r="G15" s="3"/>
    </row>
    <row r="16" spans="1:7">
      <c r="G16" s="3"/>
    </row>
    <row r="17" spans="7:7">
      <c r="G17" s="3"/>
    </row>
    <row r="18" spans="7:7">
      <c r="G18" s="3"/>
    </row>
    <row r="19" spans="7:7">
      <c r="G19" s="3"/>
    </row>
    <row r="20" spans="7:7">
      <c r="G20" s="3"/>
    </row>
    <row r="21" spans="7:7">
      <c r="G21" s="3"/>
    </row>
    <row r="22" spans="7:7">
      <c r="G22" s="3"/>
    </row>
    <row r="23" spans="7:7">
      <c r="G23" s="3"/>
    </row>
    <row r="24" spans="7:7">
      <c r="G24" s="3"/>
    </row>
    <row r="25" spans="7:7">
      <c r="G25" s="3"/>
    </row>
    <row r="26" spans="7:7">
      <c r="G26" s="3"/>
    </row>
    <row r="27" spans="7:7">
      <c r="G27" s="3"/>
    </row>
    <row r="28" spans="7:7">
      <c r="G28" s="3"/>
    </row>
    <row r="29" spans="7:7">
      <c r="G29" s="3"/>
    </row>
    <row r="30" spans="7:7">
      <c r="G30" s="3"/>
    </row>
    <row r="31" spans="7:7">
      <c r="G31" s="3"/>
    </row>
    <row r="32" spans="7:7">
      <c r="G32" s="3"/>
    </row>
    <row r="33" spans="7:7">
      <c r="G33" s="3"/>
    </row>
    <row r="34" spans="7:7">
      <c r="G34" s="3"/>
    </row>
    <row r="35" spans="7:7">
      <c r="G35" s="3"/>
    </row>
    <row r="36" spans="7:7">
      <c r="G36" s="3"/>
    </row>
    <row r="37" spans="7:7">
      <c r="G37" s="3"/>
    </row>
    <row r="38" spans="7:7">
      <c r="G38" s="3"/>
    </row>
    <row r="39" spans="7:7">
      <c r="G39" s="3"/>
    </row>
    <row r="40" spans="7:7">
      <c r="G40" s="3"/>
    </row>
    <row r="41" spans="7:7">
      <c r="G41" s="3"/>
    </row>
    <row r="42" spans="7:7">
      <c r="G42" s="3"/>
    </row>
    <row r="43" spans="7:7">
      <c r="G43" s="3"/>
    </row>
    <row r="44" spans="7:7">
      <c r="G44" s="3"/>
    </row>
    <row r="45" spans="7:7">
      <c r="G45" s="3"/>
    </row>
    <row r="46" spans="7:7">
      <c r="G46" s="3"/>
    </row>
    <row r="47" spans="7:7">
      <c r="G47" s="3"/>
    </row>
    <row r="48" spans="7:7">
      <c r="G48" s="3"/>
    </row>
    <row r="49" spans="7:7">
      <c r="G49" s="3"/>
    </row>
    <row r="50" spans="7:7">
      <c r="G50" s="3"/>
    </row>
    <row r="51" spans="7:7">
      <c r="G51" s="3"/>
    </row>
    <row r="52" spans="7:7">
      <c r="G52" s="3"/>
    </row>
    <row r="53" spans="7:7">
      <c r="G53" s="3"/>
    </row>
    <row r="54" spans="7:7">
      <c r="G54" s="3"/>
    </row>
    <row r="55" spans="7:7">
      <c r="G55" s="3"/>
    </row>
    <row r="56" spans="7:7">
      <c r="G56" s="3"/>
    </row>
    <row r="57" spans="7:7">
      <c r="G57" s="3"/>
    </row>
    <row r="58" spans="7:7">
      <c r="G58" s="3"/>
    </row>
    <row r="59" spans="7:7">
      <c r="G59" s="3"/>
    </row>
    <row r="60" spans="7:7">
      <c r="G60" s="3"/>
    </row>
    <row r="61" spans="7:7">
      <c r="G61" s="3"/>
    </row>
    <row r="62" spans="7:7">
      <c r="G62" s="3"/>
    </row>
    <row r="63" spans="7:7">
      <c r="G63" s="3"/>
    </row>
    <row r="64" spans="7:7">
      <c r="G64" s="3"/>
    </row>
    <row r="65" spans="7:7">
      <c r="G65" s="3"/>
    </row>
    <row r="66" spans="7:7">
      <c r="G66" s="3"/>
    </row>
    <row r="67" spans="7:7">
      <c r="G67" s="3"/>
    </row>
    <row r="68" spans="7:7">
      <c r="G68" s="3"/>
    </row>
    <row r="69" spans="7:7">
      <c r="G69" s="3"/>
    </row>
    <row r="70" spans="7:7">
      <c r="G70" s="3"/>
    </row>
    <row r="71" spans="7:7">
      <c r="G71" s="3"/>
    </row>
    <row r="72" spans="7:7">
      <c r="G72" s="3"/>
    </row>
    <row r="73" spans="7:7">
      <c r="G73" s="3"/>
    </row>
    <row r="74" spans="7:7">
      <c r="G74" s="3"/>
    </row>
    <row r="75" spans="7:7">
      <c r="G75" s="3"/>
    </row>
    <row r="76" spans="7:7">
      <c r="G76" s="3"/>
    </row>
    <row r="77" spans="7:7">
      <c r="G77" s="3"/>
    </row>
    <row r="78" spans="7:7">
      <c r="G78" s="3"/>
    </row>
    <row r="79" spans="7:7">
      <c r="G79" s="3"/>
    </row>
    <row r="80" spans="7:7">
      <c r="G80" s="3"/>
    </row>
    <row r="81" spans="7:7">
      <c r="G81" s="3"/>
    </row>
    <row r="82" spans="7:7">
      <c r="G82" s="3"/>
    </row>
    <row r="83" spans="7:7">
      <c r="G83" s="3"/>
    </row>
    <row r="84" spans="7:7">
      <c r="G84" s="3"/>
    </row>
    <row r="85" spans="7:7">
      <c r="G85" s="3"/>
    </row>
    <row r="86" spans="7:7">
      <c r="G86" s="3"/>
    </row>
    <row r="87" spans="7:7">
      <c r="G87" s="3"/>
    </row>
    <row r="88" spans="7:7">
      <c r="G88" s="3"/>
    </row>
    <row r="89" spans="7:7">
      <c r="G89" s="3"/>
    </row>
    <row r="90" spans="7:7">
      <c r="G90" s="3"/>
    </row>
    <row r="91" spans="7:7">
      <c r="G91" s="3"/>
    </row>
    <row r="92" spans="7:7">
      <c r="G92" s="3"/>
    </row>
    <row r="93" spans="7:7">
      <c r="G93" s="3"/>
    </row>
    <row r="94" spans="7:7">
      <c r="G94" s="3"/>
    </row>
    <row r="95" spans="7:7">
      <c r="G95" s="3"/>
    </row>
    <row r="96" spans="7:7">
      <c r="G96" s="3"/>
    </row>
    <row r="97" spans="7:7">
      <c r="G97" s="3"/>
    </row>
    <row r="98" spans="7:7">
      <c r="G98" s="3"/>
    </row>
    <row r="99" spans="7:7">
      <c r="G99" s="3"/>
    </row>
    <row r="100" spans="7:7">
      <c r="G100" s="3"/>
    </row>
    <row r="101" spans="7:7">
      <c r="G101" s="3"/>
    </row>
    <row r="102" spans="7:7">
      <c r="G102" s="3"/>
    </row>
    <row r="103" spans="7:7">
      <c r="G103" s="3"/>
    </row>
    <row r="104" spans="7:7">
      <c r="G104" s="3"/>
    </row>
    <row r="105" spans="7:7">
      <c r="G105" s="3"/>
    </row>
    <row r="106" spans="7:7">
      <c r="G106" s="3"/>
    </row>
    <row r="107" spans="7:7">
      <c r="G107" s="3"/>
    </row>
    <row r="108" spans="7:7">
      <c r="G108" s="3"/>
    </row>
    <row r="109" spans="7:7">
      <c r="G109" s="3"/>
    </row>
    <row r="110" spans="7:7">
      <c r="G110" s="3"/>
    </row>
    <row r="111" spans="7:7">
      <c r="G111" s="3"/>
    </row>
    <row r="112" spans="7:7">
      <c r="G112" s="3"/>
    </row>
    <row r="113" spans="7:7">
      <c r="G113" s="3"/>
    </row>
    <row r="114" spans="7:7">
      <c r="G114" s="3"/>
    </row>
    <row r="115" spans="7:7">
      <c r="G115" s="3"/>
    </row>
    <row r="116" spans="7:7">
      <c r="G116" s="3"/>
    </row>
    <row r="117" spans="7:7">
      <c r="G117" s="3"/>
    </row>
    <row r="118" spans="7:7">
      <c r="G118" s="3"/>
    </row>
    <row r="119" spans="7:7">
      <c r="G119" s="3"/>
    </row>
    <row r="120" spans="7:7">
      <c r="G120" s="3"/>
    </row>
    <row r="121" spans="7:7">
      <c r="G121" s="3"/>
    </row>
    <row r="122" spans="7:7">
      <c r="G122" s="3"/>
    </row>
    <row r="123" spans="7:7">
      <c r="G123" s="3"/>
    </row>
    <row r="124" spans="7:7">
      <c r="G124" s="3"/>
    </row>
    <row r="125" spans="7:7">
      <c r="G125" s="3"/>
    </row>
    <row r="126" spans="7:7">
      <c r="G126" s="3"/>
    </row>
    <row r="127" spans="7:7">
      <c r="G127" s="3"/>
    </row>
    <row r="128" spans="7:7">
      <c r="G128" s="3"/>
    </row>
    <row r="129" spans="7:7">
      <c r="G129" s="3"/>
    </row>
    <row r="130" spans="7:7">
      <c r="G130" s="3"/>
    </row>
    <row r="131" spans="7:7">
      <c r="G131" s="3"/>
    </row>
    <row r="132" spans="7:7">
      <c r="G132" s="3"/>
    </row>
    <row r="133" spans="7:7">
      <c r="G133" s="3"/>
    </row>
    <row r="134" spans="7:7">
      <c r="G134" s="3"/>
    </row>
    <row r="135" spans="7:7">
      <c r="G135" s="3"/>
    </row>
    <row r="136" spans="7:7">
      <c r="G136" s="3"/>
    </row>
    <row r="137" spans="7:7">
      <c r="G137" s="3"/>
    </row>
    <row r="138" spans="7:7">
      <c r="G138" s="3"/>
    </row>
    <row r="139" spans="7:7">
      <c r="G139" s="3"/>
    </row>
    <row r="140" spans="7:7">
      <c r="G140" s="3"/>
    </row>
    <row r="141" spans="7:7">
      <c r="G141" s="3"/>
    </row>
    <row r="142" spans="7:7">
      <c r="G142" s="3"/>
    </row>
    <row r="143" spans="7:7">
      <c r="G143" s="3"/>
    </row>
    <row r="144" spans="7:7">
      <c r="G144" s="3"/>
    </row>
    <row r="145" spans="7:7">
      <c r="G145" s="3"/>
    </row>
    <row r="146" spans="7:7">
      <c r="G146" s="3"/>
    </row>
    <row r="147" spans="7:7">
      <c r="G147" s="3"/>
    </row>
    <row r="148" spans="7:7">
      <c r="G148" s="3"/>
    </row>
    <row r="149" spans="7:7">
      <c r="G149" s="3"/>
    </row>
    <row r="150" spans="7:7">
      <c r="G150" s="3"/>
    </row>
    <row r="151" spans="7:7">
      <c r="G151" s="3"/>
    </row>
    <row r="152" spans="7:7">
      <c r="G152" s="3"/>
    </row>
    <row r="153" spans="7:7">
      <c r="G153" s="3"/>
    </row>
    <row r="154" spans="7:7">
      <c r="G154" s="3"/>
    </row>
    <row r="155" spans="7:7">
      <c r="G155" s="3"/>
    </row>
    <row r="156" spans="7:7">
      <c r="G156" s="3"/>
    </row>
    <row r="157" spans="7:7">
      <c r="G157" s="3"/>
    </row>
    <row r="158" spans="7:7">
      <c r="G158" s="3"/>
    </row>
    <row r="159" spans="7:7">
      <c r="G159" s="3"/>
    </row>
    <row r="160" spans="7:7">
      <c r="G160" s="3"/>
    </row>
    <row r="161" spans="7:7">
      <c r="G161" s="3"/>
    </row>
    <row r="162" spans="7:7">
      <c r="G162" s="3"/>
    </row>
    <row r="163" spans="7:7">
      <c r="G163" s="3"/>
    </row>
    <row r="164" spans="7:7">
      <c r="G164" s="3"/>
    </row>
    <row r="165" spans="7:7">
      <c r="G165" s="3"/>
    </row>
    <row r="166" spans="7:7">
      <c r="G166" s="3"/>
    </row>
    <row r="167" spans="7:7">
      <c r="G167" s="3"/>
    </row>
    <row r="168" spans="7:7">
      <c r="G168" s="3"/>
    </row>
    <row r="169" spans="7:7">
      <c r="G169" s="3"/>
    </row>
    <row r="170" spans="7:7">
      <c r="G170" s="3"/>
    </row>
    <row r="171" spans="7:7">
      <c r="G171" s="3"/>
    </row>
    <row r="172" spans="7:7">
      <c r="G172" s="3"/>
    </row>
    <row r="173" spans="7:7">
      <c r="G173" s="3"/>
    </row>
    <row r="174" spans="7:7">
      <c r="G174" s="3"/>
    </row>
    <row r="175" spans="7:7">
      <c r="G175" s="3"/>
    </row>
    <row r="176" spans="7:7">
      <c r="G176" s="3"/>
    </row>
    <row r="177" spans="7:7">
      <c r="G177" s="3"/>
    </row>
    <row r="178" spans="7:7">
      <c r="G178" s="3"/>
    </row>
    <row r="179" spans="7:7">
      <c r="G179" s="3"/>
    </row>
    <row r="180" spans="7:7">
      <c r="G180" s="3"/>
    </row>
    <row r="181" spans="7:7">
      <c r="G181" s="3"/>
    </row>
    <row r="182" spans="7:7">
      <c r="G182" s="3"/>
    </row>
    <row r="183" spans="7:7">
      <c r="G183" s="3"/>
    </row>
    <row r="184" spans="7:7">
      <c r="G184" s="3"/>
    </row>
    <row r="185" spans="7:7">
      <c r="G185" s="3"/>
    </row>
    <row r="186" spans="7:7">
      <c r="G186" s="3"/>
    </row>
    <row r="187" spans="7:7">
      <c r="G187" s="3"/>
    </row>
    <row r="188" spans="7:7">
      <c r="G188" s="3"/>
    </row>
    <row r="189" spans="7:7">
      <c r="G189" s="3"/>
    </row>
    <row r="190" spans="7:7">
      <c r="G190" s="3"/>
    </row>
    <row r="191" spans="7:7">
      <c r="G191" s="3"/>
    </row>
    <row r="192" spans="7:7">
      <c r="G192" s="3"/>
    </row>
    <row r="193" spans="7:7">
      <c r="G193" s="3"/>
    </row>
    <row r="194" spans="7:7">
      <c r="G194" s="3"/>
    </row>
    <row r="195" spans="7:7">
      <c r="G195" s="3"/>
    </row>
    <row r="196" spans="7:7">
      <c r="G196" s="3"/>
    </row>
    <row r="197" spans="7:7">
      <c r="G197" s="3"/>
    </row>
    <row r="198" spans="7:7">
      <c r="G198" s="3"/>
    </row>
    <row r="199" spans="7:7">
      <c r="G199" s="3"/>
    </row>
    <row r="200" spans="7:7">
      <c r="G200" s="3"/>
    </row>
    <row r="201" spans="7:7">
      <c r="G201" s="3"/>
    </row>
    <row r="202" spans="7:7">
      <c r="G202" s="3"/>
    </row>
    <row r="203" spans="7:7">
      <c r="G203" s="3"/>
    </row>
    <row r="204" spans="7:7">
      <c r="G204" s="3"/>
    </row>
    <row r="205" spans="7:7">
      <c r="G205" s="3"/>
    </row>
    <row r="206" spans="7:7">
      <c r="G206" s="3"/>
    </row>
    <row r="207" spans="7:7">
      <c r="G207" s="3"/>
    </row>
    <row r="208" spans="7:7">
      <c r="G208" s="3"/>
    </row>
    <row r="209" spans="7:7">
      <c r="G209" s="3"/>
    </row>
    <row r="210" spans="7:7">
      <c r="G210" s="3"/>
    </row>
    <row r="211" spans="7:7">
      <c r="G211" s="3"/>
    </row>
    <row r="212" spans="7:7">
      <c r="G212" s="3"/>
    </row>
    <row r="213" spans="7:7">
      <c r="G213" s="3"/>
    </row>
    <row r="214" spans="7:7">
      <c r="G214" s="3"/>
    </row>
    <row r="215" spans="7:7">
      <c r="G215" s="3"/>
    </row>
    <row r="216" spans="7:7">
      <c r="G216" s="3"/>
    </row>
    <row r="217" spans="7:7">
      <c r="G217" s="3"/>
    </row>
    <row r="218" spans="7:7">
      <c r="G218" s="3"/>
    </row>
    <row r="219" spans="7:7">
      <c r="G219" s="3"/>
    </row>
    <row r="220" spans="7:7">
      <c r="G220" s="3"/>
    </row>
    <row r="221" spans="7:7">
      <c r="G221" s="3"/>
    </row>
    <row r="222" spans="7:7">
      <c r="G222" s="3"/>
    </row>
    <row r="223" spans="7:7">
      <c r="G223" s="3"/>
    </row>
    <row r="224" spans="7:7">
      <c r="G224" s="3"/>
    </row>
    <row r="225" spans="7:7">
      <c r="G225" s="3"/>
    </row>
    <row r="226" spans="7:7">
      <c r="G226" s="3"/>
    </row>
    <row r="227" spans="7:7">
      <c r="G227" s="3"/>
    </row>
    <row r="228" spans="7:7">
      <c r="G228" s="3"/>
    </row>
    <row r="229" spans="7:7">
      <c r="G229" s="3"/>
    </row>
    <row r="230" spans="7:7">
      <c r="G230" s="3"/>
    </row>
    <row r="231" spans="7:7">
      <c r="G231" s="3"/>
    </row>
    <row r="232" spans="7:7">
      <c r="G232" s="3"/>
    </row>
    <row r="233" spans="7:7">
      <c r="G233" s="3"/>
    </row>
    <row r="234" spans="7:7">
      <c r="G234" s="3"/>
    </row>
    <row r="235" spans="7:7">
      <c r="G235" s="3"/>
    </row>
    <row r="236" spans="7:7">
      <c r="G236" s="3"/>
    </row>
    <row r="237" spans="7:7">
      <c r="G237" s="3"/>
    </row>
    <row r="238" spans="7:7">
      <c r="G238" s="3"/>
    </row>
    <row r="239" spans="7:7">
      <c r="G239" s="3"/>
    </row>
    <row r="240" spans="7:7">
      <c r="G240" s="3"/>
    </row>
    <row r="241" spans="7:7">
      <c r="G241" s="3"/>
    </row>
    <row r="242" spans="7:7">
      <c r="G242" s="3"/>
    </row>
    <row r="243" spans="7:7">
      <c r="G243" s="3"/>
    </row>
    <row r="244" spans="7:7">
      <c r="G244" s="3"/>
    </row>
    <row r="245" spans="7:7">
      <c r="G245" s="3"/>
    </row>
    <row r="246" spans="7:7">
      <c r="G246" s="3"/>
    </row>
    <row r="247" spans="7:7">
      <c r="G247" s="3"/>
    </row>
    <row r="248" spans="7:7">
      <c r="G248" s="3"/>
    </row>
    <row r="249" spans="7:7">
      <c r="G249" s="3"/>
    </row>
    <row r="250" spans="7:7">
      <c r="G250" s="3"/>
    </row>
    <row r="251" spans="7:7">
      <c r="G251" s="3"/>
    </row>
    <row r="252" spans="7:7">
      <c r="G252" s="3"/>
    </row>
    <row r="253" spans="7:7">
      <c r="G253" s="3"/>
    </row>
    <row r="254" spans="7:7">
      <c r="G254" s="3"/>
    </row>
    <row r="255" spans="7:7">
      <c r="G255" s="3"/>
    </row>
    <row r="256" spans="7:7">
      <c r="G256" s="3"/>
    </row>
    <row r="257" spans="7:7">
      <c r="G257" s="3"/>
    </row>
    <row r="258" spans="7:7">
      <c r="G258" s="3"/>
    </row>
    <row r="259" spans="7:7">
      <c r="G259" s="3"/>
    </row>
    <row r="260" spans="7:7">
      <c r="G260" s="3"/>
    </row>
    <row r="261" spans="7:7">
      <c r="G261" s="3"/>
    </row>
    <row r="262" spans="7:7">
      <c r="G262" s="3"/>
    </row>
    <row r="263" spans="7:7">
      <c r="G263" s="3"/>
    </row>
    <row r="264" spans="7:7">
      <c r="G264" s="3"/>
    </row>
    <row r="265" spans="7:7">
      <c r="G265" s="3"/>
    </row>
    <row r="266" spans="7:7">
      <c r="G266" s="3"/>
    </row>
    <row r="267" spans="7:7">
      <c r="G267" s="3"/>
    </row>
    <row r="268" spans="7:7">
      <c r="G268" s="3"/>
    </row>
    <row r="269" spans="7:7">
      <c r="G269" s="3"/>
    </row>
    <row r="270" spans="7:7">
      <c r="G270" s="3"/>
    </row>
    <row r="271" spans="7:7">
      <c r="G271" s="3"/>
    </row>
    <row r="272" spans="7:7">
      <c r="G272" s="3"/>
    </row>
    <row r="273" spans="7:7">
      <c r="G273" s="3"/>
    </row>
    <row r="274" spans="7:7">
      <c r="G274" s="3"/>
    </row>
    <row r="275" spans="7:7">
      <c r="G275" s="3"/>
    </row>
    <row r="276" spans="7:7">
      <c r="G276" s="3"/>
    </row>
    <row r="277" spans="7:7">
      <c r="G277" s="3"/>
    </row>
    <row r="278" spans="7:7">
      <c r="G278" s="3"/>
    </row>
    <row r="279" spans="7:7">
      <c r="G279" s="3"/>
    </row>
    <row r="280" spans="7:7">
      <c r="G280" s="3"/>
    </row>
    <row r="281" spans="7:7">
      <c r="G281" s="3"/>
    </row>
    <row r="282" spans="7:7">
      <c r="G282" s="3"/>
    </row>
    <row r="283" spans="7:7">
      <c r="G283" s="3"/>
    </row>
    <row r="284" spans="7:7">
      <c r="G284" s="3"/>
    </row>
    <row r="285" spans="7:7">
      <c r="G285" s="3"/>
    </row>
    <row r="286" spans="7:7">
      <c r="G286" s="3"/>
    </row>
    <row r="287" spans="7:7">
      <c r="G287" s="3"/>
    </row>
    <row r="288" spans="7:7">
      <c r="G288" s="3"/>
    </row>
    <row r="289" spans="7:7">
      <c r="G289" s="3"/>
    </row>
    <row r="290" spans="7:7">
      <c r="G290" s="3"/>
    </row>
    <row r="291" spans="7:7">
      <c r="G291" s="3"/>
    </row>
    <row r="292" spans="7:7">
      <c r="G292" s="3"/>
    </row>
    <row r="293" spans="7:7">
      <c r="G293" s="3"/>
    </row>
    <row r="294" spans="7:7">
      <c r="G294" s="3"/>
    </row>
    <row r="295" spans="7:7">
      <c r="G295" s="3"/>
    </row>
    <row r="296" spans="7:7">
      <c r="G296" s="3"/>
    </row>
    <row r="297" spans="7:7">
      <c r="G297" s="3"/>
    </row>
    <row r="298" spans="7:7">
      <c r="G298" s="3"/>
    </row>
    <row r="299" spans="7:7">
      <c r="G299" s="3"/>
    </row>
    <row r="300" spans="7:7">
      <c r="G300" s="3"/>
    </row>
    <row r="301" spans="7:7">
      <c r="G301" s="3"/>
    </row>
    <row r="302" spans="7:7">
      <c r="G302" s="3"/>
    </row>
    <row r="303" spans="7:7">
      <c r="G303" s="3"/>
    </row>
    <row r="304" spans="7:7">
      <c r="G304" s="3"/>
    </row>
    <row r="305" spans="7:7">
      <c r="G305" s="3"/>
    </row>
    <row r="306" spans="7:7">
      <c r="G306" s="3"/>
    </row>
    <row r="307" spans="7:7">
      <c r="G307" s="3"/>
    </row>
    <row r="308" spans="7:7">
      <c r="G308" s="3"/>
    </row>
    <row r="309" spans="7:7">
      <c r="G309" s="3"/>
    </row>
    <row r="310" spans="7:7">
      <c r="G310" s="3"/>
    </row>
    <row r="311" spans="7:7">
      <c r="G311" s="3"/>
    </row>
    <row r="312" spans="7:7">
      <c r="G312" s="3"/>
    </row>
    <row r="313" spans="7:7">
      <c r="G313" s="3"/>
    </row>
    <row r="314" spans="7:7">
      <c r="G314" s="3"/>
    </row>
    <row r="315" spans="7:7">
      <c r="G315" s="3"/>
    </row>
    <row r="316" spans="7:7">
      <c r="G316" s="3"/>
    </row>
    <row r="317" spans="7:7">
      <c r="G317" s="3"/>
    </row>
    <row r="318" spans="7:7">
      <c r="G318" s="3"/>
    </row>
    <row r="319" spans="7:7">
      <c r="G319" s="3"/>
    </row>
    <row r="320" spans="7:7">
      <c r="G320" s="3"/>
    </row>
    <row r="321" spans="7:7">
      <c r="G321" s="3"/>
    </row>
    <row r="322" spans="7:7">
      <c r="G322" s="3"/>
    </row>
    <row r="323" spans="7:7">
      <c r="G323" s="3"/>
    </row>
    <row r="324" spans="7:7">
      <c r="G324" s="3"/>
    </row>
    <row r="325" spans="7:7">
      <c r="G325" s="3"/>
    </row>
    <row r="326" spans="7:7">
      <c r="G326" s="3"/>
    </row>
    <row r="327" spans="7:7">
      <c r="G327" s="3"/>
    </row>
    <row r="328" spans="7:7">
      <c r="G328" s="3"/>
    </row>
    <row r="420" spans="8:8" ht="172.5" customHeight="1"/>
    <row r="422" spans="8:8">
      <c r="H422" s="1149" t="s">
        <v>3085</v>
      </c>
    </row>
  </sheetData>
  <sheetProtection algorithmName="SHA-512" hashValue="LEp1EGO/s5AHYOofXg9ydMgzLS8swHrL85qGx9y7A2jMkyFHDaEaYs7Tt5LKek7E7eNkwYia0v33KlD0/re+XA==" saltValue="roWHLew/st1MP8PMVUuUVw==" spinCount="100000" sheet="1" objects="1" scenarios="1"/>
  <pageMargins left="0.70866141732283472" right="0.70866141732283472" top="0.98425196850393704" bottom="0.74803149606299213" header="0.31496062992125984" footer="0.31496062992125984"/>
  <pageSetup paperSize="9" scale="83" orientation="portrait" r:id="rId1"/>
  <headerFooter>
    <oddHeader>&amp;L&amp;"Agrandir,Regular"&amp;8Projekt obnove za cjelovitu obnovu zgrade / Građevina: Dom HDLU
Investitor: Hrvatsko društvo likovnih umjetnikaUlica:Trg žrtava fašizma 16, Zagreb, OIB:86757663498
Zajednička oznaka projekta:Z-644/13-04/2023</oddHeader>
    <oddFooter>&amp;L&amp;"Agrandir,Regular"&amp;8Zagreb, 11/2023&amp;C&amp;"Agrandir,Regular"&amp;8&amp;A&amp;R&amp;"Agrandir,Regular"&amp;8&amp;P</oddFooter>
  </headerFooter>
  <ignoredErrors>
    <ignoredError xmlns:x16r3="http://schemas.microsoft.com/office/spreadsheetml/2018/08/main" sqref="C10" x16r3:misleadingForma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04025-23C2-4FF3-B1E6-85CCFF2A4016}">
  <sheetPr codeName="Sheet4"/>
  <dimension ref="A1:K147"/>
  <sheetViews>
    <sheetView view="pageBreakPreview" zoomScaleNormal="93" zoomScaleSheetLayoutView="100" workbookViewId="0">
      <selection activeCell="G1" sqref="G1"/>
    </sheetView>
  </sheetViews>
  <sheetFormatPr defaultColWidth="9" defaultRowHeight="12.75"/>
  <cols>
    <col min="1" max="1" width="4.625" style="171" customWidth="1"/>
    <col min="2" max="2" width="35.625" style="12" customWidth="1"/>
    <col min="3" max="3" width="7.125" style="10" customWidth="1"/>
    <col min="4" max="4" width="9.125" style="77" customWidth="1"/>
    <col min="5" max="5" width="10.625" style="8" customWidth="1"/>
    <col min="6" max="6" width="13.125" style="7" customWidth="1"/>
    <col min="7" max="7" width="10.875" style="7" customWidth="1"/>
    <col min="8" max="16384" width="9" style="7"/>
  </cols>
  <sheetData>
    <row r="1" spans="1:11" s="63" customFormat="1" ht="25.5">
      <c r="A1" s="23" t="s">
        <v>39</v>
      </c>
      <c r="B1" s="6" t="s">
        <v>40</v>
      </c>
      <c r="C1" s="22" t="s">
        <v>41</v>
      </c>
      <c r="D1" s="190" t="s">
        <v>42</v>
      </c>
      <c r="E1" s="131" t="s">
        <v>43</v>
      </c>
      <c r="F1" s="23" t="s">
        <v>44</v>
      </c>
    </row>
    <row r="2" spans="1:11">
      <c r="A2" s="51"/>
      <c r="B2" s="2"/>
      <c r="C2" s="52"/>
      <c r="D2" s="25"/>
      <c r="E2" s="132"/>
      <c r="F2" s="94"/>
    </row>
    <row r="3" spans="1:11">
      <c r="A3" s="51" t="s">
        <v>45</v>
      </c>
      <c r="B3" s="4" t="s">
        <v>46</v>
      </c>
      <c r="C3" s="52"/>
      <c r="D3" s="25"/>
      <c r="E3" s="95"/>
      <c r="F3" s="96"/>
    </row>
    <row r="4" spans="1:11">
      <c r="B4" s="34"/>
      <c r="C4" s="51"/>
      <c r="D4" s="191"/>
      <c r="E4" s="44"/>
      <c r="F4" s="43"/>
    </row>
    <row r="5" spans="1:11">
      <c r="B5" s="2" t="s">
        <v>47</v>
      </c>
      <c r="C5" s="51"/>
      <c r="D5" s="191"/>
      <c r="E5" s="44"/>
      <c r="F5" s="43"/>
    </row>
    <row r="6" spans="1:11" ht="102">
      <c r="B6" s="5" t="s">
        <v>48</v>
      </c>
      <c r="C6" s="51"/>
      <c r="D6" s="191"/>
      <c r="E6" s="44"/>
      <c r="F6" s="43"/>
    </row>
    <row r="7" spans="1:11" ht="38.25">
      <c r="B7" s="5" t="s">
        <v>49</v>
      </c>
      <c r="C7" s="51"/>
      <c r="D7" s="191"/>
      <c r="E7" s="44"/>
      <c r="F7" s="43"/>
    </row>
    <row r="8" spans="1:11" ht="127.5">
      <c r="B8" s="5" t="s">
        <v>50</v>
      </c>
      <c r="C8" s="51"/>
      <c r="D8" s="191"/>
      <c r="E8" s="44"/>
      <c r="F8" s="43"/>
    </row>
    <row r="9" spans="1:11" ht="51">
      <c r="B9" s="5" t="s">
        <v>51</v>
      </c>
      <c r="C9" s="51"/>
      <c r="D9" s="191"/>
      <c r="E9" s="44"/>
      <c r="F9" s="43"/>
    </row>
    <row r="10" spans="1:11" ht="63.75">
      <c r="B10" s="5" t="s">
        <v>52</v>
      </c>
      <c r="C10" s="51"/>
      <c r="D10" s="191"/>
      <c r="E10" s="44"/>
      <c r="F10" s="43"/>
    </row>
    <row r="11" spans="1:11" ht="89.25">
      <c r="B11" s="5" t="s">
        <v>4062</v>
      </c>
      <c r="C11" s="51"/>
      <c r="D11" s="191"/>
      <c r="E11" s="44"/>
      <c r="F11" s="43"/>
      <c r="G11" s="319"/>
      <c r="H11" s="20"/>
    </row>
    <row r="12" spans="1:11" ht="127.5">
      <c r="B12" s="5" t="s">
        <v>53</v>
      </c>
      <c r="C12" s="51"/>
      <c r="D12" s="191"/>
      <c r="E12" s="44"/>
      <c r="F12" s="43"/>
      <c r="K12" s="320"/>
    </row>
    <row r="13" spans="1:11" ht="76.5">
      <c r="B13" s="192" t="s">
        <v>54</v>
      </c>
      <c r="C13" s="51"/>
      <c r="D13" s="191"/>
      <c r="E13" s="44"/>
      <c r="F13" s="43"/>
    </row>
    <row r="14" spans="1:11" ht="38.25">
      <c r="B14" s="5" t="s">
        <v>55</v>
      </c>
      <c r="C14" s="51"/>
      <c r="D14" s="191"/>
      <c r="E14" s="44"/>
      <c r="F14" s="43"/>
    </row>
    <row r="15" spans="1:11" ht="51">
      <c r="B15" s="5" t="s">
        <v>56</v>
      </c>
      <c r="C15" s="51"/>
      <c r="D15" s="191"/>
      <c r="E15" s="44"/>
      <c r="F15" s="43"/>
    </row>
    <row r="16" spans="1:11" ht="63.75">
      <c r="B16" s="5" t="s">
        <v>57</v>
      </c>
      <c r="C16" s="51"/>
      <c r="D16" s="191"/>
      <c r="E16" s="44"/>
      <c r="F16" s="43"/>
    </row>
    <row r="17" spans="1:6" ht="89.25">
      <c r="B17" s="5" t="s">
        <v>58</v>
      </c>
      <c r="C17" s="51"/>
      <c r="D17" s="191"/>
      <c r="E17" s="44"/>
      <c r="F17" s="43"/>
    </row>
    <row r="18" spans="1:6" ht="140.25">
      <c r="B18" s="1" t="s">
        <v>59</v>
      </c>
      <c r="C18" s="51"/>
      <c r="D18" s="191"/>
      <c r="E18" s="44"/>
      <c r="F18" s="43"/>
    </row>
    <row r="19" spans="1:6" ht="89.25">
      <c r="B19" s="1" t="s">
        <v>60</v>
      </c>
      <c r="C19" s="51"/>
      <c r="D19" s="191"/>
      <c r="E19" s="44"/>
      <c r="F19" s="43"/>
    </row>
    <row r="20" spans="1:6" s="3" customFormat="1" ht="102">
      <c r="A20" s="172"/>
      <c r="B20" s="1" t="s">
        <v>61</v>
      </c>
      <c r="C20" s="11"/>
      <c r="D20" s="193"/>
      <c r="E20" s="60"/>
      <c r="F20" s="56"/>
    </row>
    <row r="21" spans="1:6" s="3" customFormat="1" ht="25.5">
      <c r="A21" s="172"/>
      <c r="B21" s="1" t="s">
        <v>62</v>
      </c>
      <c r="C21" s="11"/>
      <c r="D21" s="193"/>
      <c r="E21" s="60"/>
      <c r="F21" s="56"/>
    </row>
    <row r="22" spans="1:6" s="3" customFormat="1" ht="38.25">
      <c r="A22" s="172"/>
      <c r="B22" s="1" t="s">
        <v>4335</v>
      </c>
      <c r="C22" s="11"/>
      <c r="D22" s="193"/>
      <c r="E22" s="60"/>
      <c r="F22" s="56"/>
    </row>
    <row r="23" spans="1:6" s="3" customFormat="1" ht="102">
      <c r="A23" s="172"/>
      <c r="B23" s="1" t="s">
        <v>63</v>
      </c>
      <c r="C23" s="11"/>
      <c r="D23" s="193"/>
      <c r="E23" s="60"/>
      <c r="F23" s="56"/>
    </row>
    <row r="24" spans="1:6">
      <c r="B24" s="194"/>
      <c r="C24" s="51"/>
      <c r="D24" s="191"/>
      <c r="E24" s="44"/>
      <c r="F24" s="43"/>
    </row>
    <row r="25" spans="1:6">
      <c r="B25" s="194"/>
      <c r="C25" s="51"/>
      <c r="D25" s="191"/>
      <c r="E25" s="44"/>
      <c r="F25" s="43"/>
    </row>
    <row r="26" spans="1:6" ht="25.5">
      <c r="B26" s="192" t="s">
        <v>64</v>
      </c>
      <c r="C26" s="51"/>
      <c r="D26" s="191"/>
      <c r="E26" s="44"/>
      <c r="F26" s="43"/>
    </row>
    <row r="27" spans="1:6">
      <c r="B27" s="2"/>
      <c r="C27" s="51"/>
      <c r="D27" s="191"/>
      <c r="E27" s="44"/>
      <c r="F27" s="43"/>
    </row>
    <row r="28" spans="1:6">
      <c r="A28" s="51">
        <v>1</v>
      </c>
      <c r="B28" s="195" t="s">
        <v>65</v>
      </c>
      <c r="C28" s="51"/>
      <c r="D28" s="191"/>
      <c r="E28" s="44"/>
      <c r="F28" s="43"/>
    </row>
    <row r="29" spans="1:6" ht="51">
      <c r="B29" s="5" t="s">
        <v>66</v>
      </c>
      <c r="C29" s="51"/>
      <c r="D29" s="191"/>
      <c r="E29" s="44"/>
      <c r="F29" s="43"/>
    </row>
    <row r="30" spans="1:6" ht="51">
      <c r="B30" s="5" t="s">
        <v>67</v>
      </c>
      <c r="C30" s="51"/>
      <c r="D30" s="191"/>
      <c r="E30" s="44"/>
      <c r="F30" s="43"/>
    </row>
    <row r="31" spans="1:6" ht="63.75">
      <c r="B31" s="5" t="s">
        <v>4274</v>
      </c>
      <c r="C31" s="51"/>
      <c r="D31" s="196"/>
      <c r="E31" s="44"/>
      <c r="F31" s="43"/>
    </row>
    <row r="32" spans="1:6" ht="51">
      <c r="B32" s="5" t="s">
        <v>4151</v>
      </c>
      <c r="C32" s="197" t="s">
        <v>68</v>
      </c>
      <c r="D32" s="133">
        <v>1</v>
      </c>
      <c r="E32" s="44"/>
      <c r="F32" s="43">
        <f>ROUND(D32*E32,2)</f>
        <v>0</v>
      </c>
    </row>
    <row r="33" spans="1:6">
      <c r="B33" s="2"/>
      <c r="E33" s="44"/>
      <c r="F33" s="43"/>
    </row>
    <row r="34" spans="1:6">
      <c r="A34" s="173">
        <f>SUM(A26:A28)+1</f>
        <v>2</v>
      </c>
      <c r="B34" s="195" t="s">
        <v>69</v>
      </c>
      <c r="C34" s="51"/>
      <c r="D34" s="191"/>
      <c r="E34" s="44"/>
      <c r="F34" s="43"/>
    </row>
    <row r="35" spans="1:6" ht="25.5">
      <c r="B35" s="5" t="s">
        <v>70</v>
      </c>
      <c r="C35" s="197" t="s">
        <v>68</v>
      </c>
      <c r="D35" s="133">
        <v>1</v>
      </c>
      <c r="E35" s="44"/>
      <c r="F35" s="43">
        <f>ROUND(D35*E35,2)</f>
        <v>0</v>
      </c>
    </row>
    <row r="36" spans="1:6" ht="63.75">
      <c r="B36" s="5" t="s">
        <v>71</v>
      </c>
      <c r="C36" s="197" t="s">
        <v>68</v>
      </c>
      <c r="D36" s="133">
        <v>1</v>
      </c>
      <c r="E36" s="44"/>
      <c r="F36" s="43">
        <f>ROUND(D36*E36,2)</f>
        <v>0</v>
      </c>
    </row>
    <row r="37" spans="1:6" ht="76.5">
      <c r="B37" s="5" t="s">
        <v>72</v>
      </c>
      <c r="C37" s="197" t="s">
        <v>68</v>
      </c>
      <c r="D37" s="133">
        <v>1</v>
      </c>
      <c r="E37" s="44"/>
      <c r="F37" s="43">
        <f>ROUND(D37*E37,2)</f>
        <v>0</v>
      </c>
    </row>
    <row r="38" spans="1:6">
      <c r="B38" s="5"/>
      <c r="C38" s="197"/>
      <c r="D38" s="133"/>
      <c r="E38" s="44"/>
      <c r="F38" s="43"/>
    </row>
    <row r="39" spans="1:6" ht="25.5">
      <c r="A39" s="173">
        <f>SUM(A30:A34)+1</f>
        <v>3</v>
      </c>
      <c r="B39" s="195" t="s">
        <v>73</v>
      </c>
      <c r="C39" s="51"/>
      <c r="D39" s="191"/>
      <c r="E39" s="44"/>
      <c r="F39" s="43"/>
    </row>
    <row r="40" spans="1:6" ht="114.75">
      <c r="B40" s="5" t="s">
        <v>74</v>
      </c>
      <c r="C40" s="197" t="s">
        <v>68</v>
      </c>
      <c r="D40" s="134">
        <v>1</v>
      </c>
      <c r="E40" s="110"/>
      <c r="F40" s="210">
        <f>ROUND(D40*E40,2)</f>
        <v>0</v>
      </c>
    </row>
    <row r="41" spans="1:6">
      <c r="B41" s="5"/>
      <c r="C41" s="197"/>
      <c r="D41" s="133"/>
      <c r="E41" s="44"/>
      <c r="F41" s="43"/>
    </row>
    <row r="42" spans="1:6" ht="25.5">
      <c r="A42" s="173">
        <f>SUM(A37:A40)+1</f>
        <v>4</v>
      </c>
      <c r="B42" s="53" t="s">
        <v>75</v>
      </c>
      <c r="D42" s="19"/>
      <c r="E42" s="44"/>
      <c r="F42" s="43"/>
    </row>
    <row r="43" spans="1:6" ht="76.5">
      <c r="B43" s="5" t="s">
        <v>76</v>
      </c>
      <c r="D43" s="19"/>
      <c r="E43" s="44"/>
      <c r="F43" s="43"/>
    </row>
    <row r="44" spans="1:6" ht="89.25">
      <c r="B44" s="5" t="s">
        <v>77</v>
      </c>
      <c r="D44" s="19"/>
      <c r="E44" s="44"/>
      <c r="F44" s="43"/>
    </row>
    <row r="45" spans="1:6" ht="76.5">
      <c r="B45" s="5" t="s">
        <v>78</v>
      </c>
      <c r="D45" s="19"/>
      <c r="E45" s="44"/>
      <c r="F45" s="43"/>
    </row>
    <row r="46" spans="1:6" ht="102">
      <c r="B46" s="5" t="s">
        <v>79</v>
      </c>
      <c r="C46" s="15"/>
      <c r="D46" s="24"/>
      <c r="E46" s="44"/>
      <c r="F46" s="43"/>
    </row>
    <row r="47" spans="1:6" ht="102">
      <c r="B47" s="5" t="s">
        <v>80</v>
      </c>
      <c r="C47" s="15"/>
      <c r="D47" s="24"/>
      <c r="E47" s="44"/>
      <c r="F47" s="43"/>
    </row>
    <row r="48" spans="1:6" ht="51">
      <c r="B48" s="5" t="s">
        <v>81</v>
      </c>
      <c r="C48" s="15"/>
      <c r="D48" s="24"/>
      <c r="E48" s="44"/>
      <c r="F48" s="43"/>
    </row>
    <row r="49" spans="1:6" ht="38.25">
      <c r="B49" s="5" t="s">
        <v>82</v>
      </c>
      <c r="C49" s="51"/>
      <c r="D49" s="198"/>
      <c r="E49" s="44"/>
      <c r="F49" s="43"/>
    </row>
    <row r="50" spans="1:6" ht="25.5">
      <c r="A50" s="199" t="s">
        <v>83</v>
      </c>
      <c r="B50" s="200" t="s">
        <v>84</v>
      </c>
      <c r="C50" s="19" t="s">
        <v>68</v>
      </c>
      <c r="D50" s="24">
        <v>1</v>
      </c>
      <c r="E50" s="44"/>
      <c r="F50" s="43">
        <f>ROUND(D50*E50,2)</f>
        <v>0</v>
      </c>
    </row>
    <row r="51" spans="1:6" ht="76.5">
      <c r="A51" s="199" t="s">
        <v>85</v>
      </c>
      <c r="B51" s="200" t="s">
        <v>86</v>
      </c>
      <c r="C51" s="19" t="s">
        <v>68</v>
      </c>
      <c r="D51" s="24">
        <v>1</v>
      </c>
      <c r="E51" s="44"/>
      <c r="F51" s="43">
        <f>ROUND(D51*E51,2)</f>
        <v>0</v>
      </c>
    </row>
    <row r="52" spans="1:6" ht="25.5">
      <c r="A52" s="199" t="s">
        <v>87</v>
      </c>
      <c r="B52" s="200" t="s">
        <v>4275</v>
      </c>
      <c r="C52" s="19" t="s">
        <v>68</v>
      </c>
      <c r="D52" s="24">
        <v>1</v>
      </c>
      <c r="E52" s="44"/>
      <c r="F52" s="43">
        <f>ROUND(D52*E52,2)</f>
        <v>0</v>
      </c>
    </row>
    <row r="53" spans="1:6">
      <c r="A53" s="199" t="s">
        <v>88</v>
      </c>
      <c r="B53" s="200" t="s">
        <v>89</v>
      </c>
      <c r="C53" s="19" t="s">
        <v>68</v>
      </c>
      <c r="D53" s="24">
        <v>1</v>
      </c>
      <c r="E53" s="44"/>
      <c r="F53" s="43">
        <f>ROUND(D53*E53,2)</f>
        <v>0</v>
      </c>
    </row>
    <row r="54" spans="1:6" ht="25.5">
      <c r="A54" s="199" t="s">
        <v>90</v>
      </c>
      <c r="B54" s="200" t="s">
        <v>91</v>
      </c>
      <c r="C54" s="19" t="s">
        <v>68</v>
      </c>
      <c r="D54" s="24">
        <v>1</v>
      </c>
      <c r="E54" s="44"/>
      <c r="F54" s="43">
        <f>ROUND(D54*E54,2)</f>
        <v>0</v>
      </c>
    </row>
    <row r="55" spans="1:6">
      <c r="A55" s="199"/>
      <c r="B55" s="201"/>
      <c r="C55" s="19"/>
      <c r="D55" s="24"/>
      <c r="E55" s="44"/>
      <c r="F55" s="43"/>
    </row>
    <row r="56" spans="1:6" ht="38.25">
      <c r="A56" s="173">
        <f>SUM(A42:A45)+1</f>
        <v>5</v>
      </c>
      <c r="B56" s="195" t="s">
        <v>3995</v>
      </c>
      <c r="C56" s="51"/>
      <c r="D56" s="191"/>
      <c r="E56" s="44"/>
      <c r="F56" s="43"/>
    </row>
    <row r="57" spans="1:6">
      <c r="B57" s="5" t="s">
        <v>3996</v>
      </c>
      <c r="C57" s="197"/>
      <c r="D57" s="133"/>
      <c r="E57" s="44"/>
      <c r="F57" s="43"/>
    </row>
    <row r="58" spans="1:6">
      <c r="B58" s="5" t="s">
        <v>3997</v>
      </c>
      <c r="C58" s="197" t="s">
        <v>68</v>
      </c>
      <c r="D58" s="133">
        <v>3</v>
      </c>
      <c r="E58" s="44"/>
      <c r="F58" s="43">
        <f>ROUND(D58*E58,2)</f>
        <v>0</v>
      </c>
    </row>
    <row r="59" spans="1:6">
      <c r="B59" s="5"/>
      <c r="C59" s="197"/>
      <c r="D59" s="133"/>
      <c r="E59" s="44"/>
      <c r="F59" s="43"/>
    </row>
    <row r="60" spans="1:6">
      <c r="A60" s="173">
        <f>SUM(A56:A57)+1</f>
        <v>6</v>
      </c>
      <c r="B60" s="53" t="s">
        <v>92</v>
      </c>
      <c r="C60" s="202"/>
      <c r="D60" s="198"/>
      <c r="E60" s="44"/>
      <c r="F60" s="43"/>
    </row>
    <row r="61" spans="1:6" ht="76.5">
      <c r="B61" s="5" t="s">
        <v>4103</v>
      </c>
      <c r="C61" s="19"/>
      <c r="D61" s="198"/>
      <c r="E61" s="44"/>
      <c r="F61" s="43"/>
    </row>
    <row r="62" spans="1:6" ht="38.25">
      <c r="B62" s="5" t="s">
        <v>93</v>
      </c>
      <c r="C62" s="19"/>
      <c r="D62" s="198"/>
      <c r="E62" s="44"/>
      <c r="F62" s="43"/>
    </row>
    <row r="63" spans="1:6" ht="25.5">
      <c r="B63" s="13" t="s">
        <v>4087</v>
      </c>
      <c r="C63" s="19"/>
      <c r="D63" s="198"/>
      <c r="E63" s="44"/>
      <c r="F63" s="43"/>
    </row>
    <row r="64" spans="1:6">
      <c r="B64" s="194" t="s">
        <v>94</v>
      </c>
      <c r="C64" s="20" t="s">
        <v>68</v>
      </c>
      <c r="D64" s="24">
        <v>1</v>
      </c>
      <c r="E64" s="44"/>
      <c r="F64" s="43">
        <f>ROUND(D64*E64,2)</f>
        <v>0</v>
      </c>
    </row>
    <row r="65" spans="1:6">
      <c r="B65" s="203"/>
      <c r="C65" s="20"/>
      <c r="D65" s="24"/>
      <c r="E65" s="44"/>
      <c r="F65" s="43"/>
    </row>
    <row r="66" spans="1:6">
      <c r="A66" s="173">
        <f>SUM(A60:A61)+1</f>
        <v>7</v>
      </c>
      <c r="B66" s="53" t="s">
        <v>3406</v>
      </c>
      <c r="C66" s="202"/>
      <c r="D66" s="198"/>
      <c r="E66" s="44"/>
      <c r="F66" s="43"/>
    </row>
    <row r="67" spans="1:6" ht="38.25">
      <c r="B67" s="5" t="s">
        <v>3407</v>
      </c>
      <c r="C67" s="19"/>
      <c r="D67" s="198"/>
      <c r="E67" s="44"/>
      <c r="F67" s="43"/>
    </row>
    <row r="68" spans="1:6">
      <c r="B68" s="194" t="s">
        <v>94</v>
      </c>
      <c r="C68" s="20" t="s">
        <v>68</v>
      </c>
      <c r="D68" s="204">
        <v>1</v>
      </c>
      <c r="E68" s="108"/>
      <c r="F68" s="109">
        <f>ROUND(D68*E68,2)</f>
        <v>0</v>
      </c>
    </row>
    <row r="69" spans="1:6">
      <c r="B69" s="203"/>
      <c r="C69" s="20"/>
      <c r="D69" s="198"/>
      <c r="E69" s="44"/>
      <c r="F69" s="43"/>
    </row>
    <row r="70" spans="1:6">
      <c r="A70" s="173">
        <f>SUM(A65:A66)+1</f>
        <v>8</v>
      </c>
      <c r="B70" s="53" t="s">
        <v>95</v>
      </c>
      <c r="C70" s="202"/>
      <c r="D70" s="198"/>
      <c r="E70" s="44"/>
      <c r="F70" s="43"/>
    </row>
    <row r="71" spans="1:6" ht="38.25">
      <c r="B71" s="5" t="s">
        <v>96</v>
      </c>
      <c r="C71" s="19"/>
      <c r="D71" s="198"/>
      <c r="E71" s="44"/>
      <c r="F71" s="43"/>
    </row>
    <row r="72" spans="1:6" ht="38.25">
      <c r="B72" s="5" t="s">
        <v>97</v>
      </c>
      <c r="C72" s="19"/>
      <c r="D72" s="198"/>
      <c r="E72" s="44"/>
      <c r="F72" s="43"/>
    </row>
    <row r="73" spans="1:6">
      <c r="B73" s="194" t="s">
        <v>94</v>
      </c>
      <c r="C73" s="20" t="s">
        <v>68</v>
      </c>
      <c r="D73" s="24">
        <v>1</v>
      </c>
      <c r="E73" s="44"/>
      <c r="F73" s="43">
        <f>ROUND(D73*E73,2)</f>
        <v>0</v>
      </c>
    </row>
    <row r="74" spans="1:6">
      <c r="B74" s="203"/>
      <c r="C74" s="20"/>
      <c r="D74" s="198"/>
      <c r="E74" s="44"/>
      <c r="F74" s="43"/>
    </row>
    <row r="75" spans="1:6">
      <c r="A75" s="173">
        <f>SUM(A69:A72)+1</f>
        <v>9</v>
      </c>
      <c r="B75" s="53" t="s">
        <v>98</v>
      </c>
      <c r="C75" s="202"/>
      <c r="D75" s="198"/>
      <c r="E75" s="44"/>
      <c r="F75" s="43"/>
    </row>
    <row r="76" spans="1:6" ht="25.5">
      <c r="B76" s="5" t="s">
        <v>99</v>
      </c>
      <c r="C76" s="19"/>
      <c r="D76" s="198"/>
      <c r="E76" s="44"/>
      <c r="F76" s="43"/>
    </row>
    <row r="77" spans="1:6" ht="38.25">
      <c r="B77" s="5" t="s">
        <v>93</v>
      </c>
      <c r="C77" s="19"/>
      <c r="D77" s="198"/>
      <c r="E77" s="44"/>
      <c r="F77" s="43"/>
    </row>
    <row r="78" spans="1:6">
      <c r="B78" s="194" t="s">
        <v>94</v>
      </c>
      <c r="C78" s="20" t="s">
        <v>68</v>
      </c>
      <c r="D78" s="24">
        <v>1</v>
      </c>
      <c r="E78" s="44"/>
      <c r="F78" s="43">
        <f>ROUND(D78*E78,2)</f>
        <v>0</v>
      </c>
    </row>
    <row r="79" spans="1:6">
      <c r="B79" s="203"/>
      <c r="C79" s="20"/>
      <c r="D79" s="198"/>
      <c r="E79" s="44"/>
      <c r="F79" s="43"/>
    </row>
    <row r="80" spans="1:6">
      <c r="A80" s="173">
        <f>SUM(A74:A77)+1</f>
        <v>10</v>
      </c>
      <c r="B80" s="30" t="s">
        <v>3689</v>
      </c>
      <c r="C80" s="15"/>
      <c r="D80" s="19"/>
      <c r="E80" s="44"/>
      <c r="F80" s="43"/>
    </row>
    <row r="81" spans="1:6" ht="51">
      <c r="B81" s="1" t="s">
        <v>3690</v>
      </c>
      <c r="C81" s="15"/>
      <c r="D81" s="19"/>
      <c r="E81" s="44"/>
      <c r="F81" s="43"/>
    </row>
    <row r="82" spans="1:6" ht="63.75">
      <c r="B82" s="1" t="s">
        <v>3691</v>
      </c>
      <c r="C82" s="15"/>
      <c r="D82" s="19"/>
      <c r="E82" s="44"/>
      <c r="F82" s="43"/>
    </row>
    <row r="83" spans="1:6" ht="38.25">
      <c r="B83" s="1" t="s">
        <v>3694</v>
      </c>
      <c r="C83" s="15"/>
      <c r="D83" s="19"/>
      <c r="E83" s="44"/>
      <c r="F83" s="43"/>
    </row>
    <row r="84" spans="1:6" ht="38.25">
      <c r="B84" s="1" t="s">
        <v>3693</v>
      </c>
      <c r="C84" s="15"/>
      <c r="D84" s="19"/>
      <c r="E84" s="44"/>
      <c r="F84" s="43"/>
    </row>
    <row r="85" spans="1:6" ht="51">
      <c r="B85" s="1" t="s">
        <v>4276</v>
      </c>
      <c r="C85" s="15"/>
      <c r="D85" s="19"/>
      <c r="E85" s="44"/>
      <c r="F85" s="43"/>
    </row>
    <row r="86" spans="1:6" ht="25.5">
      <c r="B86" s="1" t="s">
        <v>3692</v>
      </c>
      <c r="C86" s="15"/>
      <c r="D86" s="19"/>
      <c r="E86" s="44"/>
      <c r="F86" s="43"/>
    </row>
    <row r="87" spans="1:6" ht="51">
      <c r="B87" s="1" t="s">
        <v>3695</v>
      </c>
      <c r="C87" s="15"/>
      <c r="D87" s="19"/>
      <c r="E87" s="44"/>
      <c r="F87" s="43"/>
    </row>
    <row r="88" spans="1:6">
      <c r="B88" s="194" t="s">
        <v>94</v>
      </c>
      <c r="C88" s="20" t="s">
        <v>68</v>
      </c>
      <c r="D88" s="204">
        <v>1</v>
      </c>
      <c r="E88" s="108"/>
      <c r="F88" s="109">
        <f>ROUND(D88*E88,2)</f>
        <v>0</v>
      </c>
    </row>
    <row r="89" spans="1:6">
      <c r="B89" s="1"/>
      <c r="C89" s="15"/>
      <c r="D89" s="19"/>
      <c r="E89" s="44"/>
      <c r="F89" s="43"/>
    </row>
    <row r="90" spans="1:6" ht="51">
      <c r="A90" s="173">
        <f>SUM(A79:A82)+1</f>
        <v>11</v>
      </c>
      <c r="B90" s="30" t="s">
        <v>103</v>
      </c>
      <c r="D90" s="19"/>
      <c r="E90" s="44"/>
      <c r="F90" s="43"/>
    </row>
    <row r="91" spans="1:6" ht="165.75">
      <c r="B91" s="1" t="s">
        <v>3688</v>
      </c>
      <c r="C91" s="15"/>
      <c r="D91" s="24"/>
      <c r="E91" s="44"/>
      <c r="F91" s="43"/>
    </row>
    <row r="92" spans="1:6" ht="25.5">
      <c r="B92" s="1" t="s">
        <v>4069</v>
      </c>
      <c r="C92" s="15"/>
      <c r="D92" s="24"/>
      <c r="E92" s="44"/>
      <c r="F92" s="43"/>
    </row>
    <row r="93" spans="1:6" ht="51">
      <c r="B93" s="1" t="s">
        <v>4277</v>
      </c>
      <c r="C93" s="15"/>
      <c r="D93" s="24"/>
      <c r="E93" s="44"/>
      <c r="F93" s="43"/>
    </row>
    <row r="94" spans="1:6" ht="25.5">
      <c r="B94" s="1" t="s">
        <v>4072</v>
      </c>
      <c r="C94" s="15"/>
      <c r="D94" s="24"/>
      <c r="E94" s="44"/>
      <c r="F94" s="43"/>
    </row>
    <row r="95" spans="1:6" ht="76.5">
      <c r="B95" s="1" t="s">
        <v>4073</v>
      </c>
      <c r="C95" s="15"/>
      <c r="D95" s="24"/>
      <c r="E95" s="44"/>
      <c r="F95" s="43"/>
    </row>
    <row r="96" spans="1:6" ht="51">
      <c r="B96" s="1" t="s">
        <v>4068</v>
      </c>
      <c r="C96" s="15"/>
      <c r="D96" s="24"/>
      <c r="E96" s="44"/>
      <c r="F96" s="43"/>
    </row>
    <row r="97" spans="1:6" ht="51">
      <c r="B97" s="1" t="s">
        <v>4067</v>
      </c>
      <c r="C97" s="15"/>
      <c r="D97" s="24"/>
      <c r="E97" s="44"/>
      <c r="F97" s="43"/>
    </row>
    <row r="98" spans="1:6" ht="25.5">
      <c r="B98" s="1" t="s">
        <v>4036</v>
      </c>
      <c r="C98" s="15"/>
      <c r="D98" s="24"/>
      <c r="E98" s="44"/>
      <c r="F98" s="43"/>
    </row>
    <row r="99" spans="1:6">
      <c r="B99" s="1" t="s">
        <v>4035</v>
      </c>
      <c r="C99" s="15"/>
      <c r="D99" s="24"/>
      <c r="E99" s="44"/>
      <c r="F99" s="43"/>
    </row>
    <row r="100" spans="1:6">
      <c r="B100" s="1" t="s">
        <v>104</v>
      </c>
      <c r="C100" s="15" t="s">
        <v>105</v>
      </c>
      <c r="D100" s="205">
        <v>1800</v>
      </c>
      <c r="E100" s="110"/>
      <c r="F100" s="210">
        <f>ROUND(D100*E100,2)</f>
        <v>0</v>
      </c>
    </row>
    <row r="101" spans="1:6">
      <c r="B101" s="1"/>
      <c r="C101" s="15"/>
      <c r="D101" s="19"/>
      <c r="E101" s="44"/>
      <c r="F101" s="43"/>
    </row>
    <row r="102" spans="1:6" ht="51">
      <c r="A102" s="171">
        <f>SUM(A89:A91)+1</f>
        <v>12</v>
      </c>
      <c r="B102" s="30" t="s">
        <v>106</v>
      </c>
      <c r="D102" s="19"/>
      <c r="E102" s="44"/>
      <c r="F102" s="43"/>
    </row>
    <row r="103" spans="1:6" ht="357">
      <c r="B103" s="1" t="s">
        <v>107</v>
      </c>
      <c r="C103" s="15"/>
      <c r="D103" s="24"/>
      <c r="E103" s="44"/>
      <c r="F103" s="43"/>
    </row>
    <row r="104" spans="1:6">
      <c r="B104" s="1" t="s">
        <v>104</v>
      </c>
      <c r="C104" s="15" t="s">
        <v>105</v>
      </c>
      <c r="D104" s="205">
        <v>115</v>
      </c>
      <c r="E104" s="110"/>
      <c r="F104" s="210">
        <f>ROUND(D104*E104,2)</f>
        <v>0</v>
      </c>
    </row>
    <row r="105" spans="1:6">
      <c r="A105" s="173"/>
      <c r="B105" s="1"/>
      <c r="C105" s="15"/>
      <c r="D105" s="19"/>
      <c r="E105" s="44"/>
      <c r="F105" s="43"/>
    </row>
    <row r="106" spans="1:6" ht="76.5">
      <c r="A106" s="171">
        <f>SUM(A100:A103)+1</f>
        <v>13</v>
      </c>
      <c r="B106" s="30" t="s">
        <v>4152</v>
      </c>
      <c r="D106" s="19"/>
      <c r="E106" s="44"/>
      <c r="F106" s="43"/>
    </row>
    <row r="107" spans="1:6" ht="51">
      <c r="A107" s="51"/>
      <c r="B107" s="1" t="s">
        <v>4153</v>
      </c>
      <c r="D107" s="19"/>
      <c r="E107" s="44"/>
      <c r="F107" s="43"/>
    </row>
    <row r="108" spans="1:6" ht="280.5">
      <c r="B108" s="1" t="s">
        <v>3788</v>
      </c>
      <c r="C108" s="15"/>
      <c r="D108" s="24"/>
      <c r="E108" s="44"/>
      <c r="F108" s="43"/>
    </row>
    <row r="109" spans="1:6" ht="63.75">
      <c r="B109" s="206" t="s">
        <v>3719</v>
      </c>
      <c r="C109" s="15"/>
      <c r="D109" s="24"/>
      <c r="E109" s="44"/>
      <c r="F109" s="43"/>
    </row>
    <row r="110" spans="1:6" ht="51">
      <c r="B110" s="207" t="s">
        <v>3720</v>
      </c>
      <c r="C110" s="15"/>
      <c r="D110" s="24"/>
      <c r="E110" s="44"/>
      <c r="F110" s="43"/>
    </row>
    <row r="111" spans="1:6">
      <c r="B111" s="1" t="s">
        <v>104</v>
      </c>
      <c r="C111" s="15" t="s">
        <v>105</v>
      </c>
      <c r="D111" s="205">
        <v>280</v>
      </c>
      <c r="E111" s="110"/>
      <c r="F111" s="210">
        <f>ROUND(D111*E111,2)</f>
        <v>0</v>
      </c>
    </row>
    <row r="112" spans="1:6">
      <c r="B112" s="1"/>
      <c r="C112" s="15"/>
      <c r="D112" s="19"/>
      <c r="E112" s="44"/>
      <c r="F112" s="43"/>
    </row>
    <row r="113" spans="1:6" ht="63.75">
      <c r="A113" s="171">
        <f>SUM(A106:A111)+1</f>
        <v>14</v>
      </c>
      <c r="B113" s="30" t="s">
        <v>4154</v>
      </c>
      <c r="D113" s="19"/>
      <c r="E113" s="44"/>
      <c r="F113" s="43"/>
    </row>
    <row r="114" spans="1:6" ht="63.75">
      <c r="A114" s="51"/>
      <c r="B114" s="1" t="s">
        <v>108</v>
      </c>
      <c r="D114" s="19"/>
      <c r="E114" s="44"/>
      <c r="F114" s="43"/>
    </row>
    <row r="115" spans="1:6" ht="280.5">
      <c r="B115" s="1" t="s">
        <v>3788</v>
      </c>
      <c r="C115" s="15"/>
      <c r="D115" s="24"/>
      <c r="E115" s="44"/>
      <c r="F115" s="43"/>
    </row>
    <row r="116" spans="1:6" ht="63.75">
      <c r="B116" s="206" t="s">
        <v>3719</v>
      </c>
      <c r="C116" s="15"/>
      <c r="D116" s="24"/>
      <c r="E116" s="44"/>
      <c r="F116" s="43"/>
    </row>
    <row r="117" spans="1:6" ht="51">
      <c r="B117" s="207" t="s">
        <v>3720</v>
      </c>
      <c r="C117" s="15"/>
      <c r="D117" s="24"/>
      <c r="E117" s="44"/>
      <c r="F117" s="43"/>
    </row>
    <row r="118" spans="1:6">
      <c r="B118" s="1" t="s">
        <v>104</v>
      </c>
      <c r="C118" s="15" t="s">
        <v>105</v>
      </c>
      <c r="D118" s="205">
        <v>800</v>
      </c>
      <c r="E118" s="110"/>
      <c r="F118" s="210">
        <f>ROUND(D118*E118,2)</f>
        <v>0</v>
      </c>
    </row>
    <row r="119" spans="1:6">
      <c r="B119" s="1"/>
      <c r="C119" s="15"/>
      <c r="D119" s="19"/>
      <c r="E119" s="44"/>
      <c r="F119" s="43"/>
    </row>
    <row r="120" spans="1:6" ht="25.5">
      <c r="A120" s="171">
        <f>SUM(A113:A118)+1</f>
        <v>15</v>
      </c>
      <c r="B120" s="30" t="s">
        <v>3774</v>
      </c>
      <c r="D120" s="19"/>
      <c r="E120" s="44"/>
      <c r="F120" s="43"/>
    </row>
    <row r="121" spans="1:6" ht="25.5">
      <c r="A121" s="51" t="s">
        <v>307</v>
      </c>
      <c r="B121" s="1" t="s">
        <v>3775</v>
      </c>
      <c r="C121" s="10" t="s">
        <v>105</v>
      </c>
      <c r="D121" s="111">
        <v>18</v>
      </c>
      <c r="E121" s="108"/>
      <c r="F121" s="109">
        <f t="shared" ref="F121:F128" si="0">ROUND(D121*E121,2)</f>
        <v>0</v>
      </c>
    </row>
    <row r="122" spans="1:6" ht="25.5">
      <c r="A122" s="51" t="s">
        <v>308</v>
      </c>
      <c r="B122" s="1" t="s">
        <v>3776</v>
      </c>
      <c r="C122" s="197" t="s">
        <v>105</v>
      </c>
      <c r="D122" s="204">
        <v>18</v>
      </c>
      <c r="E122" s="108"/>
      <c r="F122" s="109">
        <f t="shared" si="0"/>
        <v>0</v>
      </c>
    </row>
    <row r="123" spans="1:6">
      <c r="A123" s="171" t="s">
        <v>309</v>
      </c>
      <c r="B123" s="1" t="s">
        <v>3777</v>
      </c>
      <c r="C123" s="197" t="s">
        <v>199</v>
      </c>
      <c r="D123" s="111">
        <v>52</v>
      </c>
      <c r="E123" s="108"/>
      <c r="F123" s="109">
        <f t="shared" si="0"/>
        <v>0</v>
      </c>
    </row>
    <row r="124" spans="1:6" ht="25.5">
      <c r="A124" s="171" t="s">
        <v>479</v>
      </c>
      <c r="B124" s="1" t="s">
        <v>3782</v>
      </c>
      <c r="C124" s="197" t="s">
        <v>164</v>
      </c>
      <c r="D124" s="111">
        <v>2</v>
      </c>
      <c r="E124" s="108"/>
      <c r="F124" s="109">
        <f t="shared" si="0"/>
        <v>0</v>
      </c>
    </row>
    <row r="125" spans="1:6" ht="25.5">
      <c r="A125" s="171" t="s">
        <v>1229</v>
      </c>
      <c r="B125" s="1" t="s">
        <v>3778</v>
      </c>
      <c r="C125" s="197" t="s">
        <v>372</v>
      </c>
      <c r="D125" s="111">
        <v>65</v>
      </c>
      <c r="E125" s="108"/>
      <c r="F125" s="109">
        <f t="shared" si="0"/>
        <v>0</v>
      </c>
    </row>
    <row r="126" spans="1:6" ht="38.25">
      <c r="A126" s="171" t="s">
        <v>1235</v>
      </c>
      <c r="B126" s="1" t="s">
        <v>3779</v>
      </c>
      <c r="C126" s="197" t="s">
        <v>105</v>
      </c>
      <c r="D126" s="111">
        <v>5</v>
      </c>
      <c r="E126" s="108"/>
      <c r="F126" s="109">
        <f t="shared" si="0"/>
        <v>0</v>
      </c>
    </row>
    <row r="127" spans="1:6">
      <c r="A127" s="171" t="s">
        <v>1240</v>
      </c>
      <c r="B127" s="1" t="s">
        <v>3780</v>
      </c>
      <c r="C127" s="197" t="s">
        <v>105</v>
      </c>
      <c r="D127" s="111">
        <v>18</v>
      </c>
      <c r="E127" s="108"/>
      <c r="F127" s="109">
        <f t="shared" si="0"/>
        <v>0</v>
      </c>
    </row>
    <row r="128" spans="1:6" ht="25.5">
      <c r="A128" s="171" t="s">
        <v>1246</v>
      </c>
      <c r="B128" s="1" t="s">
        <v>3781</v>
      </c>
      <c r="C128" s="197" t="s">
        <v>105</v>
      </c>
      <c r="D128" s="111">
        <v>18</v>
      </c>
      <c r="E128" s="108"/>
      <c r="F128" s="109">
        <f t="shared" si="0"/>
        <v>0</v>
      </c>
    </row>
    <row r="129" spans="1:6">
      <c r="B129" s="1"/>
      <c r="C129" s="15"/>
      <c r="D129" s="19"/>
      <c r="E129" s="44"/>
      <c r="F129" s="43"/>
    </row>
    <row r="130" spans="1:6" ht="38.25">
      <c r="A130" s="171">
        <f>SUM(A120)+1</f>
        <v>16</v>
      </c>
      <c r="B130" s="192" t="s">
        <v>4155</v>
      </c>
      <c r="C130" s="15"/>
      <c r="D130" s="19"/>
      <c r="E130" s="44"/>
      <c r="F130" s="43"/>
    </row>
    <row r="131" spans="1:6">
      <c r="B131" s="5" t="s">
        <v>109</v>
      </c>
      <c r="C131" s="15" t="s">
        <v>110</v>
      </c>
      <c r="D131" s="19">
        <v>160</v>
      </c>
      <c r="E131" s="44"/>
      <c r="F131" s="43">
        <f>ROUND(D131*E131,2)</f>
        <v>0</v>
      </c>
    </row>
    <row r="132" spans="1:6">
      <c r="A132" s="21"/>
      <c r="B132" s="2"/>
      <c r="C132" s="15"/>
      <c r="D132" s="19"/>
      <c r="E132" s="44"/>
      <c r="F132" s="43"/>
    </row>
    <row r="133" spans="1:6" ht="127.5">
      <c r="A133" s="173">
        <f>SUM(A130:A131)+1</f>
        <v>17</v>
      </c>
      <c r="B133" s="30" t="s">
        <v>4156</v>
      </c>
      <c r="D133" s="19"/>
      <c r="E133" s="44"/>
      <c r="F133" s="43"/>
    </row>
    <row r="134" spans="1:6">
      <c r="A134" s="21"/>
      <c r="B134" s="1" t="s">
        <v>104</v>
      </c>
      <c r="C134" s="15" t="s">
        <v>105</v>
      </c>
      <c r="D134" s="19">
        <v>4500</v>
      </c>
      <c r="E134" s="44"/>
      <c r="F134" s="43">
        <f>ROUND(D134*E134,2)</f>
        <v>0</v>
      </c>
    </row>
    <row r="135" spans="1:6">
      <c r="A135" s="21"/>
      <c r="B135" s="1"/>
      <c r="C135" s="15"/>
      <c r="D135" s="19"/>
      <c r="E135" s="44"/>
      <c r="F135" s="43"/>
    </row>
    <row r="136" spans="1:6">
      <c r="A136" s="21"/>
      <c r="B136" s="2"/>
      <c r="C136" s="15"/>
      <c r="D136" s="19"/>
      <c r="E136" s="44"/>
      <c r="F136" s="43"/>
    </row>
    <row r="137" spans="1:6">
      <c r="A137" s="174" t="s">
        <v>45</v>
      </c>
      <c r="B137" s="127" t="s">
        <v>111</v>
      </c>
      <c r="C137" s="208"/>
      <c r="D137" s="209"/>
      <c r="E137" s="135"/>
      <c r="F137" s="79">
        <f>SUM(F3:F134)</f>
        <v>0</v>
      </c>
    </row>
    <row r="138" spans="1:6">
      <c r="A138" s="175"/>
      <c r="B138" s="128"/>
      <c r="D138" s="19"/>
      <c r="E138" s="44"/>
      <c r="F138" s="120"/>
    </row>
    <row r="139" spans="1:6" ht="13.5" thickBot="1">
      <c r="A139" s="175"/>
      <c r="B139" s="128"/>
      <c r="D139" s="19"/>
      <c r="E139" s="44"/>
      <c r="F139" s="120"/>
    </row>
    <row r="140" spans="1:6" ht="13.5" thickBot="1">
      <c r="A140" s="175"/>
      <c r="B140" s="128" t="s">
        <v>4003</v>
      </c>
      <c r="D140" s="105"/>
      <c r="E140" s="44"/>
      <c r="F140" s="120">
        <f>SUM(F40)+SUM(F97:F118)</f>
        <v>0</v>
      </c>
    </row>
    <row r="141" spans="1:6" ht="13.5" thickBot="1">
      <c r="A141" s="175"/>
      <c r="B141" s="128"/>
      <c r="D141" s="19"/>
      <c r="E141" s="44"/>
      <c r="F141" s="120"/>
    </row>
    <row r="142" spans="1:6" ht="13.5" thickBot="1">
      <c r="A142" s="175"/>
      <c r="B142" s="128" t="s">
        <v>4004</v>
      </c>
      <c r="D142" s="106"/>
      <c r="E142" s="44"/>
      <c r="F142" s="120">
        <f>SUM(F68)+SUM(F88)+SUM(F121:F128)</f>
        <v>0</v>
      </c>
    </row>
    <row r="143" spans="1:6" ht="13.5" thickBot="1">
      <c r="A143" s="175"/>
      <c r="B143" s="128"/>
      <c r="D143" s="19"/>
      <c r="E143" s="44"/>
      <c r="F143" s="120"/>
    </row>
    <row r="144" spans="1:6" ht="13.5" thickBot="1">
      <c r="A144" s="175"/>
      <c r="B144" s="128" t="s">
        <v>4005</v>
      </c>
      <c r="D144" s="107"/>
      <c r="E144" s="44"/>
      <c r="F144" s="120">
        <f>SUM(F32:F37)+SUM(F50:F64)+SUM(F73:F78)+SUM(F131:F134)</f>
        <v>0</v>
      </c>
    </row>
    <row r="145" spans="1:6">
      <c r="A145" s="175"/>
      <c r="B145" s="128"/>
      <c r="D145" s="19"/>
      <c r="E145" s="44"/>
      <c r="F145" s="120"/>
    </row>
    <row r="146" spans="1:6">
      <c r="A146" s="175"/>
      <c r="B146" s="128"/>
      <c r="D146" s="19"/>
      <c r="E146" s="44"/>
      <c r="F146" s="120"/>
    </row>
    <row r="147" spans="1:6">
      <c r="E147" s="44"/>
      <c r="F147" s="43"/>
    </row>
  </sheetData>
  <sheetProtection algorithmName="SHA-512" hashValue="n6CaT0pTtc6fY9OaRKewiPUenb80Wd41T5wQSaJzwy4M585flZSqRk2511RqEJVPzG1dqwcNu+UeX7YRScMjCQ==" saltValue="xyRXJk5b18BAh41CUWJl4g=="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425"/>
  <sheetViews>
    <sheetView view="pageBreakPreview" zoomScaleNormal="100" zoomScaleSheetLayoutView="100" workbookViewId="0">
      <selection activeCell="G1" sqref="G1"/>
    </sheetView>
  </sheetViews>
  <sheetFormatPr defaultColWidth="11" defaultRowHeight="12.75"/>
  <cols>
    <col min="1" max="1" width="4.625" style="172" customWidth="1"/>
    <col min="2" max="2" width="35.625" style="12" customWidth="1"/>
    <col min="3" max="3" width="7.125" style="305" customWidth="1"/>
    <col min="4" max="4" width="9.125" style="357" customWidth="1"/>
    <col min="5" max="5" width="10.625" style="80" customWidth="1"/>
    <col min="6" max="6" width="13.125" style="3" customWidth="1"/>
    <col min="7" max="16384" width="11" style="3"/>
  </cols>
  <sheetData>
    <row r="1" spans="1:6" s="322" customFormat="1" ht="25.5">
      <c r="A1" s="23" t="s">
        <v>39</v>
      </c>
      <c r="B1" s="6" t="s">
        <v>40</v>
      </c>
      <c r="C1" s="6" t="s">
        <v>41</v>
      </c>
      <c r="D1" s="325" t="s">
        <v>42</v>
      </c>
      <c r="E1" s="57" t="s">
        <v>43</v>
      </c>
      <c r="F1" s="321" t="s">
        <v>44</v>
      </c>
    </row>
    <row r="2" spans="1:6">
      <c r="A2" s="11"/>
      <c r="B2" s="34"/>
      <c r="C2" s="326"/>
      <c r="D2" s="327"/>
      <c r="E2" s="58"/>
      <c r="F2" s="297"/>
    </row>
    <row r="3" spans="1:6">
      <c r="A3" s="11" t="s">
        <v>112</v>
      </c>
      <c r="B3" s="277" t="s">
        <v>113</v>
      </c>
      <c r="C3" s="326"/>
      <c r="D3" s="327"/>
      <c r="E3" s="59"/>
      <c r="F3" s="323"/>
    </row>
    <row r="4" spans="1:6">
      <c r="B4" s="34"/>
      <c r="C4" s="318"/>
      <c r="D4" s="328"/>
      <c r="E4" s="60"/>
      <c r="F4" s="56"/>
    </row>
    <row r="5" spans="1:6">
      <c r="B5" s="2" t="s">
        <v>28</v>
      </c>
      <c r="C5" s="318"/>
      <c r="D5" s="328"/>
      <c r="E5" s="60"/>
      <c r="F5" s="56"/>
    </row>
    <row r="6" spans="1:6" ht="38.25">
      <c r="B6" s="2" t="s">
        <v>114</v>
      </c>
      <c r="C6" s="318"/>
      <c r="D6" s="328"/>
      <c r="E6" s="60"/>
      <c r="F6" s="56"/>
    </row>
    <row r="7" spans="1:6" ht="51">
      <c r="B7" s="2" t="s">
        <v>115</v>
      </c>
      <c r="C7" s="318"/>
      <c r="D7" s="328"/>
      <c r="E7" s="60"/>
      <c r="F7" s="56"/>
    </row>
    <row r="8" spans="1:6" ht="63.75">
      <c r="B8" s="2" t="s">
        <v>116</v>
      </c>
      <c r="C8" s="318"/>
      <c r="D8" s="328"/>
      <c r="E8" s="60"/>
      <c r="F8" s="56"/>
    </row>
    <row r="9" spans="1:6" ht="25.5">
      <c r="B9" s="2" t="s">
        <v>117</v>
      </c>
      <c r="C9" s="318"/>
      <c r="D9" s="328"/>
      <c r="E9" s="60"/>
      <c r="F9" s="56"/>
    </row>
    <row r="10" spans="1:6" ht="76.5">
      <c r="B10" s="2" t="s">
        <v>118</v>
      </c>
      <c r="C10" s="318"/>
      <c r="D10" s="328"/>
      <c r="E10" s="60"/>
      <c r="F10" s="56"/>
    </row>
    <row r="11" spans="1:6" ht="51">
      <c r="B11" s="2" t="s">
        <v>119</v>
      </c>
      <c r="C11" s="318"/>
      <c r="D11" s="328"/>
      <c r="E11" s="60"/>
      <c r="F11" s="56"/>
    </row>
    <row r="12" spans="1:6" ht="89.25">
      <c r="B12" s="2" t="s">
        <v>120</v>
      </c>
      <c r="C12" s="318"/>
      <c r="D12" s="328"/>
      <c r="E12" s="60"/>
      <c r="F12" s="56"/>
    </row>
    <row r="13" spans="1:6" ht="51">
      <c r="B13" s="2" t="s">
        <v>121</v>
      </c>
      <c r="C13" s="318"/>
      <c r="D13" s="328"/>
      <c r="E13" s="60"/>
      <c r="F13" s="56"/>
    </row>
    <row r="14" spans="1:6" ht="89.25">
      <c r="B14" s="2" t="s">
        <v>122</v>
      </c>
      <c r="C14" s="318"/>
      <c r="D14" s="328"/>
      <c r="E14" s="60"/>
      <c r="F14" s="56"/>
    </row>
    <row r="15" spans="1:6" ht="89.25">
      <c r="B15" s="2" t="s">
        <v>123</v>
      </c>
      <c r="C15" s="318"/>
      <c r="D15" s="328"/>
      <c r="E15" s="60"/>
      <c r="F15" s="56"/>
    </row>
    <row r="16" spans="1:6" ht="127.5">
      <c r="B16" s="2" t="s">
        <v>124</v>
      </c>
      <c r="C16" s="318"/>
      <c r="D16" s="328"/>
      <c r="E16" s="60"/>
      <c r="F16" s="56"/>
    </row>
    <row r="17" spans="2:6">
      <c r="B17" s="2"/>
      <c r="C17" s="318"/>
      <c r="D17" s="328"/>
      <c r="E17" s="60"/>
      <c r="F17" s="56"/>
    </row>
    <row r="18" spans="2:6">
      <c r="B18" s="2" t="s">
        <v>47</v>
      </c>
      <c r="C18" s="318"/>
      <c r="D18" s="328"/>
      <c r="E18" s="60"/>
      <c r="F18" s="56"/>
    </row>
    <row r="19" spans="2:6" ht="76.5">
      <c r="B19" s="5" t="s">
        <v>125</v>
      </c>
      <c r="C19" s="318"/>
      <c r="D19" s="328"/>
      <c r="E19" s="60"/>
      <c r="F19" s="56"/>
    </row>
    <row r="20" spans="2:6" ht="38.25">
      <c r="B20" s="5" t="s">
        <v>126</v>
      </c>
      <c r="C20" s="318"/>
      <c r="D20" s="328"/>
      <c r="E20" s="60"/>
      <c r="F20" s="56"/>
    </row>
    <row r="21" spans="2:6" ht="89.25">
      <c r="B21" s="5" t="s">
        <v>127</v>
      </c>
      <c r="C21" s="318"/>
      <c r="D21" s="328"/>
      <c r="E21" s="60"/>
      <c r="F21" s="56"/>
    </row>
    <row r="22" spans="2:6" ht="38.25">
      <c r="B22" s="329" t="s">
        <v>128</v>
      </c>
      <c r="C22" s="318"/>
      <c r="D22" s="328"/>
      <c r="E22" s="60"/>
      <c r="F22" s="56"/>
    </row>
    <row r="23" spans="2:6" ht="63.75">
      <c r="B23" s="5" t="s">
        <v>129</v>
      </c>
      <c r="C23" s="318"/>
      <c r="D23" s="328"/>
      <c r="E23" s="60"/>
      <c r="F23" s="56"/>
    </row>
    <row r="24" spans="2:6" ht="25.5">
      <c r="B24" s="5" t="s">
        <v>130</v>
      </c>
      <c r="C24" s="318"/>
      <c r="D24" s="328"/>
      <c r="E24" s="60"/>
      <c r="F24" s="56"/>
    </row>
    <row r="25" spans="2:6" ht="38.25">
      <c r="B25" s="194" t="s">
        <v>131</v>
      </c>
      <c r="C25" s="318"/>
      <c r="D25" s="328"/>
      <c r="E25" s="60"/>
      <c r="F25" s="56"/>
    </row>
    <row r="26" spans="2:6" ht="51">
      <c r="B26" s="329" t="s">
        <v>132</v>
      </c>
      <c r="C26" s="318"/>
      <c r="D26" s="328"/>
      <c r="E26" s="60"/>
      <c r="F26" s="56"/>
    </row>
    <row r="27" spans="2:6" ht="102">
      <c r="B27" s="329" t="s">
        <v>133</v>
      </c>
      <c r="C27" s="318"/>
      <c r="D27" s="328"/>
      <c r="E27" s="60"/>
      <c r="F27" s="56"/>
    </row>
    <row r="28" spans="2:6" ht="63.75">
      <c r="B28" s="5" t="s">
        <v>134</v>
      </c>
      <c r="C28" s="318"/>
      <c r="D28" s="328"/>
      <c r="E28" s="60"/>
      <c r="F28" s="56"/>
    </row>
    <row r="29" spans="2:6" ht="51">
      <c r="B29" s="5" t="s">
        <v>135</v>
      </c>
      <c r="C29" s="318"/>
      <c r="D29" s="328"/>
      <c r="E29" s="60"/>
      <c r="F29" s="56"/>
    </row>
    <row r="30" spans="2:6" ht="51">
      <c r="B30" s="5" t="s">
        <v>136</v>
      </c>
      <c r="C30" s="318"/>
      <c r="D30" s="328"/>
      <c r="E30" s="60"/>
      <c r="F30" s="56"/>
    </row>
    <row r="31" spans="2:6" ht="76.5">
      <c r="B31" s="5" t="s">
        <v>137</v>
      </c>
      <c r="C31" s="318"/>
      <c r="D31" s="328"/>
      <c r="E31" s="60"/>
      <c r="F31" s="56"/>
    </row>
    <row r="32" spans="2:6" ht="63.75">
      <c r="B32" s="5" t="s">
        <v>138</v>
      </c>
      <c r="C32" s="318"/>
      <c r="D32" s="328"/>
      <c r="E32" s="60"/>
      <c r="F32" s="56"/>
    </row>
    <row r="33" spans="1:8" ht="25.5">
      <c r="B33" s="329" t="s">
        <v>139</v>
      </c>
      <c r="C33" s="318"/>
      <c r="D33" s="328"/>
      <c r="E33" s="60"/>
      <c r="F33" s="56"/>
    </row>
    <row r="34" spans="1:8">
      <c r="B34" s="194" t="s">
        <v>140</v>
      </c>
      <c r="C34" s="318"/>
      <c r="D34" s="328"/>
      <c r="E34" s="60"/>
      <c r="F34" s="56"/>
    </row>
    <row r="35" spans="1:8" ht="76.5">
      <c r="B35" s="5" t="s">
        <v>141</v>
      </c>
      <c r="C35" s="318"/>
      <c r="D35" s="328"/>
      <c r="E35" s="60"/>
      <c r="F35" s="56"/>
    </row>
    <row r="36" spans="1:8" ht="51">
      <c r="B36" s="5" t="s">
        <v>142</v>
      </c>
      <c r="C36" s="318"/>
      <c r="D36" s="328"/>
      <c r="E36" s="60"/>
      <c r="F36" s="56"/>
    </row>
    <row r="37" spans="1:8" ht="38.25">
      <c r="B37" s="1" t="s">
        <v>143</v>
      </c>
      <c r="C37" s="318"/>
      <c r="D37" s="328"/>
      <c r="E37" s="60"/>
      <c r="F37" s="56"/>
    </row>
    <row r="38" spans="1:8" ht="63.75">
      <c r="B38" s="5" t="s">
        <v>54</v>
      </c>
      <c r="C38" s="318"/>
      <c r="D38" s="328"/>
      <c r="E38" s="60"/>
      <c r="F38" s="56"/>
    </row>
    <row r="39" spans="1:8" ht="178.5">
      <c r="B39" s="1" t="s">
        <v>144</v>
      </c>
      <c r="C39" s="318"/>
      <c r="D39" s="328"/>
      <c r="E39" s="60"/>
      <c r="F39" s="56"/>
    </row>
    <row r="40" spans="1:8">
      <c r="B40" s="2"/>
      <c r="C40" s="318"/>
      <c r="D40" s="328"/>
      <c r="E40" s="60"/>
      <c r="F40" s="56"/>
    </row>
    <row r="41" spans="1:8" s="7" customFormat="1" ht="38.25">
      <c r="A41" s="171">
        <v>1</v>
      </c>
      <c r="B41" s="211" t="s">
        <v>145</v>
      </c>
      <c r="C41" s="212"/>
      <c r="D41" s="213"/>
      <c r="E41" s="44"/>
      <c r="F41" s="43"/>
      <c r="H41" s="3"/>
    </row>
    <row r="42" spans="1:8" s="7" customFormat="1" ht="38.25">
      <c r="A42" s="171"/>
      <c r="B42" s="214" t="s">
        <v>3699</v>
      </c>
      <c r="C42" s="212"/>
      <c r="D42" s="213"/>
      <c r="E42" s="44"/>
      <c r="F42" s="43"/>
      <c r="H42" s="3"/>
    </row>
    <row r="43" spans="1:8" s="7" customFormat="1">
      <c r="A43" s="171"/>
      <c r="B43" s="214" t="s">
        <v>146</v>
      </c>
      <c r="C43" s="212"/>
      <c r="D43" s="213"/>
      <c r="E43" s="44"/>
      <c r="F43" s="43"/>
      <c r="H43" s="3"/>
    </row>
    <row r="44" spans="1:8" s="7" customFormat="1">
      <c r="A44" s="171"/>
      <c r="B44" s="214" t="s">
        <v>3696</v>
      </c>
      <c r="C44" s="212"/>
      <c r="D44" s="213"/>
      <c r="E44" s="44"/>
      <c r="F44" s="43"/>
      <c r="H44" s="3"/>
    </row>
    <row r="45" spans="1:8" s="7" customFormat="1">
      <c r="A45" s="171"/>
      <c r="B45" s="214" t="s">
        <v>147</v>
      </c>
      <c r="C45" s="212"/>
      <c r="D45" s="213"/>
      <c r="E45" s="44"/>
      <c r="F45" s="43"/>
      <c r="H45" s="3"/>
    </row>
    <row r="46" spans="1:8" s="7" customFormat="1">
      <c r="A46" s="171"/>
      <c r="B46" s="214" t="s">
        <v>148</v>
      </c>
      <c r="C46" s="212"/>
      <c r="D46" s="213"/>
      <c r="E46" s="44"/>
      <c r="F46" s="43"/>
      <c r="H46" s="3"/>
    </row>
    <row r="47" spans="1:8" s="7" customFormat="1">
      <c r="A47" s="171"/>
      <c r="B47" s="214" t="s">
        <v>149</v>
      </c>
      <c r="C47" s="212"/>
      <c r="D47" s="213"/>
      <c r="E47" s="44"/>
      <c r="F47" s="43"/>
      <c r="H47" s="3"/>
    </row>
    <row r="48" spans="1:8" s="7" customFormat="1">
      <c r="A48" s="171"/>
      <c r="B48" s="214" t="s">
        <v>150</v>
      </c>
      <c r="C48" s="212"/>
      <c r="D48" s="213"/>
      <c r="E48" s="44"/>
      <c r="F48" s="43"/>
      <c r="H48" s="3"/>
    </row>
    <row r="49" spans="1:8" s="7" customFormat="1" ht="25.5">
      <c r="A49" s="171"/>
      <c r="B49" s="214" t="s">
        <v>151</v>
      </c>
      <c r="C49" s="212"/>
      <c r="D49" s="213"/>
      <c r="E49" s="44"/>
      <c r="F49" s="43"/>
      <c r="H49" s="3"/>
    </row>
    <row r="50" spans="1:8" s="7" customFormat="1">
      <c r="A50" s="171"/>
      <c r="B50" s="214" t="s">
        <v>152</v>
      </c>
      <c r="C50" s="212"/>
      <c r="D50" s="213"/>
      <c r="E50" s="44"/>
      <c r="F50" s="43"/>
      <c r="H50" s="3"/>
    </row>
    <row r="51" spans="1:8" s="7" customFormat="1" ht="25.5">
      <c r="A51" s="171"/>
      <c r="B51" s="214" t="s">
        <v>153</v>
      </c>
      <c r="C51" s="212"/>
      <c r="D51" s="213"/>
      <c r="E51" s="44"/>
      <c r="F51" s="43"/>
      <c r="H51" s="3"/>
    </row>
    <row r="52" spans="1:8" s="7" customFormat="1">
      <c r="A52" s="171"/>
      <c r="B52" s="214" t="s">
        <v>154</v>
      </c>
      <c r="C52" s="212"/>
      <c r="D52" s="213"/>
      <c r="E52" s="44"/>
      <c r="F52" s="43"/>
      <c r="H52" s="3"/>
    </row>
    <row r="53" spans="1:8" s="7" customFormat="1" ht="51">
      <c r="A53" s="171"/>
      <c r="B53" s="214" t="s">
        <v>100</v>
      </c>
      <c r="C53" s="212"/>
      <c r="D53" s="213"/>
      <c r="E53" s="44"/>
      <c r="F53" s="43"/>
      <c r="H53" s="3"/>
    </row>
    <row r="54" spans="1:8" s="7" customFormat="1" ht="25.5">
      <c r="A54" s="171"/>
      <c r="B54" s="214" t="s">
        <v>4037</v>
      </c>
      <c r="C54" s="212"/>
      <c r="D54" s="213"/>
      <c r="E54" s="44"/>
      <c r="F54" s="43"/>
      <c r="H54" s="3"/>
    </row>
    <row r="55" spans="1:8" s="7" customFormat="1" ht="51">
      <c r="A55" s="171"/>
      <c r="B55" s="214" t="s">
        <v>155</v>
      </c>
      <c r="C55" s="212"/>
      <c r="D55" s="213"/>
      <c r="E55" s="44"/>
      <c r="F55" s="43"/>
      <c r="H55" s="3"/>
    </row>
    <row r="56" spans="1:8" s="7" customFormat="1" ht="25.5">
      <c r="A56" s="171"/>
      <c r="B56" s="214" t="s">
        <v>156</v>
      </c>
      <c r="C56" s="212"/>
      <c r="D56" s="213"/>
      <c r="E56" s="44"/>
      <c r="F56" s="43"/>
      <c r="H56" s="3"/>
    </row>
    <row r="57" spans="1:8" s="7" customFormat="1" ht="140.25">
      <c r="A57" s="171"/>
      <c r="B57" s="214" t="s">
        <v>3791</v>
      </c>
      <c r="C57" s="212"/>
      <c r="D57" s="213"/>
      <c r="E57" s="44"/>
      <c r="F57" s="43"/>
      <c r="H57" s="3"/>
    </row>
    <row r="58" spans="1:8" s="7" customFormat="1" ht="38.25">
      <c r="A58" s="171"/>
      <c r="B58" s="281" t="s">
        <v>3792</v>
      </c>
      <c r="C58" s="212"/>
      <c r="D58" s="213"/>
      <c r="E58" s="44"/>
      <c r="F58" s="43"/>
      <c r="H58" s="3"/>
    </row>
    <row r="59" spans="1:8" s="7" customFormat="1" ht="25.5">
      <c r="A59" s="171"/>
      <c r="B59" s="214" t="s">
        <v>157</v>
      </c>
      <c r="C59" s="212"/>
      <c r="D59" s="213"/>
      <c r="E59" s="44"/>
      <c r="F59" s="43"/>
      <c r="H59" s="3"/>
    </row>
    <row r="60" spans="1:8" s="7" customFormat="1">
      <c r="A60" s="171"/>
      <c r="B60" s="214" t="s">
        <v>158</v>
      </c>
      <c r="C60" s="10"/>
      <c r="D60" s="19"/>
      <c r="E60" s="44"/>
      <c r="F60" s="43"/>
      <c r="H60" s="3"/>
    </row>
    <row r="61" spans="1:8" s="7" customFormat="1" ht="25.5">
      <c r="A61" s="171"/>
      <c r="B61" s="214" t="s">
        <v>3727</v>
      </c>
      <c r="C61" s="10"/>
      <c r="D61" s="19"/>
      <c r="E61" s="44"/>
      <c r="F61" s="43"/>
      <c r="H61" s="3"/>
    </row>
    <row r="62" spans="1:8" s="7" customFormat="1">
      <c r="A62" s="171"/>
      <c r="B62" s="330" t="s">
        <v>3793</v>
      </c>
      <c r="C62" s="20" t="s">
        <v>199</v>
      </c>
      <c r="D62" s="205">
        <v>425</v>
      </c>
      <c r="E62" s="110"/>
      <c r="F62" s="210">
        <f>ROUND(D62*E62,2)</f>
        <v>0</v>
      </c>
      <c r="H62" s="3"/>
    </row>
    <row r="63" spans="1:8" s="7" customFormat="1">
      <c r="A63" s="171"/>
      <c r="B63" s="331"/>
      <c r="C63" s="10"/>
      <c r="D63" s="19"/>
      <c r="E63" s="44"/>
      <c r="F63" s="43"/>
      <c r="H63" s="3"/>
    </row>
    <row r="64" spans="1:8" s="7" customFormat="1" ht="25.5">
      <c r="A64" s="171">
        <f>SUM(A41:A47)+1</f>
        <v>2</v>
      </c>
      <c r="B64" s="332" t="s">
        <v>159</v>
      </c>
      <c r="C64" s="333"/>
      <c r="D64" s="334"/>
      <c r="E64" s="44"/>
      <c r="F64" s="43"/>
      <c r="H64" s="3"/>
    </row>
    <row r="65" spans="1:8" s="7" customFormat="1" ht="63.75">
      <c r="A65" s="335"/>
      <c r="B65" s="331" t="s">
        <v>160</v>
      </c>
      <c r="C65" s="333"/>
      <c r="D65" s="334"/>
      <c r="E65" s="44"/>
      <c r="F65" s="43"/>
      <c r="H65" s="3"/>
    </row>
    <row r="66" spans="1:8" s="7" customFormat="1">
      <c r="A66" s="335"/>
      <c r="B66" s="331" t="s">
        <v>101</v>
      </c>
      <c r="C66" s="333"/>
      <c r="D66" s="334"/>
      <c r="E66" s="44"/>
      <c r="F66" s="43"/>
      <c r="H66" s="3"/>
    </row>
    <row r="67" spans="1:8" s="7" customFormat="1">
      <c r="A67" s="335"/>
      <c r="B67" s="336" t="s">
        <v>926</v>
      </c>
      <c r="C67" s="20" t="s">
        <v>164</v>
      </c>
      <c r="D67" s="337">
        <v>1</v>
      </c>
      <c r="E67" s="110"/>
      <c r="F67" s="210">
        <f>ROUND(D67*E67,2)</f>
        <v>0</v>
      </c>
      <c r="H67" s="3"/>
    </row>
    <row r="68" spans="1:8" s="7" customFormat="1">
      <c r="A68" s="335"/>
      <c r="B68" s="331"/>
      <c r="C68" s="333"/>
      <c r="D68" s="334"/>
      <c r="E68" s="44"/>
      <c r="F68" s="43"/>
      <c r="H68" s="3"/>
    </row>
    <row r="69" spans="1:8" s="7" customFormat="1" ht="25.5">
      <c r="A69" s="171">
        <f>SUM(A64:A66)+1</f>
        <v>3</v>
      </c>
      <c r="B69" s="338" t="s">
        <v>161</v>
      </c>
      <c r="C69" s="10"/>
      <c r="D69" s="339"/>
      <c r="E69" s="44"/>
      <c r="F69" s="43"/>
      <c r="H69" s="3"/>
    </row>
    <row r="70" spans="1:8" s="7" customFormat="1" ht="25.5">
      <c r="A70" s="171"/>
      <c r="B70" s="331" t="s">
        <v>4278</v>
      </c>
      <c r="C70" s="10"/>
      <c r="D70" s="339"/>
      <c r="E70" s="44"/>
      <c r="F70" s="43"/>
      <c r="H70" s="3"/>
    </row>
    <row r="71" spans="1:8" s="7" customFormat="1" ht="89.25">
      <c r="A71" s="171"/>
      <c r="B71" s="331" t="s">
        <v>162</v>
      </c>
      <c r="C71" s="10"/>
      <c r="D71" s="339"/>
      <c r="E71" s="44"/>
      <c r="F71" s="43"/>
      <c r="H71" s="3"/>
    </row>
    <row r="72" spans="1:8" s="7" customFormat="1">
      <c r="A72" s="171"/>
      <c r="B72" s="336" t="s">
        <v>163</v>
      </c>
      <c r="C72" s="10" t="s">
        <v>164</v>
      </c>
      <c r="D72" s="340">
        <v>1</v>
      </c>
      <c r="E72" s="110"/>
      <c r="F72" s="210">
        <f>ROUND(D72*E72,2)</f>
        <v>0</v>
      </c>
      <c r="H72" s="3"/>
    </row>
    <row r="73" spans="1:8" s="7" customFormat="1">
      <c r="A73" s="171"/>
      <c r="B73" s="331"/>
      <c r="C73" s="10"/>
      <c r="D73" s="339"/>
      <c r="E73" s="44"/>
      <c r="F73" s="43"/>
      <c r="H73" s="3"/>
    </row>
    <row r="74" spans="1:8" s="7" customFormat="1" ht="38.25">
      <c r="A74" s="171">
        <f>SUM(A69:A71)+1</f>
        <v>4</v>
      </c>
      <c r="B74" s="338" t="s">
        <v>165</v>
      </c>
      <c r="C74" s="333"/>
      <c r="D74" s="334"/>
      <c r="E74" s="44"/>
      <c r="F74" s="43"/>
      <c r="H74" s="3"/>
    </row>
    <row r="75" spans="1:8" s="7" customFormat="1" ht="76.5">
      <c r="A75" s="335"/>
      <c r="B75" s="331" t="s">
        <v>3794</v>
      </c>
      <c r="C75" s="197"/>
      <c r="D75" s="24"/>
      <c r="E75" s="44"/>
      <c r="F75" s="43"/>
      <c r="H75" s="3"/>
    </row>
    <row r="76" spans="1:8" s="7" customFormat="1" ht="25.5">
      <c r="A76" s="335"/>
      <c r="B76" s="331" t="s">
        <v>3795</v>
      </c>
      <c r="C76" s="197"/>
      <c r="D76" s="341"/>
      <c r="E76" s="60"/>
      <c r="F76" s="56"/>
      <c r="H76" s="3"/>
    </row>
    <row r="77" spans="1:8" s="7" customFormat="1">
      <c r="A77" s="335"/>
      <c r="B77" s="342" t="s">
        <v>167</v>
      </c>
      <c r="C77" s="197" t="s">
        <v>164</v>
      </c>
      <c r="D77" s="343">
        <v>9</v>
      </c>
      <c r="E77" s="112"/>
      <c r="F77" s="324">
        <f>ROUND(D77*E77,2)</f>
        <v>0</v>
      </c>
      <c r="H77" s="3"/>
    </row>
    <row r="78" spans="1:8" s="7" customFormat="1">
      <c r="A78" s="335"/>
      <c r="B78" s="342" t="s">
        <v>168</v>
      </c>
      <c r="C78" s="197" t="s">
        <v>164</v>
      </c>
      <c r="D78" s="343">
        <v>20</v>
      </c>
      <c r="E78" s="112"/>
      <c r="F78" s="324">
        <f>ROUND(D78*E78,2)</f>
        <v>0</v>
      </c>
      <c r="H78" s="3"/>
    </row>
    <row r="79" spans="1:8" s="7" customFormat="1">
      <c r="A79" s="335"/>
      <c r="B79" s="344"/>
      <c r="C79" s="333"/>
      <c r="D79" s="334"/>
      <c r="E79" s="44"/>
      <c r="F79" s="43"/>
      <c r="H79" s="3"/>
    </row>
    <row r="80" spans="1:8" s="7" customFormat="1" ht="38.25">
      <c r="A80" s="171">
        <f>SUM(A73:A75)+1</f>
        <v>5</v>
      </c>
      <c r="B80" s="338" t="s">
        <v>169</v>
      </c>
      <c r="C80" s="333"/>
      <c r="D80" s="334"/>
      <c r="E80" s="44"/>
      <c r="F80" s="43"/>
      <c r="H80" s="3"/>
    </row>
    <row r="81" spans="1:8" s="7" customFormat="1" ht="76.5">
      <c r="A81" s="335"/>
      <c r="B81" s="331" t="s">
        <v>3796</v>
      </c>
      <c r="C81" s="197"/>
      <c r="D81" s="24"/>
      <c r="E81" s="44"/>
      <c r="F81" s="43"/>
      <c r="H81" s="3"/>
    </row>
    <row r="82" spans="1:8" s="7" customFormat="1" ht="25.5">
      <c r="A82" s="335"/>
      <c r="B82" s="331" t="s">
        <v>3797</v>
      </c>
      <c r="C82" s="197"/>
      <c r="D82" s="341"/>
      <c r="E82" s="60"/>
      <c r="F82" s="56"/>
      <c r="H82" s="3"/>
    </row>
    <row r="83" spans="1:8" s="7" customFormat="1">
      <c r="A83" s="335"/>
      <c r="B83" s="342" t="s">
        <v>167</v>
      </c>
      <c r="C83" s="197" t="s">
        <v>164</v>
      </c>
      <c r="D83" s="343">
        <v>11</v>
      </c>
      <c r="E83" s="112"/>
      <c r="F83" s="324">
        <f>ROUND(D83*E83,2)</f>
        <v>0</v>
      </c>
      <c r="H83" s="3"/>
    </row>
    <row r="84" spans="1:8" s="7" customFormat="1">
      <c r="A84" s="335"/>
      <c r="B84" s="344"/>
      <c r="C84" s="333"/>
      <c r="D84" s="334"/>
      <c r="E84" s="44"/>
      <c r="F84" s="43"/>
      <c r="H84" s="3"/>
    </row>
    <row r="85" spans="1:8" s="7" customFormat="1">
      <c r="A85" s="171">
        <f>SUM(A75:A80)+1</f>
        <v>6</v>
      </c>
      <c r="B85" s="338" t="s">
        <v>170</v>
      </c>
      <c r="C85" s="333"/>
      <c r="D85" s="334"/>
      <c r="E85" s="44"/>
      <c r="F85" s="43"/>
      <c r="H85" s="3"/>
    </row>
    <row r="86" spans="1:8" s="7" customFormat="1" ht="76.5">
      <c r="A86" s="335"/>
      <c r="B86" s="331" t="s">
        <v>171</v>
      </c>
      <c r="C86" s="333"/>
      <c r="D86" s="334"/>
      <c r="E86" s="44"/>
      <c r="F86" s="43"/>
      <c r="H86" s="3"/>
    </row>
    <row r="87" spans="1:8" s="7" customFormat="1">
      <c r="A87" s="335"/>
      <c r="B87" s="331" t="s">
        <v>172</v>
      </c>
      <c r="C87" s="197" t="s">
        <v>105</v>
      </c>
      <c r="D87" s="24">
        <v>1270</v>
      </c>
      <c r="E87" s="44"/>
      <c r="F87" s="43">
        <f>ROUND(D87*E87,2)</f>
        <v>0</v>
      </c>
      <c r="H87" s="3"/>
    </row>
    <row r="88" spans="1:8" s="7" customFormat="1">
      <c r="A88" s="335"/>
      <c r="B88" s="330"/>
      <c r="C88" s="197"/>
      <c r="D88" s="24"/>
      <c r="E88" s="44"/>
      <c r="F88" s="43"/>
      <c r="H88" s="3"/>
    </row>
    <row r="89" spans="1:8" s="7" customFormat="1" ht="25.5">
      <c r="A89" s="171">
        <f>SUM(A85:A86)+1</f>
        <v>7</v>
      </c>
      <c r="B89" s="338" t="s">
        <v>173</v>
      </c>
      <c r="C89" s="333"/>
      <c r="D89" s="334"/>
      <c r="E89" s="44"/>
      <c r="F89" s="43"/>
      <c r="H89" s="3"/>
    </row>
    <row r="90" spans="1:8" s="7" customFormat="1" ht="102">
      <c r="A90" s="335"/>
      <c r="B90" s="331" t="s">
        <v>174</v>
      </c>
      <c r="C90" s="197" t="s">
        <v>105</v>
      </c>
      <c r="D90" s="24">
        <v>150</v>
      </c>
      <c r="E90" s="44"/>
      <c r="F90" s="43">
        <f>ROUND(D90*E90,2)</f>
        <v>0</v>
      </c>
      <c r="H90" s="3"/>
    </row>
    <row r="91" spans="1:8" s="7" customFormat="1">
      <c r="A91" s="335"/>
      <c r="B91" s="331"/>
      <c r="C91" s="333"/>
      <c r="D91" s="334"/>
      <c r="E91" s="44"/>
      <c r="F91" s="43"/>
      <c r="H91" s="3"/>
    </row>
    <row r="92" spans="1:8" s="7" customFormat="1">
      <c r="A92" s="171">
        <f>SUM(A89:A90)+1</f>
        <v>8</v>
      </c>
      <c r="B92" s="338" t="s">
        <v>175</v>
      </c>
      <c r="C92" s="333"/>
      <c r="D92" s="334"/>
      <c r="E92" s="44"/>
      <c r="F92" s="43"/>
      <c r="H92" s="3"/>
    </row>
    <row r="93" spans="1:8" s="7" customFormat="1" ht="114.75">
      <c r="A93" s="335"/>
      <c r="B93" s="331" t="s">
        <v>176</v>
      </c>
      <c r="C93" s="197"/>
      <c r="D93" s="24"/>
      <c r="E93" s="44"/>
      <c r="F93" s="43"/>
      <c r="H93" s="3"/>
    </row>
    <row r="94" spans="1:8" s="7" customFormat="1" ht="38.25">
      <c r="A94" s="335"/>
      <c r="B94" s="331" t="s">
        <v>4038</v>
      </c>
      <c r="C94" s="197"/>
      <c r="D94" s="24"/>
      <c r="E94" s="44"/>
      <c r="F94" s="43"/>
      <c r="H94" s="3"/>
    </row>
    <row r="95" spans="1:8" s="7" customFormat="1" ht="51">
      <c r="A95" s="171"/>
      <c r="B95" s="331" t="s">
        <v>177</v>
      </c>
      <c r="C95" s="10"/>
      <c r="D95" s="19"/>
      <c r="E95" s="44"/>
      <c r="F95" s="43"/>
      <c r="H95" s="3"/>
    </row>
    <row r="96" spans="1:8" s="7" customFormat="1" ht="76.5">
      <c r="A96" s="335"/>
      <c r="B96" s="331" t="s">
        <v>178</v>
      </c>
      <c r="C96" s="197" t="s">
        <v>105</v>
      </c>
      <c r="D96" s="24">
        <v>1680</v>
      </c>
      <c r="E96" s="44"/>
      <c r="F96" s="43">
        <f>ROUND(D96*E96,2)</f>
        <v>0</v>
      </c>
      <c r="H96" s="3"/>
    </row>
    <row r="97" spans="1:8" s="7" customFormat="1">
      <c r="A97" s="335"/>
      <c r="B97" s="331"/>
      <c r="C97" s="333"/>
      <c r="D97" s="334"/>
      <c r="E97" s="44"/>
      <c r="F97" s="43"/>
      <c r="H97" s="3"/>
    </row>
    <row r="98" spans="1:8" s="7" customFormat="1" ht="25.5">
      <c r="A98" s="171">
        <f>SUM(A92:A93)+1</f>
        <v>9</v>
      </c>
      <c r="B98" s="338" t="s">
        <v>179</v>
      </c>
      <c r="C98" s="333"/>
      <c r="D98" s="334"/>
      <c r="E98" s="44"/>
      <c r="F98" s="43"/>
      <c r="H98" s="3"/>
    </row>
    <row r="99" spans="1:8" s="7" customFormat="1" ht="153">
      <c r="A99" s="335"/>
      <c r="B99" s="331" t="s">
        <v>180</v>
      </c>
      <c r="C99" s="197"/>
      <c r="D99" s="24"/>
      <c r="E99" s="44"/>
      <c r="F99" s="43"/>
      <c r="H99" s="3"/>
    </row>
    <row r="100" spans="1:8" s="7" customFormat="1" ht="38.25">
      <c r="A100" s="171"/>
      <c r="B100" s="331" t="s">
        <v>181</v>
      </c>
      <c r="C100" s="10"/>
      <c r="D100" s="19"/>
      <c r="E100" s="44"/>
      <c r="F100" s="43"/>
      <c r="H100" s="3"/>
    </row>
    <row r="101" spans="1:8" s="7" customFormat="1" ht="51">
      <c r="A101" s="171"/>
      <c r="B101" s="331" t="s">
        <v>182</v>
      </c>
      <c r="C101" s="10"/>
      <c r="D101" s="19"/>
      <c r="E101" s="44"/>
      <c r="F101" s="43"/>
      <c r="H101" s="3"/>
    </row>
    <row r="102" spans="1:8" s="7" customFormat="1" ht="25.5">
      <c r="A102" s="171"/>
      <c r="B102" s="331" t="s">
        <v>183</v>
      </c>
      <c r="C102" s="10"/>
      <c r="D102" s="19"/>
      <c r="E102" s="44"/>
      <c r="F102" s="43"/>
      <c r="H102" s="3"/>
    </row>
    <row r="103" spans="1:8" s="7" customFormat="1" ht="89.25">
      <c r="A103" s="335"/>
      <c r="B103" s="331" t="s">
        <v>184</v>
      </c>
      <c r="C103" s="197" t="s">
        <v>105</v>
      </c>
      <c r="D103" s="24">
        <v>1595</v>
      </c>
      <c r="E103" s="44"/>
      <c r="F103" s="43">
        <f>ROUND(D103*E103,2)</f>
        <v>0</v>
      </c>
      <c r="H103" s="3"/>
    </row>
    <row r="104" spans="1:8" s="7" customFormat="1">
      <c r="A104" s="335"/>
      <c r="B104" s="331"/>
      <c r="C104" s="333"/>
      <c r="D104" s="334"/>
      <c r="E104" s="44"/>
      <c r="F104" s="43"/>
      <c r="H104" s="3"/>
    </row>
    <row r="105" spans="1:8" s="7" customFormat="1" ht="25.5">
      <c r="A105" s="171">
        <f>SUM(A98:A99)+1</f>
        <v>10</v>
      </c>
      <c r="B105" s="338" t="s">
        <v>185</v>
      </c>
      <c r="C105" s="333"/>
      <c r="D105" s="334"/>
      <c r="E105" s="44"/>
      <c r="F105" s="43"/>
      <c r="H105" s="3"/>
    </row>
    <row r="106" spans="1:8" s="7" customFormat="1" ht="153">
      <c r="A106" s="335"/>
      <c r="B106" s="331" t="s">
        <v>186</v>
      </c>
      <c r="C106" s="197"/>
      <c r="D106" s="24"/>
      <c r="E106" s="44"/>
      <c r="F106" s="43"/>
      <c r="H106" s="3"/>
    </row>
    <row r="107" spans="1:8" s="7" customFormat="1" ht="25.5">
      <c r="A107" s="171"/>
      <c r="B107" s="331" t="s">
        <v>187</v>
      </c>
      <c r="C107" s="10"/>
      <c r="D107" s="19"/>
      <c r="E107" s="44"/>
      <c r="F107" s="43"/>
      <c r="H107" s="3"/>
    </row>
    <row r="108" spans="1:8" s="7" customFormat="1">
      <c r="A108" s="171"/>
      <c r="B108" s="331" t="s">
        <v>3108</v>
      </c>
      <c r="C108" s="10"/>
      <c r="D108" s="19"/>
      <c r="E108" s="44"/>
      <c r="F108" s="43"/>
      <c r="H108" s="3"/>
    </row>
    <row r="109" spans="1:8" s="7" customFormat="1" ht="51">
      <c r="A109" s="171"/>
      <c r="B109" s="331" t="s">
        <v>182</v>
      </c>
      <c r="C109" s="10"/>
      <c r="D109" s="19"/>
      <c r="E109" s="44"/>
      <c r="F109" s="43"/>
      <c r="H109" s="3"/>
    </row>
    <row r="110" spans="1:8" s="7" customFormat="1" ht="51">
      <c r="A110" s="171"/>
      <c r="B110" s="331" t="s">
        <v>188</v>
      </c>
      <c r="C110" s="10"/>
      <c r="D110" s="19"/>
      <c r="E110" s="44"/>
      <c r="F110" s="43"/>
      <c r="H110" s="3"/>
    </row>
    <row r="111" spans="1:8" s="7" customFormat="1" ht="38.25">
      <c r="A111" s="171"/>
      <c r="B111" s="331" t="s">
        <v>189</v>
      </c>
      <c r="C111" s="10"/>
      <c r="D111" s="19"/>
      <c r="E111" s="44"/>
      <c r="F111" s="43"/>
      <c r="H111" s="3"/>
    </row>
    <row r="112" spans="1:8" s="7" customFormat="1" ht="25.5">
      <c r="A112" s="171"/>
      <c r="B112" s="331" t="s">
        <v>3798</v>
      </c>
      <c r="C112" s="10"/>
      <c r="D112" s="19"/>
      <c r="E112" s="44"/>
      <c r="F112" s="43"/>
      <c r="H112" s="3"/>
    </row>
    <row r="113" spans="1:8" s="7" customFormat="1" ht="38.25">
      <c r="A113" s="171"/>
      <c r="B113" s="331" t="s">
        <v>190</v>
      </c>
      <c r="C113" s="10"/>
      <c r="D113" s="19"/>
      <c r="E113" s="44"/>
      <c r="F113" s="43"/>
      <c r="H113" s="3"/>
    </row>
    <row r="114" spans="1:8" s="7" customFormat="1" ht="63.75">
      <c r="A114" s="171"/>
      <c r="B114" s="331" t="s">
        <v>191</v>
      </c>
      <c r="C114" s="10"/>
      <c r="D114" s="19"/>
      <c r="E114" s="44"/>
      <c r="F114" s="43"/>
      <c r="H114" s="3"/>
    </row>
    <row r="115" spans="1:8" s="7" customFormat="1" ht="25.5">
      <c r="A115" s="335"/>
      <c r="B115" s="331" t="s">
        <v>192</v>
      </c>
      <c r="C115" s="197"/>
      <c r="D115" s="24"/>
      <c r="E115" s="44"/>
      <c r="F115" s="43"/>
      <c r="H115" s="3"/>
    </row>
    <row r="116" spans="1:8" s="7" customFormat="1">
      <c r="A116" s="335" t="s">
        <v>307</v>
      </c>
      <c r="B116" s="331" t="s">
        <v>4070</v>
      </c>
      <c r="C116" s="197" t="s">
        <v>105</v>
      </c>
      <c r="D116" s="24">
        <v>1500</v>
      </c>
      <c r="E116" s="44"/>
      <c r="F116" s="43">
        <f t="shared" ref="F116:F117" si="0">ROUND(D116*E116,2)</f>
        <v>0</v>
      </c>
      <c r="H116" s="3"/>
    </row>
    <row r="117" spans="1:8" s="7" customFormat="1">
      <c r="A117" s="335" t="s">
        <v>308</v>
      </c>
      <c r="B117" s="331" t="s">
        <v>4071</v>
      </c>
      <c r="C117" s="197" t="s">
        <v>105</v>
      </c>
      <c r="D117" s="24">
        <v>2042</v>
      </c>
      <c r="E117" s="44"/>
      <c r="F117" s="43">
        <f t="shared" si="0"/>
        <v>0</v>
      </c>
      <c r="H117" s="3"/>
    </row>
    <row r="118" spans="1:8" s="7" customFormat="1">
      <c r="A118" s="335"/>
      <c r="B118" s="331"/>
      <c r="C118" s="333"/>
      <c r="D118" s="334"/>
      <c r="E118" s="44"/>
      <c r="F118" s="43"/>
      <c r="H118" s="3"/>
    </row>
    <row r="119" spans="1:8" s="7" customFormat="1" ht="25.5">
      <c r="A119" s="171">
        <f>SUM(A105:A109)+1</f>
        <v>11</v>
      </c>
      <c r="B119" s="338" t="s">
        <v>193</v>
      </c>
      <c r="C119" s="333"/>
      <c r="D119" s="334"/>
      <c r="E119" s="44"/>
      <c r="F119" s="43"/>
      <c r="H119" s="3"/>
    </row>
    <row r="120" spans="1:8" s="7" customFormat="1" ht="25.5">
      <c r="A120" s="171"/>
      <c r="B120" s="331" t="s">
        <v>194</v>
      </c>
      <c r="C120" s="10"/>
      <c r="D120" s="19"/>
      <c r="E120" s="44"/>
      <c r="F120" s="43"/>
      <c r="H120" s="3"/>
    </row>
    <row r="121" spans="1:8" s="7" customFormat="1" ht="76.5">
      <c r="A121" s="171"/>
      <c r="B121" s="331" t="s">
        <v>195</v>
      </c>
      <c r="C121" s="10"/>
      <c r="D121" s="19"/>
      <c r="E121" s="44"/>
      <c r="F121" s="43"/>
      <c r="H121" s="3"/>
    </row>
    <row r="122" spans="1:8" s="7" customFormat="1" ht="38.25">
      <c r="A122" s="335"/>
      <c r="B122" s="331" t="s">
        <v>196</v>
      </c>
      <c r="C122" s="197"/>
      <c r="D122" s="24"/>
      <c r="E122" s="44"/>
      <c r="F122" s="43"/>
      <c r="H122" s="3"/>
    </row>
    <row r="123" spans="1:8" s="7" customFormat="1" ht="25.5">
      <c r="A123" s="171"/>
      <c r="B123" s="331" t="s">
        <v>156</v>
      </c>
      <c r="C123" s="10"/>
      <c r="D123" s="19"/>
      <c r="E123" s="44"/>
      <c r="F123" s="43"/>
      <c r="H123" s="3"/>
    </row>
    <row r="124" spans="1:8" s="7" customFormat="1" ht="76.5">
      <c r="A124" s="171"/>
      <c r="B124" s="331" t="s">
        <v>197</v>
      </c>
      <c r="C124" s="10"/>
      <c r="D124" s="19"/>
      <c r="E124" s="44"/>
      <c r="F124" s="43"/>
      <c r="H124" s="3"/>
    </row>
    <row r="125" spans="1:8" s="7" customFormat="1" ht="89.25">
      <c r="A125" s="171"/>
      <c r="B125" s="331" t="s">
        <v>4105</v>
      </c>
      <c r="C125" s="10"/>
      <c r="D125" s="19"/>
      <c r="E125" s="44"/>
      <c r="F125" s="43"/>
      <c r="H125" s="3"/>
    </row>
    <row r="126" spans="1:8" s="7" customFormat="1" ht="38.25">
      <c r="A126" s="171"/>
      <c r="B126" s="331" t="s">
        <v>198</v>
      </c>
      <c r="C126" s="197" t="s">
        <v>199</v>
      </c>
      <c r="D126" s="337">
        <v>210</v>
      </c>
      <c r="E126" s="110"/>
      <c r="F126" s="210">
        <f>ROUND(D126*E126,2)</f>
        <v>0</v>
      </c>
      <c r="H126" s="3"/>
    </row>
    <row r="127" spans="1:8" s="7" customFormat="1">
      <c r="A127" s="171"/>
      <c r="B127" s="336"/>
      <c r="C127" s="10"/>
      <c r="D127" s="19"/>
      <c r="E127" s="44"/>
      <c r="F127" s="43"/>
      <c r="H127" s="3"/>
    </row>
    <row r="128" spans="1:8" s="7" customFormat="1" ht="51">
      <c r="A128" s="171">
        <f>SUM(A119:A123)+1</f>
        <v>12</v>
      </c>
      <c r="B128" s="338" t="s">
        <v>200</v>
      </c>
      <c r="C128" s="10"/>
      <c r="D128" s="19"/>
      <c r="E128" s="44"/>
      <c r="F128" s="43"/>
      <c r="H128" s="3"/>
    </row>
    <row r="129" spans="1:8" s="7" customFormat="1" ht="25.5">
      <c r="A129" s="171"/>
      <c r="B129" s="345" t="s">
        <v>201</v>
      </c>
      <c r="C129" s="10"/>
      <c r="D129" s="19"/>
      <c r="E129" s="44"/>
      <c r="F129" s="43"/>
      <c r="H129" s="3"/>
    </row>
    <row r="130" spans="1:8" s="7" customFormat="1" ht="76.5">
      <c r="A130" s="171"/>
      <c r="B130" s="345" t="s">
        <v>202</v>
      </c>
      <c r="C130" s="10"/>
      <c r="D130" s="19"/>
      <c r="E130" s="44"/>
      <c r="F130" s="43"/>
      <c r="H130" s="3"/>
    </row>
    <row r="131" spans="1:8" s="7" customFormat="1" ht="102">
      <c r="A131" s="171"/>
      <c r="B131" s="345" t="s">
        <v>203</v>
      </c>
      <c r="C131" s="10"/>
      <c r="D131" s="19"/>
      <c r="E131" s="44"/>
      <c r="F131" s="43"/>
      <c r="H131" s="3"/>
    </row>
    <row r="132" spans="1:8" s="7" customFormat="1">
      <c r="A132" s="171"/>
      <c r="B132" s="345" t="s">
        <v>204</v>
      </c>
      <c r="C132" s="197" t="s">
        <v>199</v>
      </c>
      <c r="D132" s="205">
        <v>7</v>
      </c>
      <c r="E132" s="110"/>
      <c r="F132" s="210">
        <f>ROUND(D132*E132,2)</f>
        <v>0</v>
      </c>
      <c r="H132" s="3"/>
    </row>
    <row r="133" spans="1:8" s="7" customFormat="1">
      <c r="A133" s="171"/>
      <c r="B133" s="336"/>
      <c r="C133" s="10"/>
      <c r="D133" s="19"/>
      <c r="E133" s="44"/>
      <c r="F133" s="43"/>
      <c r="H133" s="3"/>
    </row>
    <row r="134" spans="1:8" s="7" customFormat="1" ht="38.25">
      <c r="A134" s="171">
        <f>SUM(A128:A130)+1</f>
        <v>13</v>
      </c>
      <c r="B134" s="346" t="s">
        <v>3799</v>
      </c>
      <c r="C134" s="333"/>
      <c r="D134" s="334"/>
      <c r="E134" s="44"/>
      <c r="F134" s="43"/>
      <c r="H134" s="3"/>
    </row>
    <row r="135" spans="1:8" s="7" customFormat="1" ht="51">
      <c r="A135" s="171"/>
      <c r="B135" s="345" t="s">
        <v>3800</v>
      </c>
      <c r="C135" s="333"/>
      <c r="D135" s="334"/>
      <c r="E135" s="44"/>
      <c r="F135" s="43"/>
      <c r="H135" s="3"/>
    </row>
    <row r="136" spans="1:8" s="7" customFormat="1" ht="38.25">
      <c r="A136" s="335"/>
      <c r="B136" s="345" t="s">
        <v>3721</v>
      </c>
      <c r="C136" s="197"/>
      <c r="D136" s="24"/>
      <c r="E136" s="44"/>
      <c r="F136" s="43"/>
      <c r="H136" s="3"/>
    </row>
    <row r="137" spans="1:8" s="7" customFormat="1">
      <c r="A137" s="335"/>
      <c r="B137" s="345" t="s">
        <v>205</v>
      </c>
      <c r="C137" s="197" t="s">
        <v>105</v>
      </c>
      <c r="D137" s="337">
        <v>158</v>
      </c>
      <c r="E137" s="110"/>
      <c r="F137" s="210">
        <f>ROUND(D137*E137,2)</f>
        <v>0</v>
      </c>
      <c r="H137" s="3"/>
    </row>
    <row r="138" spans="1:8" s="7" customFormat="1">
      <c r="A138" s="335"/>
      <c r="B138" s="345"/>
      <c r="C138" s="333"/>
      <c r="D138" s="334"/>
      <c r="E138" s="44"/>
      <c r="F138" s="43"/>
      <c r="H138" s="3"/>
    </row>
    <row r="139" spans="1:8" s="7" customFormat="1" ht="25.5">
      <c r="A139" s="171">
        <f>SUM(A134:A136)+1</f>
        <v>14</v>
      </c>
      <c r="B139" s="346" t="s">
        <v>3789</v>
      </c>
      <c r="C139" s="333"/>
      <c r="D139" s="334"/>
      <c r="E139" s="44"/>
      <c r="F139" s="43"/>
      <c r="H139" s="3"/>
    </row>
    <row r="140" spans="1:8" s="7" customFormat="1" ht="38.25">
      <c r="A140" s="171"/>
      <c r="B140" s="345" t="s">
        <v>3801</v>
      </c>
      <c r="C140" s="333"/>
      <c r="D140" s="334"/>
      <c r="E140" s="44"/>
      <c r="F140" s="43"/>
      <c r="H140" s="3"/>
    </row>
    <row r="141" spans="1:8" s="7" customFormat="1" ht="38.25">
      <c r="A141" s="335"/>
      <c r="B141" s="345" t="s">
        <v>3722</v>
      </c>
      <c r="C141" s="197"/>
      <c r="D141" s="24"/>
      <c r="E141" s="44"/>
      <c r="F141" s="43"/>
      <c r="H141" s="3"/>
    </row>
    <row r="142" spans="1:8" s="7" customFormat="1">
      <c r="A142" s="335"/>
      <c r="B142" s="345" t="s">
        <v>4074</v>
      </c>
      <c r="C142" s="197" t="s">
        <v>105</v>
      </c>
      <c r="D142" s="337">
        <v>1885</v>
      </c>
      <c r="E142" s="110"/>
      <c r="F142" s="210">
        <f>ROUND(D142*E142,2)</f>
        <v>0</v>
      </c>
      <c r="H142" s="3"/>
    </row>
    <row r="143" spans="1:8" s="7" customFormat="1">
      <c r="A143" s="335"/>
      <c r="B143" s="331"/>
      <c r="C143" s="333"/>
      <c r="D143" s="334"/>
      <c r="E143" s="44"/>
      <c r="F143" s="43"/>
      <c r="H143" s="3"/>
    </row>
    <row r="144" spans="1:8" s="7" customFormat="1" ht="25.5">
      <c r="A144" s="171">
        <f>MAX(A133:A140)+1</f>
        <v>15</v>
      </c>
      <c r="B144" s="346" t="s">
        <v>4039</v>
      </c>
      <c r="C144" s="333"/>
      <c r="D144" s="334"/>
      <c r="E144" s="44"/>
      <c r="F144" s="43"/>
      <c r="H144" s="3"/>
    </row>
    <row r="145" spans="1:8" s="7" customFormat="1" ht="25.5">
      <c r="A145" s="171"/>
      <c r="B145" s="345" t="s">
        <v>4041</v>
      </c>
      <c r="C145" s="333"/>
      <c r="D145" s="334"/>
      <c r="E145" s="44"/>
      <c r="F145" s="43"/>
      <c r="H145" s="3"/>
    </row>
    <row r="146" spans="1:8" s="7" customFormat="1" ht="38.25">
      <c r="A146" s="335"/>
      <c r="B146" s="345" t="s">
        <v>3722</v>
      </c>
      <c r="C146" s="197"/>
      <c r="D146" s="24"/>
      <c r="E146" s="44"/>
      <c r="F146" s="43"/>
      <c r="H146" s="3"/>
    </row>
    <row r="147" spans="1:8" s="7" customFormat="1">
      <c r="A147" s="335"/>
      <c r="B147" s="345" t="s">
        <v>4040</v>
      </c>
      <c r="C147" s="197" t="s">
        <v>105</v>
      </c>
      <c r="D147" s="337">
        <v>100</v>
      </c>
      <c r="E147" s="110"/>
      <c r="F147" s="210">
        <f>ROUND(D147*E147,2)</f>
        <v>0</v>
      </c>
      <c r="H147" s="3"/>
    </row>
    <row r="148" spans="1:8" s="7" customFormat="1">
      <c r="A148" s="335"/>
      <c r="B148" s="331"/>
      <c r="C148" s="333"/>
      <c r="D148" s="334"/>
      <c r="E148" s="44"/>
      <c r="F148" s="43"/>
      <c r="H148" s="3"/>
    </row>
    <row r="149" spans="1:8" ht="25.5">
      <c r="A149" s="171">
        <f>MAX(A138:A145)+1</f>
        <v>16</v>
      </c>
      <c r="B149" s="332" t="s">
        <v>206</v>
      </c>
      <c r="C149" s="20"/>
      <c r="D149" s="339"/>
      <c r="E149" s="44"/>
      <c r="F149" s="43"/>
      <c r="G149" s="7"/>
    </row>
    <row r="150" spans="1:8" ht="38.25">
      <c r="A150" s="171"/>
      <c r="B150" s="330" t="s">
        <v>207</v>
      </c>
      <c r="C150" s="20"/>
      <c r="D150" s="339"/>
      <c r="E150" s="44"/>
      <c r="F150" s="43"/>
      <c r="G150" s="7"/>
    </row>
    <row r="151" spans="1:8" s="7" customFormat="1" ht="102">
      <c r="A151" s="171"/>
      <c r="B151" s="330" t="s">
        <v>208</v>
      </c>
      <c r="C151" s="20"/>
      <c r="D151" s="77"/>
      <c r="E151" s="44"/>
      <c r="F151" s="43"/>
      <c r="H151" s="3"/>
    </row>
    <row r="152" spans="1:8" s="7" customFormat="1" ht="191.25">
      <c r="A152" s="171"/>
      <c r="B152" s="330" t="s">
        <v>209</v>
      </c>
      <c r="C152" s="333"/>
      <c r="D152" s="334"/>
      <c r="E152" s="44"/>
      <c r="F152" s="43"/>
      <c r="H152" s="3"/>
    </row>
    <row r="153" spans="1:8" ht="38.25">
      <c r="A153" s="21"/>
      <c r="B153" s="330" t="s">
        <v>210</v>
      </c>
      <c r="C153" s="20" t="s">
        <v>105</v>
      </c>
      <c r="D153" s="205">
        <v>755</v>
      </c>
      <c r="E153" s="110"/>
      <c r="F153" s="210">
        <f>ROUND(D153*E153,2)</f>
        <v>0</v>
      </c>
      <c r="G153" s="7"/>
    </row>
    <row r="154" spans="1:8">
      <c r="A154" s="347"/>
      <c r="B154" s="330"/>
      <c r="C154" s="10"/>
      <c r="D154" s="339"/>
      <c r="E154" s="44"/>
      <c r="F154" s="43"/>
      <c r="G154" s="7"/>
    </row>
    <row r="155" spans="1:8" s="7" customFormat="1" ht="25.5">
      <c r="A155" s="171">
        <f>SUM(A148:A150)+1</f>
        <v>17</v>
      </c>
      <c r="B155" s="346" t="s">
        <v>211</v>
      </c>
      <c r="C155" s="333"/>
      <c r="D155" s="334"/>
      <c r="E155" s="44"/>
      <c r="F155" s="43"/>
      <c r="H155" s="3"/>
    </row>
    <row r="156" spans="1:8" s="7" customFormat="1">
      <c r="A156" s="171"/>
      <c r="B156" s="345" t="s">
        <v>4042</v>
      </c>
      <c r="C156" s="333"/>
      <c r="D156" s="334"/>
      <c r="E156" s="44"/>
      <c r="F156" s="43"/>
      <c r="H156" s="3"/>
    </row>
    <row r="157" spans="1:8" s="7" customFormat="1" ht="204">
      <c r="A157" s="171"/>
      <c r="B157" s="345" t="s">
        <v>212</v>
      </c>
      <c r="C157" s="333"/>
      <c r="D157" s="334"/>
      <c r="E157" s="44"/>
      <c r="F157" s="43"/>
      <c r="H157" s="3"/>
    </row>
    <row r="158" spans="1:8" s="7" customFormat="1">
      <c r="A158" s="335"/>
      <c r="B158" s="345" t="s">
        <v>213</v>
      </c>
      <c r="C158" s="197"/>
      <c r="D158" s="24"/>
      <c r="E158" s="44"/>
      <c r="F158" s="43"/>
      <c r="H158" s="3"/>
    </row>
    <row r="159" spans="1:8" s="7" customFormat="1">
      <c r="A159" s="335" t="s">
        <v>307</v>
      </c>
      <c r="B159" s="345" t="s">
        <v>4070</v>
      </c>
      <c r="C159" s="197" t="s">
        <v>199</v>
      </c>
      <c r="D159" s="337">
        <v>5</v>
      </c>
      <c r="E159" s="110"/>
      <c r="F159" s="210">
        <f t="shared" ref="F159:F160" si="1">ROUND(D159*E159,2)</f>
        <v>0</v>
      </c>
      <c r="H159" s="3"/>
    </row>
    <row r="160" spans="1:8" s="7" customFormat="1">
      <c r="A160" s="335" t="s">
        <v>308</v>
      </c>
      <c r="B160" s="331" t="s">
        <v>4071</v>
      </c>
      <c r="C160" s="197" t="s">
        <v>199</v>
      </c>
      <c r="D160" s="337">
        <v>4.5</v>
      </c>
      <c r="E160" s="110"/>
      <c r="F160" s="210">
        <f t="shared" si="1"/>
        <v>0</v>
      </c>
      <c r="H160" s="3"/>
    </row>
    <row r="161" spans="1:8" s="7" customFormat="1">
      <c r="A161" s="335"/>
      <c r="B161" s="331"/>
      <c r="C161" s="333"/>
      <c r="D161" s="334"/>
      <c r="E161" s="44"/>
      <c r="F161" s="43"/>
      <c r="H161" s="3"/>
    </row>
    <row r="162" spans="1:8" s="7" customFormat="1" ht="25.5">
      <c r="A162" s="171">
        <f>SUM(A155:A156)+1</f>
        <v>18</v>
      </c>
      <c r="B162" s="277" t="s">
        <v>214</v>
      </c>
      <c r="C162" s="51"/>
      <c r="D162" s="348"/>
      <c r="E162" s="44"/>
      <c r="F162" s="43"/>
      <c r="H162" s="3"/>
    </row>
    <row r="163" spans="1:8" s="7" customFormat="1" ht="51">
      <c r="A163" s="171"/>
      <c r="B163" s="349" t="s">
        <v>215</v>
      </c>
      <c r="C163" s="51"/>
      <c r="D163" s="348"/>
      <c r="E163" s="44"/>
      <c r="F163" s="43"/>
      <c r="H163" s="3"/>
    </row>
    <row r="164" spans="1:8" s="7" customFormat="1" ht="38.25">
      <c r="A164" s="171"/>
      <c r="B164" s="281" t="s">
        <v>216</v>
      </c>
      <c r="C164" s="51"/>
      <c r="D164" s="348"/>
      <c r="E164" s="44"/>
      <c r="F164" s="43"/>
      <c r="H164" s="3"/>
    </row>
    <row r="165" spans="1:8" s="7" customFormat="1" ht="25.5">
      <c r="A165" s="171"/>
      <c r="B165" s="281" t="s">
        <v>4279</v>
      </c>
      <c r="C165" s="51"/>
      <c r="D165" s="348"/>
      <c r="E165" s="44"/>
      <c r="F165" s="43"/>
      <c r="H165" s="3"/>
    </row>
    <row r="166" spans="1:8" s="7" customFormat="1" ht="89.25">
      <c r="A166" s="171"/>
      <c r="B166" s="281" t="s">
        <v>217</v>
      </c>
      <c r="C166" s="51"/>
      <c r="D166" s="348"/>
      <c r="E166" s="44"/>
      <c r="F166" s="43"/>
      <c r="H166" s="3"/>
    </row>
    <row r="167" spans="1:8" s="7" customFormat="1" ht="25.5">
      <c r="A167" s="171"/>
      <c r="B167" s="281" t="s">
        <v>218</v>
      </c>
      <c r="C167" s="51"/>
      <c r="D167" s="348"/>
      <c r="E167" s="44"/>
      <c r="F167" s="43"/>
      <c r="H167" s="3"/>
    </row>
    <row r="168" spans="1:8" s="7" customFormat="1" ht="38.25">
      <c r="A168" s="171"/>
      <c r="B168" s="281" t="s">
        <v>219</v>
      </c>
      <c r="C168" s="51"/>
      <c r="D168" s="348"/>
      <c r="E168" s="44"/>
      <c r="F168" s="43"/>
      <c r="H168" s="3"/>
    </row>
    <row r="169" spans="1:8" s="7" customFormat="1" ht="89.25">
      <c r="A169" s="171"/>
      <c r="B169" s="281" t="s">
        <v>220</v>
      </c>
      <c r="C169" s="51"/>
      <c r="D169" s="348"/>
      <c r="E169" s="44"/>
      <c r="F169" s="43"/>
      <c r="H169" s="3"/>
    </row>
    <row r="170" spans="1:8" s="7" customFormat="1" ht="25.5">
      <c r="A170" s="171"/>
      <c r="B170" s="281" t="s">
        <v>156</v>
      </c>
      <c r="C170" s="51"/>
      <c r="D170" s="348"/>
      <c r="E170" s="44"/>
      <c r="F170" s="43"/>
      <c r="H170" s="3"/>
    </row>
    <row r="171" spans="1:8" s="7" customFormat="1" ht="89.25">
      <c r="A171" s="171"/>
      <c r="B171" s="281" t="s">
        <v>221</v>
      </c>
      <c r="C171" s="51"/>
      <c r="D171" s="348"/>
      <c r="E171" s="44"/>
      <c r="F171" s="43"/>
      <c r="H171" s="3"/>
    </row>
    <row r="172" spans="1:8" s="7" customFormat="1" ht="89.25">
      <c r="A172" s="171"/>
      <c r="B172" s="349" t="s">
        <v>222</v>
      </c>
      <c r="C172" s="51"/>
      <c r="D172" s="348"/>
      <c r="E172" s="44"/>
      <c r="F172" s="43"/>
      <c r="H172" s="3"/>
    </row>
    <row r="173" spans="1:8" s="7" customFormat="1" ht="38.25">
      <c r="A173" s="171"/>
      <c r="B173" s="281" t="s">
        <v>198</v>
      </c>
      <c r="C173" s="197" t="s">
        <v>199</v>
      </c>
      <c r="D173" s="337">
        <v>5.5</v>
      </c>
      <c r="E173" s="110"/>
      <c r="F173" s="210">
        <f>ROUND(D173*E173,2)</f>
        <v>0</v>
      </c>
      <c r="H173" s="3"/>
    </row>
    <row r="174" spans="1:8" s="7" customFormat="1">
      <c r="A174" s="171"/>
      <c r="B174" s="281"/>
      <c r="C174" s="51"/>
      <c r="D174" s="348"/>
      <c r="E174" s="44"/>
      <c r="F174" s="43"/>
      <c r="H174" s="3"/>
    </row>
    <row r="175" spans="1:8" s="7" customFormat="1" ht="25.5">
      <c r="A175" s="171">
        <f>SUM(A162:A165)+1</f>
        <v>19</v>
      </c>
      <c r="B175" s="350" t="s">
        <v>223</v>
      </c>
      <c r="C175" s="10"/>
      <c r="D175" s="19"/>
      <c r="E175" s="44"/>
      <c r="F175" s="43"/>
      <c r="H175" s="3"/>
    </row>
    <row r="176" spans="1:8" s="7" customFormat="1" ht="38.25">
      <c r="A176" s="171"/>
      <c r="B176" s="349" t="s">
        <v>224</v>
      </c>
      <c r="C176" s="10"/>
      <c r="D176" s="19"/>
      <c r="E176" s="44"/>
      <c r="F176" s="43"/>
      <c r="H176" s="3"/>
    </row>
    <row r="177" spans="1:8" s="7" customFormat="1" ht="38.25">
      <c r="A177" s="171"/>
      <c r="B177" s="351" t="s">
        <v>225</v>
      </c>
      <c r="C177" s="10"/>
      <c r="D177" s="19"/>
      <c r="E177" s="44"/>
      <c r="F177" s="43"/>
      <c r="H177" s="3"/>
    </row>
    <row r="178" spans="1:8" s="7" customFormat="1" ht="63.75">
      <c r="A178" s="171"/>
      <c r="B178" s="351" t="s">
        <v>226</v>
      </c>
      <c r="C178" s="10"/>
      <c r="D178" s="19"/>
      <c r="E178" s="44"/>
      <c r="F178" s="43"/>
      <c r="H178" s="3"/>
    </row>
    <row r="179" spans="1:8" s="7" customFormat="1" ht="25.5">
      <c r="A179" s="171"/>
      <c r="B179" s="331" t="s">
        <v>156</v>
      </c>
      <c r="C179" s="10"/>
      <c r="D179" s="19"/>
      <c r="E179" s="44"/>
      <c r="F179" s="43"/>
      <c r="H179" s="3"/>
    </row>
    <row r="180" spans="1:8" s="7" customFormat="1" ht="76.5">
      <c r="A180" s="171"/>
      <c r="B180" s="331" t="s">
        <v>227</v>
      </c>
      <c r="C180" s="10"/>
      <c r="D180" s="19"/>
      <c r="E180" s="44"/>
      <c r="F180" s="43"/>
      <c r="H180" s="3"/>
    </row>
    <row r="181" spans="1:8" s="7" customFormat="1" ht="89.25">
      <c r="A181" s="171"/>
      <c r="B181" s="349" t="s">
        <v>222</v>
      </c>
      <c r="C181" s="10"/>
      <c r="D181" s="19"/>
      <c r="E181" s="44"/>
      <c r="F181" s="43"/>
      <c r="H181" s="3"/>
    </row>
    <row r="182" spans="1:8" s="7" customFormat="1" ht="25.5">
      <c r="A182" s="171"/>
      <c r="B182" s="331" t="s">
        <v>228</v>
      </c>
      <c r="C182" s="10" t="s">
        <v>105</v>
      </c>
      <c r="D182" s="205">
        <v>23</v>
      </c>
      <c r="E182" s="110"/>
      <c r="F182" s="210">
        <f>ROUND(D182*E182,2)</f>
        <v>0</v>
      </c>
      <c r="H182" s="3"/>
    </row>
    <row r="183" spans="1:8" s="7" customFormat="1">
      <c r="A183" s="171"/>
      <c r="B183" s="336"/>
      <c r="C183" s="10"/>
      <c r="D183" s="19"/>
      <c r="E183" s="44"/>
      <c r="F183" s="43"/>
      <c r="H183" s="3"/>
    </row>
    <row r="184" spans="1:8" s="7" customFormat="1" ht="51">
      <c r="A184" s="171">
        <f>SUM(A175)+1</f>
        <v>20</v>
      </c>
      <c r="B184" s="350" t="s">
        <v>229</v>
      </c>
      <c r="C184" s="10"/>
      <c r="D184" s="19"/>
      <c r="E184" s="44"/>
      <c r="F184" s="43"/>
      <c r="H184" s="3"/>
    </row>
    <row r="185" spans="1:8" s="7" customFormat="1" ht="76.5">
      <c r="A185" s="171"/>
      <c r="B185" s="351" t="s">
        <v>230</v>
      </c>
      <c r="C185" s="10"/>
      <c r="D185" s="19"/>
      <c r="E185" s="44"/>
      <c r="F185" s="43"/>
      <c r="H185" s="3"/>
    </row>
    <row r="186" spans="1:8" s="7" customFormat="1" ht="25.5">
      <c r="A186" s="171"/>
      <c r="B186" s="331" t="s">
        <v>156</v>
      </c>
      <c r="C186" s="10"/>
      <c r="D186" s="19"/>
      <c r="E186" s="44"/>
      <c r="F186" s="43"/>
      <c r="H186" s="3"/>
    </row>
    <row r="187" spans="1:8" s="7" customFormat="1" ht="89.25">
      <c r="A187" s="171"/>
      <c r="B187" s="331" t="s">
        <v>4105</v>
      </c>
      <c r="C187" s="10"/>
      <c r="D187" s="19"/>
      <c r="E187" s="44"/>
      <c r="F187" s="43"/>
      <c r="H187" s="3"/>
    </row>
    <row r="188" spans="1:8" s="7" customFormat="1">
      <c r="A188" s="171"/>
      <c r="B188" s="352" t="s">
        <v>204</v>
      </c>
      <c r="C188" s="10" t="s">
        <v>199</v>
      </c>
      <c r="D188" s="337">
        <v>20</v>
      </c>
      <c r="E188" s="110"/>
      <c r="F188" s="210">
        <f>ROUND(D188*E188,2)</f>
        <v>0</v>
      </c>
      <c r="H188" s="3"/>
    </row>
    <row r="189" spans="1:8" s="7" customFormat="1">
      <c r="A189" s="171"/>
      <c r="B189" s="353"/>
      <c r="C189" s="10"/>
      <c r="D189" s="19"/>
      <c r="E189" s="44"/>
      <c r="F189" s="43"/>
      <c r="H189" s="3"/>
    </row>
    <row r="190" spans="1:8" s="7" customFormat="1" ht="51">
      <c r="A190" s="171">
        <f>SUM(A184:A185)+1</f>
        <v>21</v>
      </c>
      <c r="B190" s="350" t="s">
        <v>231</v>
      </c>
      <c r="C190" s="10"/>
      <c r="D190" s="19"/>
      <c r="E190" s="44"/>
      <c r="F190" s="43"/>
      <c r="H190" s="3"/>
    </row>
    <row r="191" spans="1:8" s="7" customFormat="1" ht="76.5">
      <c r="A191" s="171"/>
      <c r="B191" s="331" t="s">
        <v>232</v>
      </c>
      <c r="C191" s="10"/>
      <c r="D191" s="19"/>
      <c r="E191" s="44"/>
      <c r="F191" s="43"/>
      <c r="H191" s="3"/>
    </row>
    <row r="192" spans="1:8" s="7" customFormat="1" ht="25.5">
      <c r="A192" s="171"/>
      <c r="B192" s="331" t="s">
        <v>156</v>
      </c>
      <c r="C192" s="10"/>
      <c r="D192" s="19"/>
      <c r="E192" s="44"/>
      <c r="F192" s="43"/>
      <c r="H192" s="3"/>
    </row>
    <row r="193" spans="1:8" s="7" customFormat="1" ht="76.5">
      <c r="A193" s="171"/>
      <c r="B193" s="331" t="s">
        <v>4106</v>
      </c>
      <c r="C193" s="10"/>
      <c r="D193" s="339"/>
      <c r="E193" s="44"/>
      <c r="F193" s="43"/>
      <c r="H193" s="3"/>
    </row>
    <row r="194" spans="1:8" s="7" customFormat="1" ht="25.5">
      <c r="A194" s="171"/>
      <c r="B194" s="331" t="s">
        <v>233</v>
      </c>
      <c r="C194" s="10"/>
      <c r="D194" s="339"/>
      <c r="E194" s="44"/>
      <c r="F194" s="43"/>
      <c r="H194" s="3"/>
    </row>
    <row r="195" spans="1:8" s="7" customFormat="1">
      <c r="A195" s="171"/>
      <c r="B195" s="352" t="s">
        <v>234</v>
      </c>
      <c r="C195" s="197" t="s">
        <v>199</v>
      </c>
      <c r="D195" s="337">
        <v>220</v>
      </c>
      <c r="E195" s="110"/>
      <c r="F195" s="210">
        <f>ROUND(D195*E195,2)</f>
        <v>0</v>
      </c>
      <c r="H195" s="3"/>
    </row>
    <row r="196" spans="1:8" s="7" customFormat="1">
      <c r="A196" s="171"/>
      <c r="B196" s="353"/>
      <c r="C196" s="10"/>
      <c r="D196" s="19"/>
      <c r="E196" s="44"/>
      <c r="F196" s="43"/>
      <c r="H196" s="3"/>
    </row>
    <row r="197" spans="1:8" s="7" customFormat="1" ht="25.5">
      <c r="A197" s="171">
        <f>SUM(A190:A191)+1</f>
        <v>22</v>
      </c>
      <c r="B197" s="350" t="s">
        <v>3724</v>
      </c>
      <c r="C197" s="333"/>
      <c r="D197" s="334"/>
      <c r="E197" s="44"/>
      <c r="F197" s="43"/>
      <c r="H197" s="3"/>
    </row>
    <row r="198" spans="1:8" s="7" customFormat="1" ht="63.75">
      <c r="A198" s="335"/>
      <c r="B198" s="331" t="s">
        <v>235</v>
      </c>
      <c r="C198" s="333"/>
      <c r="D198" s="334"/>
      <c r="E198" s="44"/>
      <c r="F198" s="43"/>
      <c r="H198" s="3"/>
    </row>
    <row r="199" spans="1:8" s="7" customFormat="1" ht="25.5">
      <c r="A199" s="335"/>
      <c r="B199" s="331" t="s">
        <v>236</v>
      </c>
      <c r="C199" s="333"/>
      <c r="D199" s="334"/>
      <c r="E199" s="44"/>
      <c r="F199" s="43"/>
      <c r="H199" s="3"/>
    </row>
    <row r="200" spans="1:8" s="7" customFormat="1" ht="63.75">
      <c r="A200" s="335"/>
      <c r="B200" s="349" t="s">
        <v>237</v>
      </c>
      <c r="C200" s="333"/>
      <c r="D200" s="334"/>
      <c r="E200" s="44"/>
      <c r="F200" s="43"/>
      <c r="H200" s="3"/>
    </row>
    <row r="201" spans="1:8" s="7" customFormat="1" ht="25.5">
      <c r="A201" s="335"/>
      <c r="B201" s="331" t="s">
        <v>156</v>
      </c>
      <c r="C201" s="333"/>
      <c r="D201" s="334"/>
      <c r="E201" s="44"/>
      <c r="F201" s="43"/>
      <c r="H201" s="3"/>
    </row>
    <row r="202" spans="1:8" s="7" customFormat="1" ht="89.25">
      <c r="A202" s="335"/>
      <c r="B202" s="331" t="s">
        <v>238</v>
      </c>
      <c r="C202" s="333"/>
      <c r="D202" s="334"/>
      <c r="E202" s="44"/>
      <c r="F202" s="43"/>
      <c r="H202" s="3"/>
    </row>
    <row r="203" spans="1:8" s="7" customFormat="1" ht="89.25">
      <c r="A203" s="335"/>
      <c r="B203" s="349" t="s">
        <v>222</v>
      </c>
      <c r="C203" s="333"/>
      <c r="D203" s="334"/>
      <c r="E203" s="44"/>
      <c r="F203" s="43"/>
      <c r="H203" s="3"/>
    </row>
    <row r="204" spans="1:8" s="7" customFormat="1" ht="25.5">
      <c r="A204" s="335"/>
      <c r="B204" s="331" t="s">
        <v>239</v>
      </c>
      <c r="C204" s="197" t="s">
        <v>199</v>
      </c>
      <c r="D204" s="337">
        <v>30</v>
      </c>
      <c r="E204" s="110"/>
      <c r="F204" s="210">
        <f>ROUND(D204*E204,2)</f>
        <v>0</v>
      </c>
      <c r="H204" s="3"/>
    </row>
    <row r="205" spans="1:8" s="7" customFormat="1">
      <c r="A205" s="171"/>
      <c r="B205" s="336"/>
      <c r="C205" s="10"/>
      <c r="D205" s="339"/>
      <c r="E205" s="44"/>
      <c r="F205" s="43"/>
      <c r="H205" s="3"/>
    </row>
    <row r="206" spans="1:8" s="7" customFormat="1">
      <c r="A206" s="171">
        <f>SUM(A197:A200)+1</f>
        <v>23</v>
      </c>
      <c r="B206" s="332" t="s">
        <v>3723</v>
      </c>
      <c r="C206" s="333"/>
      <c r="D206" s="334"/>
      <c r="E206" s="60"/>
      <c r="F206" s="43"/>
      <c r="H206" s="3"/>
    </row>
    <row r="207" spans="1:8" s="7" customFormat="1" ht="51">
      <c r="A207" s="335"/>
      <c r="B207" s="354" t="s">
        <v>4280</v>
      </c>
      <c r="C207" s="333"/>
      <c r="D207" s="334"/>
      <c r="E207" s="60"/>
      <c r="F207" s="43"/>
      <c r="H207" s="3"/>
    </row>
    <row r="208" spans="1:8" s="7" customFormat="1" ht="51">
      <c r="A208" s="335"/>
      <c r="B208" s="354" t="s">
        <v>240</v>
      </c>
      <c r="C208" s="333"/>
      <c r="D208" s="334"/>
      <c r="E208" s="60"/>
      <c r="F208" s="43"/>
      <c r="H208" s="3"/>
    </row>
    <row r="209" spans="1:10" s="7" customFormat="1" ht="25.5">
      <c r="A209" s="335"/>
      <c r="B209" s="354" t="s">
        <v>236</v>
      </c>
      <c r="C209" s="333"/>
      <c r="D209" s="334"/>
      <c r="E209" s="60"/>
      <c r="F209" s="43"/>
      <c r="H209" s="3"/>
    </row>
    <row r="210" spans="1:10" s="7" customFormat="1" ht="63.75">
      <c r="A210" s="335"/>
      <c r="B210" s="354" t="s">
        <v>237</v>
      </c>
      <c r="C210" s="333"/>
      <c r="D210" s="334"/>
      <c r="E210" s="60"/>
      <c r="F210" s="43"/>
      <c r="H210" s="3"/>
    </row>
    <row r="211" spans="1:10" s="7" customFormat="1" ht="25.5">
      <c r="A211" s="335"/>
      <c r="B211" s="354" t="s">
        <v>156</v>
      </c>
      <c r="C211" s="333"/>
      <c r="D211" s="334"/>
      <c r="E211" s="60"/>
      <c r="F211" s="43"/>
      <c r="H211" s="3"/>
    </row>
    <row r="212" spans="1:10" s="7" customFormat="1" ht="89.25">
      <c r="A212" s="335"/>
      <c r="B212" s="354" t="s">
        <v>241</v>
      </c>
      <c r="C212" s="333"/>
      <c r="D212" s="334"/>
      <c r="E212" s="60"/>
      <c r="F212" s="43"/>
      <c r="H212" s="3"/>
    </row>
    <row r="213" spans="1:10" s="7" customFormat="1" ht="76.5">
      <c r="A213" s="335"/>
      <c r="B213" s="355" t="s">
        <v>242</v>
      </c>
      <c r="C213" s="333"/>
      <c r="D213" s="334"/>
      <c r="E213" s="60"/>
      <c r="F213" s="43"/>
      <c r="H213" s="3"/>
    </row>
    <row r="214" spans="1:10" s="7" customFormat="1" ht="25.5">
      <c r="A214" s="335"/>
      <c r="B214" s="354" t="s">
        <v>228</v>
      </c>
      <c r="C214" s="326" t="s">
        <v>105</v>
      </c>
      <c r="D214" s="343">
        <v>890</v>
      </c>
      <c r="E214" s="112"/>
      <c r="F214" s="210">
        <f>ROUND(D214*E214,2)</f>
        <v>0</v>
      </c>
      <c r="H214" s="3"/>
    </row>
    <row r="215" spans="1:10">
      <c r="B215" s="356"/>
      <c r="E215" s="60"/>
      <c r="F215" s="56"/>
    </row>
    <row r="216" spans="1:10" ht="38.25">
      <c r="A216" s="171">
        <f>SUM(A206:A208)+1</f>
        <v>24</v>
      </c>
      <c r="B216" s="277" t="s">
        <v>243</v>
      </c>
      <c r="C216" s="11"/>
      <c r="D216" s="358"/>
      <c r="E216" s="60"/>
      <c r="F216" s="56"/>
    </row>
    <row r="217" spans="1:10" ht="76.5">
      <c r="B217" s="281" t="s">
        <v>244</v>
      </c>
      <c r="C217" s="11"/>
      <c r="D217" s="358"/>
      <c r="E217" s="60"/>
      <c r="F217" s="56"/>
    </row>
    <row r="218" spans="1:10" ht="38.25">
      <c r="B218" s="281" t="s">
        <v>219</v>
      </c>
      <c r="C218" s="11"/>
      <c r="D218" s="358"/>
      <c r="E218" s="60"/>
      <c r="F218" s="56"/>
    </row>
    <row r="219" spans="1:10" ht="25.5">
      <c r="B219" s="281" t="s">
        <v>156</v>
      </c>
      <c r="C219" s="11"/>
      <c r="D219" s="358"/>
      <c r="E219" s="60"/>
      <c r="F219" s="56"/>
    </row>
    <row r="220" spans="1:10" ht="76.5">
      <c r="B220" s="281" t="s">
        <v>242</v>
      </c>
      <c r="C220" s="326"/>
      <c r="D220" s="341"/>
      <c r="E220" s="60"/>
      <c r="F220" s="43"/>
    </row>
    <row r="221" spans="1:10" ht="25.5">
      <c r="A221" s="171"/>
      <c r="B221" s="281" t="s">
        <v>245</v>
      </c>
      <c r="C221" s="51"/>
      <c r="D221" s="348"/>
      <c r="E221" s="44"/>
      <c r="F221" s="43"/>
      <c r="G221" s="7"/>
      <c r="I221" s="7"/>
      <c r="J221" s="7"/>
    </row>
    <row r="222" spans="1:10" ht="25.5">
      <c r="A222" s="171"/>
      <c r="B222" s="281" t="s">
        <v>246</v>
      </c>
      <c r="C222" s="51"/>
      <c r="D222" s="348"/>
      <c r="E222" s="44"/>
      <c r="F222" s="43"/>
      <c r="G222" s="7"/>
      <c r="I222" s="7"/>
      <c r="J222" s="7"/>
    </row>
    <row r="223" spans="1:10" ht="25.5">
      <c r="A223" s="171"/>
      <c r="B223" s="281" t="s">
        <v>247</v>
      </c>
      <c r="C223" s="51"/>
      <c r="D223" s="348"/>
      <c r="E223" s="44"/>
      <c r="F223" s="43"/>
      <c r="G223" s="7"/>
      <c r="I223" s="7"/>
      <c r="J223" s="7"/>
    </row>
    <row r="224" spans="1:10">
      <c r="A224" s="171"/>
      <c r="B224" s="281" t="s">
        <v>204</v>
      </c>
      <c r="C224" s="52" t="s">
        <v>199</v>
      </c>
      <c r="D224" s="337">
        <v>2</v>
      </c>
      <c r="E224" s="110"/>
      <c r="F224" s="210">
        <f>ROUND(D224*E224,2)</f>
        <v>0</v>
      </c>
      <c r="G224" s="7"/>
      <c r="I224" s="7"/>
      <c r="J224" s="7"/>
    </row>
    <row r="225" spans="1:10">
      <c r="B225" s="2"/>
      <c r="C225" s="326"/>
      <c r="D225" s="215"/>
      <c r="E225" s="60"/>
      <c r="F225" s="56"/>
    </row>
    <row r="226" spans="1:10" ht="25.5">
      <c r="A226" s="171">
        <f>SUM(A216:A217)+1</f>
        <v>25</v>
      </c>
      <c r="B226" s="277" t="s">
        <v>248</v>
      </c>
      <c r="C226" s="51"/>
      <c r="D226" s="348"/>
      <c r="E226" s="44"/>
      <c r="F226" s="43"/>
      <c r="G226" s="7"/>
      <c r="I226" s="7"/>
      <c r="J226" s="7"/>
    </row>
    <row r="227" spans="1:10">
      <c r="A227" s="171"/>
      <c r="B227" s="281" t="s">
        <v>249</v>
      </c>
      <c r="C227" s="51"/>
      <c r="D227" s="348"/>
      <c r="E227" s="44"/>
      <c r="F227" s="43"/>
      <c r="G227" s="7"/>
      <c r="I227" s="7"/>
      <c r="J227" s="7"/>
    </row>
    <row r="228" spans="1:10" ht="89.25">
      <c r="A228" s="171"/>
      <c r="B228" s="281" t="s">
        <v>217</v>
      </c>
      <c r="C228" s="51"/>
      <c r="D228" s="348"/>
      <c r="E228" s="44"/>
      <c r="F228" s="43"/>
      <c r="G228" s="7"/>
      <c r="I228" s="7"/>
      <c r="J228" s="7"/>
    </row>
    <row r="229" spans="1:10" ht="38.25">
      <c r="A229" s="171"/>
      <c r="B229" s="281" t="s">
        <v>250</v>
      </c>
      <c r="C229" s="51"/>
      <c r="D229" s="348"/>
      <c r="E229" s="44"/>
      <c r="F229" s="43"/>
      <c r="G229" s="7"/>
      <c r="I229" s="7"/>
      <c r="J229" s="7"/>
    </row>
    <row r="230" spans="1:10" ht="25.5">
      <c r="A230" s="171"/>
      <c r="B230" s="281" t="s">
        <v>156</v>
      </c>
      <c r="C230" s="51"/>
      <c r="D230" s="348"/>
      <c r="E230" s="44"/>
      <c r="F230" s="43"/>
      <c r="G230" s="7"/>
      <c r="I230" s="7"/>
      <c r="J230" s="7"/>
    </row>
    <row r="231" spans="1:10" ht="25.5">
      <c r="A231" s="171"/>
      <c r="B231" s="281" t="s">
        <v>251</v>
      </c>
      <c r="C231" s="51"/>
      <c r="D231" s="348"/>
      <c r="E231" s="44"/>
      <c r="F231" s="43"/>
      <c r="G231" s="7"/>
      <c r="I231" s="7"/>
      <c r="J231" s="7"/>
    </row>
    <row r="232" spans="1:10" s="7" customFormat="1" ht="89.25">
      <c r="A232" s="171"/>
      <c r="B232" s="331" t="s">
        <v>4104</v>
      </c>
      <c r="C232" s="10"/>
      <c r="D232" s="19"/>
      <c r="E232" s="44"/>
      <c r="F232" s="43"/>
      <c r="H232" s="3"/>
    </row>
    <row r="233" spans="1:10">
      <c r="A233" s="171"/>
      <c r="B233" s="281" t="s">
        <v>204</v>
      </c>
      <c r="C233" s="52" t="s">
        <v>199</v>
      </c>
      <c r="D233" s="337">
        <v>0.35</v>
      </c>
      <c r="E233" s="110"/>
      <c r="F233" s="210">
        <f>ROUND(D233*E233,2)</f>
        <v>0</v>
      </c>
      <c r="G233" s="7"/>
      <c r="I233" s="7"/>
      <c r="J233" s="7"/>
    </row>
    <row r="234" spans="1:10">
      <c r="A234" s="171"/>
      <c r="B234" s="281"/>
      <c r="C234" s="51"/>
      <c r="D234" s="348"/>
      <c r="E234" s="44"/>
      <c r="F234" s="43"/>
      <c r="G234" s="7"/>
      <c r="I234" s="7"/>
      <c r="J234" s="7"/>
    </row>
    <row r="235" spans="1:10">
      <c r="A235" s="171">
        <f>SUM(A222:A226)+1</f>
        <v>26</v>
      </c>
      <c r="B235" s="338" t="s">
        <v>3102</v>
      </c>
      <c r="C235" s="10"/>
      <c r="D235" s="339"/>
      <c r="E235" s="44"/>
      <c r="F235" s="43"/>
      <c r="G235" s="7"/>
      <c r="I235" s="7"/>
      <c r="J235" s="7"/>
    </row>
    <row r="236" spans="1:10" ht="89.25">
      <c r="A236" s="171"/>
      <c r="B236" s="331" t="s">
        <v>162</v>
      </c>
      <c r="C236" s="10"/>
      <c r="D236" s="339"/>
      <c r="E236" s="44"/>
      <c r="F236" s="43"/>
      <c r="G236" s="7"/>
      <c r="I236" s="7"/>
      <c r="J236" s="7"/>
    </row>
    <row r="237" spans="1:10">
      <c r="A237" s="171"/>
      <c r="B237" s="336" t="s">
        <v>1067</v>
      </c>
      <c r="C237" s="10" t="s">
        <v>372</v>
      </c>
      <c r="D237" s="340">
        <v>202</v>
      </c>
      <c r="E237" s="110"/>
      <c r="F237" s="210">
        <f>ROUND(D237*E237,2)</f>
        <v>0</v>
      </c>
      <c r="G237" s="7"/>
      <c r="I237" s="7"/>
      <c r="J237" s="7"/>
    </row>
    <row r="238" spans="1:10">
      <c r="A238" s="171"/>
      <c r="B238" s="336"/>
      <c r="C238" s="10"/>
      <c r="D238" s="339"/>
      <c r="E238" s="44"/>
      <c r="F238" s="43"/>
      <c r="G238" s="7"/>
      <c r="I238" s="7"/>
      <c r="J238" s="7"/>
    </row>
    <row r="239" spans="1:10" ht="38.25">
      <c r="A239" s="171">
        <f>SUM(A231:A236)+1</f>
        <v>27</v>
      </c>
      <c r="B239" s="338" t="s">
        <v>252</v>
      </c>
      <c r="C239" s="10"/>
      <c r="D239" s="339"/>
      <c r="E239" s="44"/>
      <c r="F239" s="43"/>
      <c r="G239" s="7"/>
      <c r="I239" s="7"/>
      <c r="J239" s="7"/>
    </row>
    <row r="240" spans="1:10" ht="89.25">
      <c r="A240" s="171"/>
      <c r="B240" s="331" t="s">
        <v>162</v>
      </c>
      <c r="C240" s="10"/>
      <c r="D240" s="339"/>
      <c r="E240" s="44"/>
      <c r="F240" s="43"/>
      <c r="G240" s="7"/>
      <c r="I240" s="7"/>
      <c r="J240" s="7"/>
    </row>
    <row r="241" spans="1:10">
      <c r="A241" s="171"/>
      <c r="B241" s="336" t="s">
        <v>163</v>
      </c>
      <c r="C241" s="10" t="s">
        <v>164</v>
      </c>
      <c r="D241" s="340">
        <v>2</v>
      </c>
      <c r="E241" s="110"/>
      <c r="F241" s="210">
        <f>ROUND(D241*E241,2)</f>
        <v>0</v>
      </c>
      <c r="G241" s="7"/>
      <c r="I241" s="7"/>
      <c r="J241" s="7"/>
    </row>
    <row r="242" spans="1:10">
      <c r="A242" s="171"/>
      <c r="B242" s="336"/>
      <c r="C242" s="10"/>
      <c r="D242" s="339"/>
      <c r="E242" s="44"/>
      <c r="F242" s="43"/>
      <c r="G242" s="7"/>
      <c r="I242" s="7"/>
      <c r="J242" s="7"/>
    </row>
    <row r="243" spans="1:10" ht="51">
      <c r="A243" s="171">
        <f>SUM(A237:A239)+1</f>
        <v>28</v>
      </c>
      <c r="B243" s="338" t="s">
        <v>253</v>
      </c>
      <c r="C243" s="10"/>
      <c r="D243" s="339"/>
      <c r="E243" s="44"/>
      <c r="F243" s="43"/>
      <c r="G243" s="7"/>
      <c r="I243" s="7"/>
      <c r="J243" s="7"/>
    </row>
    <row r="244" spans="1:10" ht="89.25">
      <c r="A244" s="171"/>
      <c r="B244" s="331" t="s">
        <v>162</v>
      </c>
      <c r="C244" s="10"/>
      <c r="D244" s="339"/>
      <c r="E244" s="44"/>
      <c r="F244" s="43"/>
      <c r="G244" s="7"/>
      <c r="I244" s="7"/>
      <c r="J244" s="7"/>
    </row>
    <row r="245" spans="1:10">
      <c r="A245" s="171"/>
      <c r="B245" s="336" t="s">
        <v>163</v>
      </c>
      <c r="C245" s="10" t="s">
        <v>164</v>
      </c>
      <c r="D245" s="339">
        <v>37</v>
      </c>
      <c r="E245" s="44"/>
      <c r="F245" s="43">
        <f>ROUND(D245*E245,2)</f>
        <v>0</v>
      </c>
      <c r="G245" s="7"/>
      <c r="I245" s="7"/>
      <c r="J245" s="7"/>
    </row>
    <row r="246" spans="1:10">
      <c r="A246" s="171"/>
      <c r="B246" s="336"/>
      <c r="C246" s="10"/>
      <c r="D246" s="339"/>
      <c r="E246" s="44"/>
      <c r="F246" s="43"/>
      <c r="G246" s="7"/>
      <c r="I246" s="7"/>
      <c r="J246" s="7"/>
    </row>
    <row r="247" spans="1:10" ht="51">
      <c r="A247" s="171">
        <f>SUM(A243:A244)+1</f>
        <v>29</v>
      </c>
      <c r="B247" s="338" t="s">
        <v>254</v>
      </c>
      <c r="C247" s="10"/>
      <c r="D247" s="339"/>
      <c r="E247" s="44"/>
      <c r="F247" s="43"/>
      <c r="G247" s="7"/>
      <c r="I247" s="7"/>
      <c r="J247" s="7"/>
    </row>
    <row r="248" spans="1:10" ht="25.5">
      <c r="A248" s="171"/>
      <c r="B248" s="331" t="s">
        <v>255</v>
      </c>
      <c r="C248" s="10"/>
      <c r="D248" s="339"/>
      <c r="E248" s="44"/>
      <c r="F248" s="43"/>
      <c r="G248" s="7"/>
      <c r="I248" s="7"/>
      <c r="J248" s="7"/>
    </row>
    <row r="249" spans="1:10" ht="89.25">
      <c r="A249" s="171"/>
      <c r="B249" s="331" t="s">
        <v>162</v>
      </c>
      <c r="C249" s="10"/>
      <c r="D249" s="339"/>
      <c r="E249" s="44"/>
      <c r="F249" s="43"/>
      <c r="G249" s="7"/>
      <c r="I249" s="7"/>
      <c r="J249" s="7"/>
    </row>
    <row r="250" spans="1:10">
      <c r="A250" s="171"/>
      <c r="B250" s="336" t="s">
        <v>163</v>
      </c>
      <c r="C250" s="10" t="s">
        <v>164</v>
      </c>
      <c r="D250" s="339">
        <v>21</v>
      </c>
      <c r="E250" s="44"/>
      <c r="F250" s="43">
        <f>ROUND(D250*E250,2)</f>
        <v>0</v>
      </c>
      <c r="G250" s="7"/>
      <c r="I250" s="7"/>
      <c r="J250" s="7"/>
    </row>
    <row r="251" spans="1:10">
      <c r="A251" s="171"/>
      <c r="B251" s="336"/>
      <c r="C251" s="10"/>
      <c r="D251" s="339"/>
      <c r="E251" s="44"/>
      <c r="F251" s="43"/>
      <c r="G251" s="7"/>
      <c r="I251" s="7"/>
      <c r="J251" s="7"/>
    </row>
    <row r="252" spans="1:10" ht="51">
      <c r="A252" s="171">
        <f>SUM(A247:A249)+1</f>
        <v>30</v>
      </c>
      <c r="B252" s="338" t="s">
        <v>256</v>
      </c>
      <c r="C252" s="10"/>
      <c r="D252" s="339"/>
      <c r="E252" s="44"/>
      <c r="F252" s="43"/>
      <c r="G252" s="7"/>
      <c r="I252" s="7"/>
      <c r="J252" s="7"/>
    </row>
    <row r="253" spans="1:10" ht="25.5">
      <c r="A253" s="171"/>
      <c r="B253" s="331" t="s">
        <v>257</v>
      </c>
      <c r="C253" s="10"/>
      <c r="D253" s="339"/>
      <c r="E253" s="44"/>
      <c r="F253" s="43"/>
      <c r="G253" s="7"/>
      <c r="I253" s="7"/>
      <c r="J253" s="7"/>
    </row>
    <row r="254" spans="1:10" ht="89.25">
      <c r="A254" s="171"/>
      <c r="B254" s="331" t="s">
        <v>162</v>
      </c>
      <c r="C254" s="10"/>
      <c r="D254" s="339"/>
      <c r="E254" s="44"/>
      <c r="F254" s="43"/>
      <c r="G254" s="7"/>
      <c r="I254" s="7"/>
      <c r="J254" s="7"/>
    </row>
    <row r="255" spans="1:10">
      <c r="A255" s="171"/>
      <c r="B255" s="336" t="s">
        <v>163</v>
      </c>
      <c r="C255" s="10" t="s">
        <v>164</v>
      </c>
      <c r="D255" s="339">
        <v>27</v>
      </c>
      <c r="E255" s="44"/>
      <c r="F255" s="43">
        <f>ROUND(D255*E255,2)</f>
        <v>0</v>
      </c>
      <c r="G255" s="7"/>
      <c r="I255" s="7"/>
      <c r="J255" s="7"/>
    </row>
    <row r="256" spans="1:10">
      <c r="A256" s="171"/>
      <c r="B256" s="336"/>
      <c r="C256" s="10"/>
      <c r="D256" s="339"/>
      <c r="E256" s="44"/>
      <c r="F256" s="43"/>
      <c r="G256" s="7"/>
      <c r="I256" s="7"/>
      <c r="J256" s="7"/>
    </row>
    <row r="257" spans="1:10" ht="25.5">
      <c r="A257" s="171">
        <f>SUM(A252:A252)+1</f>
        <v>31</v>
      </c>
      <c r="B257" s="359" t="s">
        <v>258</v>
      </c>
      <c r="C257" s="10"/>
      <c r="D257" s="339"/>
      <c r="E257" s="44"/>
      <c r="F257" s="43"/>
      <c r="G257" s="7"/>
      <c r="I257" s="7"/>
      <c r="J257" s="7"/>
    </row>
    <row r="258" spans="1:10" ht="76.5">
      <c r="A258" s="171"/>
      <c r="B258" s="331" t="s">
        <v>232</v>
      </c>
      <c r="C258" s="10"/>
      <c r="D258" s="339"/>
      <c r="E258" s="44"/>
      <c r="F258" s="43"/>
      <c r="G258" s="7"/>
      <c r="I258" s="7"/>
      <c r="J258" s="7"/>
    </row>
    <row r="259" spans="1:10" ht="25.5">
      <c r="A259" s="171"/>
      <c r="B259" s="331" t="s">
        <v>156</v>
      </c>
      <c r="C259" s="10"/>
      <c r="D259" s="339"/>
      <c r="E259" s="44"/>
      <c r="F259" s="43"/>
      <c r="G259" s="7"/>
      <c r="I259" s="7"/>
      <c r="J259" s="7"/>
    </row>
    <row r="260" spans="1:10" ht="89.25">
      <c r="A260" s="171"/>
      <c r="B260" s="331" t="s">
        <v>162</v>
      </c>
      <c r="C260" s="10"/>
      <c r="D260" s="339"/>
      <c r="E260" s="44"/>
      <c r="F260" s="43"/>
      <c r="G260" s="7"/>
      <c r="I260" s="7"/>
      <c r="J260" s="7"/>
    </row>
    <row r="261" spans="1:10">
      <c r="A261" s="171"/>
      <c r="B261" s="336" t="s">
        <v>259</v>
      </c>
      <c r="C261" s="10"/>
      <c r="D261" s="339"/>
      <c r="E261" s="44"/>
      <c r="F261" s="43"/>
      <c r="G261" s="7"/>
      <c r="I261" s="7"/>
      <c r="J261" s="7"/>
    </row>
    <row r="262" spans="1:10">
      <c r="A262" s="171"/>
      <c r="B262" s="331" t="s">
        <v>260</v>
      </c>
      <c r="C262" s="10" t="s">
        <v>261</v>
      </c>
      <c r="D262" s="340">
        <v>70</v>
      </c>
      <c r="E262" s="110"/>
      <c r="F262" s="210">
        <f>ROUND(D262*E262,2)</f>
        <v>0</v>
      </c>
      <c r="G262" s="7"/>
      <c r="I262" s="7"/>
      <c r="J262" s="7"/>
    </row>
    <row r="263" spans="1:10">
      <c r="A263" s="171"/>
      <c r="B263" s="331" t="s">
        <v>262</v>
      </c>
      <c r="C263" s="10" t="s">
        <v>261</v>
      </c>
      <c r="D263" s="340">
        <v>132</v>
      </c>
      <c r="E263" s="110"/>
      <c r="F263" s="210">
        <f>ROUND(D263*E263,2)</f>
        <v>0</v>
      </c>
      <c r="G263" s="7"/>
      <c r="I263" s="7"/>
      <c r="J263" s="7"/>
    </row>
    <row r="264" spans="1:10">
      <c r="A264" s="171"/>
      <c r="B264" s="336" t="s">
        <v>263</v>
      </c>
      <c r="C264" s="10" t="s">
        <v>164</v>
      </c>
      <c r="D264" s="340">
        <v>7</v>
      </c>
      <c r="E264" s="110"/>
      <c r="F264" s="210">
        <f>ROUND(D264*E264,2)</f>
        <v>0</v>
      </c>
      <c r="G264" s="7"/>
      <c r="I264" s="7"/>
      <c r="J264" s="7"/>
    </row>
    <row r="265" spans="1:10">
      <c r="A265" s="171"/>
      <c r="B265" s="353"/>
      <c r="C265" s="10"/>
      <c r="D265" s="339"/>
      <c r="E265" s="44"/>
      <c r="F265" s="43"/>
      <c r="G265" s="7"/>
      <c r="I265" s="7"/>
      <c r="J265" s="7"/>
    </row>
    <row r="266" spans="1:10" ht="25.5">
      <c r="A266" s="171">
        <f>SUM(A257:A259)+1</f>
        <v>32</v>
      </c>
      <c r="B266" s="350" t="s">
        <v>264</v>
      </c>
      <c r="C266" s="10"/>
      <c r="D266" s="360"/>
      <c r="E266" s="44"/>
      <c r="F266" s="43"/>
    </row>
    <row r="267" spans="1:10" ht="25.5">
      <c r="A267" s="171"/>
      <c r="B267" s="349" t="s">
        <v>265</v>
      </c>
      <c r="C267" s="10"/>
      <c r="D267" s="19"/>
      <c r="E267" s="44"/>
      <c r="F267" s="43"/>
      <c r="G267" s="7"/>
      <c r="I267" s="7"/>
      <c r="J267" s="7"/>
    </row>
    <row r="268" spans="1:10" s="7" customFormat="1" ht="51">
      <c r="A268" s="171"/>
      <c r="B268" s="349" t="s">
        <v>266</v>
      </c>
      <c r="C268" s="10"/>
      <c r="D268" s="19"/>
      <c r="E268" s="44"/>
      <c r="F268" s="43"/>
      <c r="H268" s="3"/>
    </row>
    <row r="269" spans="1:10" s="7" customFormat="1" ht="25.5">
      <c r="A269" s="171"/>
      <c r="B269" s="331" t="s">
        <v>156</v>
      </c>
      <c r="C269" s="10"/>
      <c r="D269" s="19"/>
      <c r="E269" s="44"/>
      <c r="F269" s="43"/>
      <c r="H269" s="3"/>
    </row>
    <row r="270" spans="1:10" ht="76.5">
      <c r="A270" s="171"/>
      <c r="B270" s="331" t="s">
        <v>227</v>
      </c>
      <c r="C270" s="10"/>
      <c r="D270" s="19"/>
      <c r="E270" s="44"/>
      <c r="F270" s="43"/>
      <c r="G270" s="7"/>
      <c r="I270" s="7"/>
      <c r="J270" s="7"/>
    </row>
    <row r="271" spans="1:10" ht="63.75">
      <c r="A271" s="171"/>
      <c r="B271" s="331" t="s">
        <v>267</v>
      </c>
      <c r="C271" s="10"/>
      <c r="D271" s="19"/>
      <c r="E271" s="44"/>
      <c r="F271" s="43"/>
      <c r="G271" s="7"/>
      <c r="I271" s="7"/>
      <c r="J271" s="7"/>
    </row>
    <row r="272" spans="1:10" ht="51">
      <c r="A272" s="171"/>
      <c r="B272" s="331" t="s">
        <v>268</v>
      </c>
      <c r="C272" s="10"/>
      <c r="D272" s="339"/>
      <c r="E272" s="44"/>
      <c r="F272" s="43"/>
      <c r="G272" s="7"/>
      <c r="I272" s="7"/>
      <c r="J272" s="7"/>
    </row>
    <row r="273" spans="1:10" ht="76.5">
      <c r="A273" s="171"/>
      <c r="B273" s="331" t="s">
        <v>242</v>
      </c>
      <c r="C273" s="10"/>
      <c r="D273" s="19"/>
      <c r="E273" s="44"/>
      <c r="F273" s="43"/>
      <c r="G273" s="7"/>
      <c r="I273" s="7"/>
      <c r="J273" s="7"/>
    </row>
    <row r="274" spans="1:10">
      <c r="A274" s="171"/>
      <c r="B274" s="352" t="s">
        <v>204</v>
      </c>
      <c r="C274" s="20" t="s">
        <v>199</v>
      </c>
      <c r="D274" s="343">
        <v>40</v>
      </c>
      <c r="E274" s="110"/>
      <c r="F274" s="210">
        <f>ROUND(D274*E274,2)</f>
        <v>0</v>
      </c>
    </row>
    <row r="275" spans="1:10">
      <c r="A275" s="171"/>
      <c r="B275" s="353"/>
      <c r="C275" s="10"/>
      <c r="D275" s="360"/>
      <c r="E275" s="44"/>
      <c r="F275" s="43"/>
    </row>
    <row r="276" spans="1:10">
      <c r="A276" s="171">
        <f>SUM(A266:A273)+1</f>
        <v>33</v>
      </c>
      <c r="B276" s="350" t="s">
        <v>269</v>
      </c>
      <c r="C276" s="10"/>
      <c r="D276" s="19"/>
      <c r="E276" s="44"/>
      <c r="F276" s="43"/>
      <c r="G276" s="7"/>
      <c r="I276" s="7"/>
      <c r="J276" s="7"/>
    </row>
    <row r="277" spans="1:10" ht="25.5">
      <c r="A277" s="171"/>
      <c r="B277" s="349" t="s">
        <v>270</v>
      </c>
      <c r="C277" s="10"/>
      <c r="D277" s="19"/>
      <c r="E277" s="44"/>
      <c r="F277" s="43"/>
      <c r="G277" s="7"/>
      <c r="I277" s="7"/>
      <c r="J277" s="7"/>
    </row>
    <row r="278" spans="1:10" ht="51">
      <c r="A278" s="171"/>
      <c r="B278" s="349" t="s">
        <v>266</v>
      </c>
      <c r="C278" s="10"/>
      <c r="D278" s="19"/>
      <c r="E278" s="44"/>
      <c r="F278" s="43"/>
      <c r="G278" s="7"/>
      <c r="I278" s="7"/>
      <c r="J278" s="7"/>
    </row>
    <row r="279" spans="1:10" ht="25.5">
      <c r="A279" s="171"/>
      <c r="B279" s="331" t="s">
        <v>156</v>
      </c>
      <c r="C279" s="10"/>
      <c r="D279" s="19"/>
      <c r="E279" s="44"/>
      <c r="F279" s="43"/>
      <c r="G279" s="7"/>
      <c r="I279" s="7"/>
      <c r="J279" s="7"/>
    </row>
    <row r="280" spans="1:10" ht="76.5">
      <c r="A280" s="171"/>
      <c r="B280" s="331" t="s">
        <v>227</v>
      </c>
      <c r="C280" s="10"/>
      <c r="D280" s="19"/>
      <c r="E280" s="44"/>
      <c r="F280" s="43"/>
      <c r="G280" s="7"/>
      <c r="I280" s="7"/>
      <c r="J280" s="7"/>
    </row>
    <row r="281" spans="1:10" ht="63.75">
      <c r="A281" s="171"/>
      <c r="B281" s="349" t="s">
        <v>267</v>
      </c>
      <c r="C281" s="10"/>
      <c r="D281" s="19"/>
      <c r="E281" s="44"/>
      <c r="F281" s="43"/>
      <c r="G281" s="7"/>
      <c r="I281" s="7"/>
      <c r="J281" s="7"/>
    </row>
    <row r="282" spans="1:10" ht="51">
      <c r="A282" s="171"/>
      <c r="B282" s="349" t="s">
        <v>268</v>
      </c>
      <c r="C282" s="10"/>
      <c r="D282" s="339"/>
      <c r="E282" s="44"/>
      <c r="F282" s="43"/>
      <c r="G282" s="7"/>
      <c r="I282" s="7"/>
      <c r="J282" s="7"/>
    </row>
    <row r="283" spans="1:10" ht="76.5">
      <c r="A283" s="171"/>
      <c r="B283" s="331" t="s">
        <v>242</v>
      </c>
      <c r="C283" s="10"/>
      <c r="D283" s="19"/>
      <c r="E283" s="44"/>
      <c r="F283" s="43"/>
      <c r="G283" s="7"/>
      <c r="I283" s="7"/>
      <c r="J283" s="7"/>
    </row>
    <row r="284" spans="1:10" s="7" customFormat="1">
      <c r="A284" s="171"/>
      <c r="B284" s="352" t="s">
        <v>204</v>
      </c>
      <c r="C284" s="20" t="s">
        <v>199</v>
      </c>
      <c r="D284" s="337">
        <v>70</v>
      </c>
      <c r="E284" s="110"/>
      <c r="F284" s="210">
        <f>ROUND(D284*E284,2)</f>
        <v>0</v>
      </c>
      <c r="H284" s="3"/>
    </row>
    <row r="285" spans="1:10">
      <c r="A285" s="171"/>
      <c r="B285" s="349"/>
      <c r="C285" s="10"/>
      <c r="D285" s="19"/>
      <c r="E285" s="44"/>
      <c r="F285" s="43"/>
      <c r="G285" s="7"/>
      <c r="I285" s="7"/>
      <c r="J285" s="7"/>
    </row>
    <row r="286" spans="1:10" ht="25.5">
      <c r="A286" s="171">
        <f>SUM(A276:A283)+1</f>
        <v>34</v>
      </c>
      <c r="B286" s="350" t="s">
        <v>271</v>
      </c>
      <c r="C286" s="10"/>
      <c r="D286" s="19"/>
      <c r="E286" s="44"/>
      <c r="F286" s="43"/>
      <c r="G286" s="7"/>
      <c r="I286" s="7"/>
      <c r="J286" s="7"/>
    </row>
    <row r="287" spans="1:10" ht="25.5">
      <c r="A287" s="171"/>
      <c r="B287" s="349" t="s">
        <v>272</v>
      </c>
      <c r="C287" s="10"/>
      <c r="D287" s="19"/>
      <c r="E287" s="44"/>
      <c r="F287" s="43"/>
      <c r="G287" s="7"/>
      <c r="I287" s="7"/>
      <c r="J287" s="7"/>
    </row>
    <row r="288" spans="1:10" ht="51">
      <c r="A288" s="171"/>
      <c r="B288" s="349" t="s">
        <v>266</v>
      </c>
      <c r="C288" s="10"/>
      <c r="D288" s="19"/>
      <c r="E288" s="44"/>
      <c r="F288" s="43"/>
      <c r="G288" s="7"/>
      <c r="I288" s="7"/>
      <c r="J288" s="7"/>
    </row>
    <row r="289" spans="1:10" ht="25.5">
      <c r="A289" s="171"/>
      <c r="B289" s="331" t="s">
        <v>156</v>
      </c>
      <c r="C289" s="10"/>
      <c r="D289" s="19"/>
      <c r="E289" s="44"/>
      <c r="F289" s="43"/>
      <c r="G289" s="7"/>
      <c r="I289" s="7"/>
      <c r="J289" s="7"/>
    </row>
    <row r="290" spans="1:10" ht="76.5">
      <c r="A290" s="171"/>
      <c r="B290" s="331" t="s">
        <v>227</v>
      </c>
      <c r="C290" s="10"/>
      <c r="D290" s="19"/>
      <c r="E290" s="44"/>
      <c r="F290" s="43"/>
      <c r="G290" s="7"/>
      <c r="I290" s="7"/>
      <c r="J290" s="7"/>
    </row>
    <row r="291" spans="1:10" ht="63.75">
      <c r="A291" s="171"/>
      <c r="B291" s="349" t="s">
        <v>3655</v>
      </c>
      <c r="C291" s="10"/>
      <c r="D291" s="19"/>
      <c r="E291" s="44"/>
      <c r="F291" s="43"/>
      <c r="G291" s="7"/>
      <c r="I291" s="7"/>
      <c r="J291" s="7"/>
    </row>
    <row r="292" spans="1:10" ht="51">
      <c r="A292" s="171"/>
      <c r="B292" s="331" t="s">
        <v>268</v>
      </c>
      <c r="C292" s="10"/>
      <c r="D292" s="339"/>
      <c r="E292" s="44"/>
      <c r="F292" s="43"/>
      <c r="G292" s="7"/>
      <c r="I292" s="7"/>
      <c r="J292" s="7"/>
    </row>
    <row r="293" spans="1:10" ht="89.25">
      <c r="A293" s="171"/>
      <c r="B293" s="349" t="s">
        <v>273</v>
      </c>
      <c r="C293" s="10"/>
      <c r="D293" s="19"/>
      <c r="E293" s="44"/>
      <c r="F293" s="43"/>
      <c r="G293" s="7"/>
      <c r="I293" s="7"/>
      <c r="J293" s="7"/>
    </row>
    <row r="294" spans="1:10" s="7" customFormat="1">
      <c r="A294" s="171"/>
      <c r="B294" s="352" t="s">
        <v>204</v>
      </c>
      <c r="C294" s="20" t="s">
        <v>199</v>
      </c>
      <c r="D294" s="337">
        <v>8</v>
      </c>
      <c r="E294" s="110"/>
      <c r="F294" s="210">
        <f>ROUND(D294*E294,2)</f>
        <v>0</v>
      </c>
      <c r="H294" s="3"/>
    </row>
    <row r="295" spans="1:10" s="7" customFormat="1">
      <c r="A295" s="171"/>
      <c r="B295" s="352"/>
      <c r="C295" s="20"/>
      <c r="D295" s="24"/>
      <c r="E295" s="44"/>
      <c r="F295" s="43"/>
      <c r="H295" s="3"/>
    </row>
    <row r="296" spans="1:10" s="7" customFormat="1" ht="25.5">
      <c r="A296" s="171">
        <f>SUM(A286:A293)+1</f>
        <v>35</v>
      </c>
      <c r="B296" s="350" t="s">
        <v>274</v>
      </c>
      <c r="C296" s="10"/>
      <c r="D296" s="19"/>
      <c r="E296" s="44"/>
      <c r="F296" s="43"/>
      <c r="H296" s="3"/>
    </row>
    <row r="297" spans="1:10" s="7" customFormat="1" ht="25.5">
      <c r="A297" s="171"/>
      <c r="B297" s="349" t="s">
        <v>275</v>
      </c>
      <c r="C297" s="10"/>
      <c r="D297" s="19"/>
      <c r="E297" s="44"/>
      <c r="F297" s="43"/>
      <c r="H297" s="3"/>
    </row>
    <row r="298" spans="1:10" s="7" customFormat="1" ht="51">
      <c r="A298" s="171"/>
      <c r="B298" s="331" t="s">
        <v>266</v>
      </c>
      <c r="C298" s="10"/>
      <c r="D298" s="19"/>
      <c r="E298" s="44"/>
      <c r="F298" s="43"/>
      <c r="H298" s="3"/>
    </row>
    <row r="299" spans="1:10" s="7" customFormat="1" ht="25.5">
      <c r="A299" s="171"/>
      <c r="B299" s="331" t="s">
        <v>156</v>
      </c>
      <c r="C299" s="10"/>
      <c r="D299" s="19"/>
      <c r="E299" s="44"/>
      <c r="F299" s="43"/>
      <c r="H299" s="3"/>
    </row>
    <row r="300" spans="1:10" s="7" customFormat="1" ht="76.5">
      <c r="A300" s="171"/>
      <c r="B300" s="331" t="s">
        <v>227</v>
      </c>
      <c r="C300" s="10"/>
      <c r="D300" s="19"/>
      <c r="E300" s="44"/>
      <c r="F300" s="43"/>
      <c r="H300" s="3"/>
    </row>
    <row r="301" spans="1:10" s="7" customFormat="1" ht="89.25">
      <c r="A301" s="171"/>
      <c r="B301" s="331" t="s">
        <v>276</v>
      </c>
      <c r="C301" s="10"/>
      <c r="D301" s="19"/>
      <c r="E301" s="44"/>
      <c r="F301" s="43"/>
      <c r="H301" s="3"/>
    </row>
    <row r="302" spans="1:10" s="7" customFormat="1">
      <c r="A302" s="171"/>
      <c r="B302" s="352" t="s">
        <v>204</v>
      </c>
      <c r="C302" s="20" t="s">
        <v>199</v>
      </c>
      <c r="D302" s="337">
        <v>60</v>
      </c>
      <c r="E302" s="110"/>
      <c r="F302" s="210">
        <f>ROUND(D302*E302,2)</f>
        <v>0</v>
      </c>
      <c r="H302" s="3"/>
    </row>
    <row r="303" spans="1:10" s="7" customFormat="1">
      <c r="A303" s="171"/>
      <c r="B303" s="352"/>
      <c r="C303" s="20"/>
      <c r="D303" s="24"/>
      <c r="E303" s="44"/>
      <c r="F303" s="43"/>
      <c r="H303" s="3"/>
    </row>
    <row r="304" spans="1:10" s="7" customFormat="1" ht="25.5">
      <c r="A304" s="171">
        <f>SUM(A295:A302)+1</f>
        <v>36</v>
      </c>
      <c r="B304" s="350" t="s">
        <v>277</v>
      </c>
      <c r="C304" s="10"/>
      <c r="D304" s="19"/>
      <c r="E304" s="44"/>
      <c r="F304" s="43"/>
      <c r="H304" s="3"/>
    </row>
    <row r="305" spans="1:8" s="7" customFormat="1" ht="38.25">
      <c r="A305" s="171"/>
      <c r="B305" s="349" t="s">
        <v>278</v>
      </c>
      <c r="C305" s="10"/>
      <c r="D305" s="19"/>
      <c r="E305" s="44"/>
      <c r="F305" s="43"/>
      <c r="H305" s="3"/>
    </row>
    <row r="306" spans="1:8" s="7" customFormat="1" ht="38.25">
      <c r="A306" s="171"/>
      <c r="B306" s="320" t="s">
        <v>279</v>
      </c>
      <c r="C306" s="10"/>
      <c r="D306" s="19"/>
      <c r="E306" s="44"/>
      <c r="F306" s="43"/>
      <c r="H306" s="3"/>
    </row>
    <row r="307" spans="1:8" s="7" customFormat="1" ht="51">
      <c r="A307" s="171"/>
      <c r="B307" s="331" t="s">
        <v>266</v>
      </c>
      <c r="C307" s="10"/>
      <c r="D307" s="19"/>
      <c r="E307" s="44"/>
      <c r="F307" s="43"/>
      <c r="H307" s="3"/>
    </row>
    <row r="308" spans="1:8" s="7" customFormat="1" ht="25.5">
      <c r="A308" s="171"/>
      <c r="B308" s="331" t="s">
        <v>156</v>
      </c>
      <c r="C308" s="10"/>
      <c r="D308" s="19"/>
      <c r="E308" s="44"/>
      <c r="F308" s="43"/>
      <c r="H308" s="3"/>
    </row>
    <row r="309" spans="1:8" s="7" customFormat="1" ht="76.5">
      <c r="A309" s="171"/>
      <c r="B309" s="331" t="s">
        <v>227</v>
      </c>
      <c r="C309" s="10"/>
      <c r="D309" s="19"/>
      <c r="E309" s="44"/>
      <c r="F309" s="43"/>
      <c r="H309" s="3"/>
    </row>
    <row r="310" spans="1:8" s="7" customFormat="1" ht="89.25">
      <c r="A310" s="171"/>
      <c r="B310" s="331" t="s">
        <v>276</v>
      </c>
      <c r="C310" s="10"/>
      <c r="D310" s="19"/>
      <c r="E310" s="44"/>
      <c r="F310" s="43"/>
      <c r="H310" s="3"/>
    </row>
    <row r="311" spans="1:8" s="7" customFormat="1">
      <c r="A311" s="171"/>
      <c r="B311" s="352" t="s">
        <v>204</v>
      </c>
      <c r="C311" s="20" t="s">
        <v>199</v>
      </c>
      <c r="D311" s="337">
        <v>85</v>
      </c>
      <c r="E311" s="110"/>
      <c r="F311" s="210">
        <f>ROUND(D311*E311,2)</f>
        <v>0</v>
      </c>
      <c r="H311" s="3"/>
    </row>
    <row r="312" spans="1:8" s="7" customFormat="1">
      <c r="A312" s="171"/>
      <c r="B312" s="352"/>
      <c r="C312" s="20"/>
      <c r="D312" s="24"/>
      <c r="E312" s="44"/>
      <c r="F312" s="43"/>
      <c r="H312" s="3"/>
    </row>
    <row r="313" spans="1:8" s="7" customFormat="1" ht="25.5">
      <c r="A313" s="171">
        <f>SUM(A304:A310)+1</f>
        <v>37</v>
      </c>
      <c r="B313" s="332" t="s">
        <v>280</v>
      </c>
      <c r="C313" s="333"/>
      <c r="D313" s="334"/>
      <c r="E313" s="44"/>
      <c r="F313" s="43"/>
      <c r="H313" s="3"/>
    </row>
    <row r="314" spans="1:8" s="7" customFormat="1" ht="38.25">
      <c r="A314" s="335"/>
      <c r="B314" s="331" t="s">
        <v>281</v>
      </c>
      <c r="C314" s="333"/>
      <c r="D314" s="334"/>
      <c r="E314" s="44"/>
      <c r="F314" s="43"/>
      <c r="H314" s="3"/>
    </row>
    <row r="315" spans="1:8" s="7" customFormat="1" ht="63.75">
      <c r="A315" s="335"/>
      <c r="B315" s="331" t="s">
        <v>237</v>
      </c>
      <c r="C315" s="333"/>
      <c r="D315" s="334"/>
      <c r="E315" s="44"/>
      <c r="F315" s="43"/>
      <c r="H315" s="3"/>
    </row>
    <row r="316" spans="1:8" s="7" customFormat="1" ht="25.5">
      <c r="A316" s="335"/>
      <c r="B316" s="331" t="s">
        <v>156</v>
      </c>
      <c r="C316" s="333"/>
      <c r="D316" s="334"/>
      <c r="E316" s="44"/>
      <c r="F316" s="43"/>
      <c r="H316" s="3"/>
    </row>
    <row r="317" spans="1:8" s="7" customFormat="1" ht="102">
      <c r="A317" s="335"/>
      <c r="B317" s="331" t="s">
        <v>282</v>
      </c>
      <c r="C317" s="333"/>
      <c r="D317" s="334"/>
      <c r="E317" s="44"/>
      <c r="F317" s="43"/>
      <c r="H317" s="3"/>
    </row>
    <row r="318" spans="1:8" s="7" customFormat="1" ht="76.5">
      <c r="A318" s="335"/>
      <c r="B318" s="351" t="s">
        <v>283</v>
      </c>
      <c r="C318" s="333"/>
      <c r="D318" s="334"/>
      <c r="E318" s="44"/>
      <c r="F318" s="43"/>
      <c r="H318" s="3"/>
    </row>
    <row r="319" spans="1:8" s="7" customFormat="1" ht="25.5">
      <c r="A319" s="335"/>
      <c r="B319" s="331" t="s">
        <v>284</v>
      </c>
      <c r="C319" s="197" t="s">
        <v>199</v>
      </c>
      <c r="D319" s="337">
        <v>18</v>
      </c>
      <c r="E319" s="110"/>
      <c r="F319" s="210">
        <f>ROUND(D319*E319,2)</f>
        <v>0</v>
      </c>
      <c r="H319" s="3"/>
    </row>
    <row r="320" spans="1:8" s="7" customFormat="1">
      <c r="A320" s="171"/>
      <c r="B320" s="352"/>
      <c r="C320" s="20"/>
      <c r="D320" s="24"/>
      <c r="E320" s="44"/>
      <c r="F320" s="43"/>
      <c r="H320" s="3"/>
    </row>
    <row r="321" spans="1:8" s="7" customFormat="1" ht="51">
      <c r="A321" s="171">
        <f>SUM(A312:A318)+1</f>
        <v>38</v>
      </c>
      <c r="B321" s="332" t="s">
        <v>3802</v>
      </c>
      <c r="C321" s="333"/>
      <c r="D321" s="334"/>
      <c r="E321" s="44"/>
      <c r="F321" s="43"/>
      <c r="H321" s="3"/>
    </row>
    <row r="322" spans="1:8" s="7" customFormat="1" ht="76.5">
      <c r="A322" s="171"/>
      <c r="B322" s="352" t="s">
        <v>285</v>
      </c>
      <c r="C322" s="20"/>
      <c r="D322" s="24"/>
      <c r="E322" s="44"/>
      <c r="F322" s="43"/>
      <c r="H322" s="3"/>
    </row>
    <row r="323" spans="1:8" s="7" customFormat="1" ht="25.5">
      <c r="A323" s="171"/>
      <c r="B323" s="352" t="s">
        <v>286</v>
      </c>
      <c r="C323" s="197" t="s">
        <v>105</v>
      </c>
      <c r="D323" s="337">
        <v>100</v>
      </c>
      <c r="E323" s="110"/>
      <c r="F323" s="210">
        <f>ROUND(D323*E323,2)</f>
        <v>0</v>
      </c>
      <c r="H323" s="3"/>
    </row>
    <row r="324" spans="1:8" s="7" customFormat="1">
      <c r="A324" s="171"/>
      <c r="B324" s="352"/>
      <c r="C324" s="20"/>
      <c r="D324" s="24"/>
      <c r="E324" s="44"/>
      <c r="F324" s="43"/>
      <c r="H324" s="3"/>
    </row>
    <row r="325" spans="1:8" s="7" customFormat="1" ht="25.5">
      <c r="A325" s="171">
        <f>SUM(A315:A322)+1</f>
        <v>39</v>
      </c>
      <c r="B325" s="352" t="s">
        <v>3803</v>
      </c>
      <c r="E325" s="44"/>
      <c r="F325" s="43"/>
      <c r="H325" s="3"/>
    </row>
    <row r="326" spans="1:8" s="7" customFormat="1" ht="114.75">
      <c r="A326" s="171"/>
      <c r="B326" s="352" t="s">
        <v>287</v>
      </c>
      <c r="E326" s="44"/>
      <c r="F326" s="43"/>
      <c r="H326" s="3"/>
    </row>
    <row r="327" spans="1:8" s="7" customFormat="1" ht="38.25">
      <c r="A327" s="171"/>
      <c r="B327" s="352" t="s">
        <v>288</v>
      </c>
      <c r="C327" s="197"/>
      <c r="D327" s="24"/>
      <c r="E327" s="44"/>
      <c r="F327" s="43"/>
      <c r="H327" s="3"/>
    </row>
    <row r="328" spans="1:8" s="7" customFormat="1">
      <c r="A328" s="171"/>
      <c r="B328" s="352" t="s">
        <v>289</v>
      </c>
      <c r="C328" s="197" t="s">
        <v>105</v>
      </c>
      <c r="D328" s="337">
        <v>2500</v>
      </c>
      <c r="E328" s="110"/>
      <c r="F328" s="210">
        <f>ROUND(D328*E328,2)</f>
        <v>0</v>
      </c>
      <c r="H328" s="3"/>
    </row>
    <row r="329" spans="1:8" s="7" customFormat="1">
      <c r="A329" s="171"/>
      <c r="B329" s="352"/>
      <c r="C329" s="197"/>
      <c r="D329" s="24"/>
      <c r="E329" s="44"/>
      <c r="F329" s="43"/>
      <c r="H329" s="3"/>
    </row>
    <row r="330" spans="1:8" s="7" customFormat="1" ht="25.5">
      <c r="A330" s="171">
        <f>SUM(A322:A327)+1</f>
        <v>40</v>
      </c>
      <c r="B330" s="352" t="s">
        <v>3804</v>
      </c>
      <c r="C330" s="20"/>
      <c r="D330" s="24"/>
      <c r="E330" s="44"/>
      <c r="F330" s="43"/>
      <c r="H330" s="3"/>
    </row>
    <row r="331" spans="1:8" s="7" customFormat="1">
      <c r="A331" s="171"/>
      <c r="B331" s="352" t="s">
        <v>290</v>
      </c>
      <c r="C331" s="20"/>
      <c r="D331" s="24"/>
      <c r="E331" s="44"/>
      <c r="F331" s="43"/>
      <c r="H331" s="3"/>
    </row>
    <row r="332" spans="1:8" s="7" customFormat="1" ht="38.25">
      <c r="A332" s="171"/>
      <c r="B332" s="352" t="s">
        <v>291</v>
      </c>
      <c r="C332" s="20"/>
      <c r="D332" s="24"/>
      <c r="E332" s="44"/>
      <c r="F332" s="43"/>
      <c r="H332" s="3"/>
    </row>
    <row r="333" spans="1:8" s="7" customFormat="1" ht="76.5">
      <c r="A333" s="171"/>
      <c r="B333" s="352" t="s">
        <v>285</v>
      </c>
      <c r="C333" s="20"/>
      <c r="D333" s="24"/>
      <c r="E333" s="44"/>
      <c r="F333" s="43"/>
      <c r="H333" s="3"/>
    </row>
    <row r="334" spans="1:8" s="7" customFormat="1">
      <c r="A334" s="171"/>
      <c r="B334" s="352" t="s">
        <v>292</v>
      </c>
      <c r="C334" s="197" t="s">
        <v>199</v>
      </c>
      <c r="D334" s="337">
        <v>2</v>
      </c>
      <c r="E334" s="110"/>
      <c r="F334" s="210">
        <f>ROUND(D334*E334,2)</f>
        <v>0</v>
      </c>
      <c r="H334" s="3"/>
    </row>
    <row r="335" spans="1:8" s="7" customFormat="1">
      <c r="A335" s="171"/>
      <c r="B335" s="352"/>
      <c r="C335" s="197"/>
      <c r="D335" s="24"/>
      <c r="E335" s="44"/>
      <c r="F335" s="43"/>
      <c r="H335" s="3"/>
    </row>
    <row r="336" spans="1:8" s="7" customFormat="1" ht="38.25">
      <c r="A336" s="171">
        <f>SUM(A328:A333)+1</f>
        <v>41</v>
      </c>
      <c r="B336" s="352" t="s">
        <v>3805</v>
      </c>
      <c r="C336" s="20"/>
      <c r="E336" s="44"/>
      <c r="F336" s="43"/>
      <c r="H336" s="3"/>
    </row>
    <row r="337" spans="1:10" s="7" customFormat="1" ht="114.75">
      <c r="A337" s="171"/>
      <c r="B337" s="352" t="s">
        <v>293</v>
      </c>
      <c r="C337" s="20"/>
      <c r="D337" s="24"/>
      <c r="E337" s="44"/>
      <c r="F337" s="43"/>
      <c r="H337" s="3"/>
    </row>
    <row r="338" spans="1:10" s="7" customFormat="1" ht="76.5">
      <c r="A338" s="171"/>
      <c r="B338" s="352" t="s">
        <v>285</v>
      </c>
      <c r="C338" s="20"/>
      <c r="D338" s="24"/>
      <c r="E338" s="44"/>
      <c r="F338" s="43"/>
      <c r="H338" s="3"/>
    </row>
    <row r="339" spans="1:10" s="7" customFormat="1">
      <c r="A339" s="171"/>
      <c r="B339" s="352" t="s">
        <v>294</v>
      </c>
      <c r="C339" s="197" t="s">
        <v>105</v>
      </c>
      <c r="D339" s="337">
        <v>2400</v>
      </c>
      <c r="E339" s="110"/>
      <c r="F339" s="210">
        <f>ROUND(D339*E339,2)</f>
        <v>0</v>
      </c>
      <c r="H339" s="3"/>
    </row>
    <row r="340" spans="1:10" s="7" customFormat="1">
      <c r="A340" s="171"/>
      <c r="B340" s="352"/>
      <c r="C340" s="20"/>
      <c r="D340" s="24"/>
      <c r="E340" s="44"/>
      <c r="F340" s="43"/>
      <c r="H340" s="3"/>
    </row>
    <row r="341" spans="1:10" ht="25.5">
      <c r="A341" s="171">
        <f>SUM(A333:A338)+1</f>
        <v>42</v>
      </c>
      <c r="B341" s="361" t="s">
        <v>295</v>
      </c>
      <c r="E341" s="60"/>
      <c r="F341" s="56"/>
    </row>
    <row r="342" spans="1:10" ht="25.5">
      <c r="B342" s="354" t="s">
        <v>296</v>
      </c>
      <c r="E342" s="60"/>
      <c r="F342" s="56"/>
    </row>
    <row r="343" spans="1:10" ht="25.5">
      <c r="B343" s="354" t="s">
        <v>297</v>
      </c>
      <c r="E343" s="60"/>
      <c r="F343" s="56"/>
    </row>
    <row r="344" spans="1:10" ht="25.5">
      <c r="B344" s="354" t="s">
        <v>298</v>
      </c>
      <c r="E344" s="60"/>
      <c r="F344" s="56"/>
    </row>
    <row r="345" spans="1:10" ht="25.5">
      <c r="B345" s="354" t="s">
        <v>299</v>
      </c>
      <c r="C345" s="305" t="s">
        <v>164</v>
      </c>
      <c r="D345" s="362">
        <v>1</v>
      </c>
      <c r="E345" s="112"/>
      <c r="F345" s="324">
        <f>ROUND(D345*E345,2)</f>
        <v>0</v>
      </c>
    </row>
    <row r="346" spans="1:10">
      <c r="B346" s="356"/>
      <c r="E346" s="60"/>
      <c r="F346" s="56"/>
    </row>
    <row r="347" spans="1:10" ht="76.5">
      <c r="A347" s="171">
        <f>SUM(A341:A345)+1</f>
        <v>43</v>
      </c>
      <c r="B347" s="332" t="s">
        <v>300</v>
      </c>
      <c r="C347" s="51"/>
      <c r="D347" s="348"/>
      <c r="E347" s="44"/>
      <c r="F347" s="43"/>
      <c r="G347" s="7"/>
      <c r="I347" s="7"/>
      <c r="J347" s="7"/>
    </row>
    <row r="348" spans="1:10" ht="89.25">
      <c r="A348" s="171"/>
      <c r="B348" s="281" t="s">
        <v>301</v>
      </c>
      <c r="C348" s="51"/>
      <c r="D348" s="348"/>
      <c r="E348" s="44"/>
      <c r="F348" s="43"/>
      <c r="G348" s="7"/>
      <c r="I348" s="7"/>
      <c r="J348" s="7"/>
    </row>
    <row r="349" spans="1:10" ht="25.5">
      <c r="A349" s="171"/>
      <c r="B349" s="281" t="s">
        <v>156</v>
      </c>
      <c r="C349" s="51"/>
      <c r="D349" s="348"/>
      <c r="E349" s="44"/>
      <c r="F349" s="43"/>
      <c r="G349" s="7"/>
      <c r="I349" s="7"/>
      <c r="J349" s="7"/>
    </row>
    <row r="350" spans="1:10" ht="76.5">
      <c r="A350" s="171"/>
      <c r="B350" s="281" t="s">
        <v>242</v>
      </c>
      <c r="C350" s="51"/>
      <c r="D350" s="348"/>
      <c r="E350" s="44"/>
      <c r="F350" s="43"/>
      <c r="G350" s="7"/>
      <c r="I350" s="7"/>
      <c r="J350" s="7"/>
    </row>
    <row r="351" spans="1:10">
      <c r="A351" s="171"/>
      <c r="B351" s="281" t="s">
        <v>204</v>
      </c>
      <c r="C351" s="52" t="s">
        <v>199</v>
      </c>
      <c r="D351" s="337">
        <v>1</v>
      </c>
      <c r="E351" s="110"/>
      <c r="F351" s="210">
        <f>ROUND(D351*E351,2)</f>
        <v>0</v>
      </c>
      <c r="G351" s="7"/>
      <c r="I351" s="7"/>
      <c r="J351" s="7"/>
    </row>
    <row r="352" spans="1:10">
      <c r="A352" s="171"/>
      <c r="B352" s="281"/>
      <c r="C352" s="51"/>
      <c r="D352" s="348"/>
      <c r="E352" s="44"/>
      <c r="F352" s="43"/>
      <c r="G352" s="7"/>
      <c r="I352" s="7"/>
      <c r="J352" s="7"/>
    </row>
    <row r="353" spans="1:10" ht="38.25">
      <c r="A353" s="171">
        <f>SUM(A347:A348)+1</f>
        <v>44</v>
      </c>
      <c r="B353" s="332" t="s">
        <v>4157</v>
      </c>
      <c r="C353" s="51"/>
      <c r="D353" s="348"/>
      <c r="E353" s="44"/>
      <c r="F353" s="43"/>
      <c r="G353" s="7"/>
      <c r="I353" s="7"/>
      <c r="J353" s="7"/>
    </row>
    <row r="354" spans="1:10" ht="38.25">
      <c r="A354" s="171"/>
      <c r="B354" s="331" t="s">
        <v>303</v>
      </c>
      <c r="C354" s="51"/>
      <c r="D354" s="348"/>
      <c r="E354" s="44"/>
      <c r="F354" s="43"/>
      <c r="G354" s="7"/>
      <c r="I354" s="7"/>
      <c r="J354" s="7"/>
    </row>
    <row r="355" spans="1:10" ht="38.25">
      <c r="A355" s="171"/>
      <c r="B355" s="281" t="s">
        <v>3419</v>
      </c>
      <c r="C355" s="51"/>
      <c r="D355" s="348"/>
      <c r="E355" s="44"/>
      <c r="F355" s="43"/>
      <c r="G355" s="7"/>
      <c r="I355" s="7"/>
      <c r="J355" s="7"/>
    </row>
    <row r="356" spans="1:10" ht="76.5">
      <c r="A356" s="171"/>
      <c r="B356" s="281" t="s">
        <v>302</v>
      </c>
      <c r="C356" s="51"/>
      <c r="D356" s="348"/>
      <c r="E356" s="44"/>
      <c r="F356" s="43"/>
      <c r="G356" s="7"/>
      <c r="I356" s="7"/>
      <c r="J356" s="7"/>
    </row>
    <row r="357" spans="1:10" ht="76.5">
      <c r="A357" s="171"/>
      <c r="B357" s="331" t="s">
        <v>230</v>
      </c>
      <c r="C357" s="10"/>
      <c r="D357" s="19"/>
      <c r="E357" s="44"/>
      <c r="F357" s="43"/>
      <c r="G357" s="7"/>
      <c r="I357" s="7"/>
      <c r="J357" s="7"/>
    </row>
    <row r="358" spans="1:10" ht="25.5">
      <c r="A358" s="171"/>
      <c r="B358" s="281" t="s">
        <v>156</v>
      </c>
      <c r="C358" s="51"/>
      <c r="D358" s="348"/>
      <c r="E358" s="44"/>
      <c r="F358" s="43"/>
      <c r="G358" s="7"/>
      <c r="I358" s="7"/>
      <c r="J358" s="7"/>
    </row>
    <row r="359" spans="1:10" ht="76.5">
      <c r="A359" s="171"/>
      <c r="B359" s="281" t="s">
        <v>242</v>
      </c>
      <c r="C359" s="51"/>
      <c r="D359" s="348"/>
      <c r="E359" s="44"/>
      <c r="F359" s="43"/>
      <c r="G359" s="7"/>
      <c r="I359" s="7"/>
      <c r="J359" s="7"/>
    </row>
    <row r="360" spans="1:10">
      <c r="A360" s="171"/>
      <c r="B360" s="281" t="s">
        <v>4158</v>
      </c>
      <c r="C360" s="52" t="s">
        <v>105</v>
      </c>
      <c r="D360" s="337">
        <v>5</v>
      </c>
      <c r="E360" s="110"/>
      <c r="F360" s="210">
        <f>ROUND(D360*E360,2)</f>
        <v>0</v>
      </c>
      <c r="G360" s="7"/>
      <c r="I360" s="7"/>
      <c r="J360" s="7"/>
    </row>
    <row r="361" spans="1:10">
      <c r="A361" s="171"/>
      <c r="B361" s="281"/>
      <c r="C361" s="51"/>
      <c r="D361" s="348"/>
      <c r="E361" s="44"/>
      <c r="F361" s="43"/>
      <c r="G361" s="7"/>
      <c r="I361" s="7"/>
      <c r="J361" s="7"/>
    </row>
    <row r="362" spans="1:10" ht="51">
      <c r="A362" s="171">
        <f>SUM(A353:A358)+1</f>
        <v>45</v>
      </c>
      <c r="B362" s="363" t="s">
        <v>4159</v>
      </c>
      <c r="C362" s="10"/>
      <c r="D362" s="19"/>
      <c r="E362" s="44"/>
      <c r="F362" s="43"/>
      <c r="G362" s="7"/>
      <c r="I362" s="7"/>
      <c r="J362" s="7"/>
    </row>
    <row r="363" spans="1:10" ht="38.25">
      <c r="A363" s="171"/>
      <c r="B363" s="331" t="s">
        <v>303</v>
      </c>
      <c r="C363" s="10"/>
      <c r="D363" s="19"/>
      <c r="E363" s="44"/>
      <c r="F363" s="43"/>
      <c r="G363" s="7"/>
      <c r="I363" s="7"/>
      <c r="J363" s="7"/>
    </row>
    <row r="364" spans="1:10" ht="63.75">
      <c r="A364" s="171"/>
      <c r="B364" s="281" t="s">
        <v>304</v>
      </c>
      <c r="C364" s="51"/>
      <c r="D364" s="348"/>
      <c r="E364" s="44"/>
      <c r="F364" s="43"/>
      <c r="G364" s="7"/>
      <c r="I364" s="7"/>
      <c r="J364" s="7"/>
    </row>
    <row r="365" spans="1:10" ht="76.5">
      <c r="A365" s="171"/>
      <c r="B365" s="331" t="s">
        <v>230</v>
      </c>
      <c r="C365" s="10"/>
      <c r="D365" s="19"/>
      <c r="E365" s="44"/>
      <c r="F365" s="43"/>
      <c r="G365" s="7"/>
      <c r="I365" s="7"/>
      <c r="J365" s="7"/>
    </row>
    <row r="366" spans="1:10" ht="25.5">
      <c r="A366" s="171"/>
      <c r="B366" s="331" t="s">
        <v>156</v>
      </c>
      <c r="C366" s="10"/>
      <c r="D366" s="19"/>
      <c r="E366" s="44"/>
      <c r="F366" s="43"/>
      <c r="G366" s="7"/>
      <c r="I366" s="7"/>
      <c r="J366" s="7"/>
    </row>
    <row r="367" spans="1:10" ht="89.25">
      <c r="A367" s="171"/>
      <c r="B367" s="331" t="s">
        <v>273</v>
      </c>
      <c r="C367" s="10"/>
      <c r="D367" s="19"/>
      <c r="E367" s="44"/>
      <c r="F367" s="43"/>
      <c r="G367" s="7"/>
      <c r="I367" s="7"/>
      <c r="J367" s="7"/>
    </row>
    <row r="368" spans="1:10">
      <c r="A368" s="171"/>
      <c r="B368" s="336" t="s">
        <v>3725</v>
      </c>
      <c r="C368" s="197" t="s">
        <v>105</v>
      </c>
      <c r="D368" s="337">
        <v>11</v>
      </c>
      <c r="E368" s="110"/>
      <c r="F368" s="210">
        <f>ROUND(D368*E368,2)</f>
        <v>0</v>
      </c>
      <c r="G368" s="7"/>
      <c r="I368" s="7"/>
      <c r="J368" s="7"/>
    </row>
    <row r="369" spans="1:10">
      <c r="A369" s="171"/>
      <c r="B369" s="336"/>
      <c r="C369" s="10"/>
      <c r="D369" s="19"/>
      <c r="E369" s="44"/>
      <c r="F369" s="43"/>
      <c r="G369" s="7"/>
      <c r="I369" s="7"/>
      <c r="J369" s="7"/>
    </row>
    <row r="370" spans="1:10" ht="38.25">
      <c r="A370" s="171">
        <f>SUM(A360:A362)+1</f>
        <v>46</v>
      </c>
      <c r="B370" s="363" t="s">
        <v>3726</v>
      </c>
      <c r="C370" s="10"/>
      <c r="D370" s="19"/>
      <c r="E370" s="44"/>
      <c r="F370" s="43"/>
      <c r="G370" s="7"/>
      <c r="I370" s="7"/>
      <c r="J370" s="7"/>
    </row>
    <row r="371" spans="1:10" ht="38.25">
      <c r="A371" s="171"/>
      <c r="B371" s="331" t="s">
        <v>303</v>
      </c>
      <c r="C371" s="10"/>
      <c r="D371" s="19"/>
      <c r="E371" s="44"/>
      <c r="F371" s="43"/>
      <c r="G371" s="7"/>
      <c r="I371" s="7"/>
      <c r="J371" s="7"/>
    </row>
    <row r="372" spans="1:10" ht="25.5">
      <c r="A372" s="171"/>
      <c r="B372" s="281" t="s">
        <v>3790</v>
      </c>
      <c r="C372" s="51"/>
      <c r="D372" s="348"/>
      <c r="E372" s="44"/>
      <c r="F372" s="43"/>
      <c r="G372" s="7"/>
      <c r="I372" s="7"/>
      <c r="J372" s="7"/>
    </row>
    <row r="373" spans="1:10" ht="76.5">
      <c r="A373" s="171"/>
      <c r="B373" s="281" t="s">
        <v>305</v>
      </c>
      <c r="C373" s="51"/>
      <c r="D373" s="348"/>
      <c r="E373" s="44"/>
      <c r="F373" s="43"/>
      <c r="G373" s="7"/>
      <c r="I373" s="7"/>
      <c r="J373" s="7"/>
    </row>
    <row r="374" spans="1:10" ht="76.5">
      <c r="A374" s="171"/>
      <c r="B374" s="331" t="s">
        <v>230</v>
      </c>
      <c r="C374" s="10"/>
      <c r="D374" s="19"/>
      <c r="E374" s="44"/>
      <c r="F374" s="43"/>
      <c r="G374" s="7"/>
      <c r="I374" s="7"/>
      <c r="J374" s="7"/>
    </row>
    <row r="375" spans="1:10" ht="25.5">
      <c r="A375" s="171"/>
      <c r="B375" s="331" t="s">
        <v>156</v>
      </c>
      <c r="C375" s="10"/>
      <c r="D375" s="19"/>
      <c r="E375" s="44"/>
      <c r="F375" s="43"/>
      <c r="G375" s="7"/>
      <c r="I375" s="7"/>
      <c r="J375" s="7"/>
    </row>
    <row r="376" spans="1:10" ht="89.25">
      <c r="A376" s="171"/>
      <c r="B376" s="331" t="s">
        <v>273</v>
      </c>
      <c r="C376" s="10"/>
      <c r="D376" s="19"/>
      <c r="E376" s="44"/>
      <c r="F376" s="43"/>
      <c r="G376" s="7"/>
      <c r="I376" s="7"/>
      <c r="J376" s="7"/>
    </row>
    <row r="377" spans="1:10">
      <c r="A377" s="171"/>
      <c r="B377" s="336" t="s">
        <v>213</v>
      </c>
      <c r="C377" s="197" t="s">
        <v>199</v>
      </c>
      <c r="D377" s="337">
        <v>8</v>
      </c>
      <c r="E377" s="110"/>
      <c r="F377" s="210">
        <f>ROUND(D377*E377,2)</f>
        <v>0</v>
      </c>
      <c r="G377" s="7"/>
      <c r="I377" s="7"/>
      <c r="J377" s="7"/>
    </row>
    <row r="378" spans="1:10">
      <c r="A378" s="171"/>
      <c r="B378" s="336"/>
      <c r="C378" s="10"/>
      <c r="D378" s="19"/>
      <c r="E378" s="44"/>
      <c r="F378" s="43"/>
      <c r="G378" s="7"/>
      <c r="I378" s="7"/>
      <c r="J378" s="7"/>
    </row>
    <row r="379" spans="1:10" ht="25.5">
      <c r="A379" s="171">
        <f>SUM(A368:A370)+1</f>
        <v>47</v>
      </c>
      <c r="B379" s="359" t="s">
        <v>306</v>
      </c>
      <c r="C379" s="10"/>
      <c r="D379" s="19"/>
      <c r="E379" s="44"/>
      <c r="F379" s="43"/>
      <c r="G379" s="7"/>
      <c r="I379" s="7"/>
      <c r="J379" s="7"/>
    </row>
    <row r="380" spans="1:10" ht="63.75">
      <c r="A380" s="171"/>
      <c r="B380" s="336" t="s">
        <v>3127</v>
      </c>
      <c r="C380" s="10"/>
      <c r="D380" s="19"/>
      <c r="E380" s="44"/>
      <c r="F380" s="43"/>
      <c r="G380" s="7"/>
      <c r="I380" s="7"/>
      <c r="J380" s="7"/>
    </row>
    <row r="381" spans="1:10" s="7" customFormat="1" ht="89.25">
      <c r="A381" s="171"/>
      <c r="B381" s="331" t="s">
        <v>4105</v>
      </c>
      <c r="C381" s="10"/>
      <c r="D381" s="19"/>
      <c r="E381" s="44"/>
      <c r="F381" s="43"/>
      <c r="H381" s="3"/>
    </row>
    <row r="382" spans="1:10">
      <c r="A382" s="171" t="s">
        <v>307</v>
      </c>
      <c r="B382" s="336" t="s">
        <v>3124</v>
      </c>
      <c r="C382" s="10" t="s">
        <v>164</v>
      </c>
      <c r="D382" s="205">
        <v>208</v>
      </c>
      <c r="E382" s="110"/>
      <c r="F382" s="210">
        <f t="shared" ref="F382:F388" si="2">ROUND(D382*E382,2)</f>
        <v>0</v>
      </c>
      <c r="G382" s="7"/>
      <c r="I382" s="7"/>
      <c r="J382" s="7"/>
    </row>
    <row r="383" spans="1:10">
      <c r="A383" s="171" t="s">
        <v>308</v>
      </c>
      <c r="B383" s="336" t="s">
        <v>3123</v>
      </c>
      <c r="C383" s="10" t="s">
        <v>164</v>
      </c>
      <c r="D383" s="205">
        <v>6</v>
      </c>
      <c r="E383" s="110"/>
      <c r="F383" s="210">
        <f t="shared" si="2"/>
        <v>0</v>
      </c>
      <c r="G383" s="7"/>
      <c r="I383" s="7"/>
      <c r="J383" s="7"/>
    </row>
    <row r="384" spans="1:10">
      <c r="A384" s="171" t="s">
        <v>309</v>
      </c>
      <c r="B384" s="336" t="s">
        <v>3122</v>
      </c>
      <c r="C384" s="10" t="s">
        <v>164</v>
      </c>
      <c r="D384" s="205">
        <v>1</v>
      </c>
      <c r="E384" s="110"/>
      <c r="F384" s="210">
        <f t="shared" si="2"/>
        <v>0</v>
      </c>
      <c r="G384" s="7"/>
      <c r="I384" s="7"/>
      <c r="J384" s="7"/>
    </row>
    <row r="385" spans="1:10">
      <c r="A385" s="171" t="s">
        <v>479</v>
      </c>
      <c r="B385" s="336" t="s">
        <v>3117</v>
      </c>
      <c r="C385" s="10" t="s">
        <v>164</v>
      </c>
      <c r="D385" s="205">
        <v>1</v>
      </c>
      <c r="E385" s="110"/>
      <c r="F385" s="210">
        <f t="shared" si="2"/>
        <v>0</v>
      </c>
      <c r="G385" s="7"/>
      <c r="I385" s="7"/>
      <c r="J385" s="7"/>
    </row>
    <row r="386" spans="1:10">
      <c r="A386" s="171" t="s">
        <v>1229</v>
      </c>
      <c r="B386" s="336" t="s">
        <v>3121</v>
      </c>
      <c r="C386" s="10" t="s">
        <v>164</v>
      </c>
      <c r="D386" s="205">
        <v>2</v>
      </c>
      <c r="E386" s="110"/>
      <c r="F386" s="210">
        <f t="shared" si="2"/>
        <v>0</v>
      </c>
      <c r="G386" s="7"/>
      <c r="I386" s="7"/>
      <c r="J386" s="7"/>
    </row>
    <row r="387" spans="1:10">
      <c r="A387" s="171" t="s">
        <v>1235</v>
      </c>
      <c r="B387" s="336" t="s">
        <v>3126</v>
      </c>
      <c r="C387" s="10" t="s">
        <v>164</v>
      </c>
      <c r="D387" s="205">
        <v>12</v>
      </c>
      <c r="E387" s="110"/>
      <c r="F387" s="210">
        <f t="shared" si="2"/>
        <v>0</v>
      </c>
      <c r="G387" s="7"/>
      <c r="I387" s="7"/>
      <c r="J387" s="7"/>
    </row>
    <row r="388" spans="1:10">
      <c r="A388" s="171" t="s">
        <v>1240</v>
      </c>
      <c r="B388" s="336" t="s">
        <v>3119</v>
      </c>
      <c r="C388" s="10" t="s">
        <v>164</v>
      </c>
      <c r="D388" s="205">
        <v>5</v>
      </c>
      <c r="E388" s="110"/>
      <c r="F388" s="210">
        <f t="shared" si="2"/>
        <v>0</v>
      </c>
      <c r="G388" s="7"/>
      <c r="I388" s="7"/>
      <c r="J388" s="7"/>
    </row>
    <row r="389" spans="1:10">
      <c r="A389" s="171" t="s">
        <v>1246</v>
      </c>
      <c r="B389" s="336" t="s">
        <v>3118</v>
      </c>
      <c r="C389" s="10" t="s">
        <v>164</v>
      </c>
      <c r="D389" s="205">
        <v>14</v>
      </c>
      <c r="E389" s="110"/>
      <c r="F389" s="210">
        <f t="shared" ref="F389:F390" si="3">ROUND(D389*E389,2)</f>
        <v>0</v>
      </c>
      <c r="G389" s="7"/>
      <c r="I389" s="7"/>
      <c r="J389" s="7"/>
    </row>
    <row r="390" spans="1:10">
      <c r="A390" s="171" t="s">
        <v>1249</v>
      </c>
      <c r="B390" s="336" t="s">
        <v>3120</v>
      </c>
      <c r="C390" s="10" t="s">
        <v>164</v>
      </c>
      <c r="D390" s="205">
        <v>6</v>
      </c>
      <c r="E390" s="110"/>
      <c r="F390" s="210">
        <f t="shared" si="3"/>
        <v>0</v>
      </c>
      <c r="G390" s="7"/>
      <c r="I390" s="7"/>
      <c r="J390" s="7"/>
    </row>
    <row r="391" spans="1:10">
      <c r="A391" s="171" t="s">
        <v>1251</v>
      </c>
      <c r="B391" s="336" t="s">
        <v>3125</v>
      </c>
      <c r="C391" s="10" t="s">
        <v>164</v>
      </c>
      <c r="D391" s="205">
        <v>4</v>
      </c>
      <c r="E391" s="110"/>
      <c r="F391" s="210">
        <f t="shared" ref="F391" si="4">ROUND(D391*E391,2)</f>
        <v>0</v>
      </c>
      <c r="G391" s="7"/>
      <c r="I391" s="7"/>
      <c r="J391" s="7"/>
    </row>
    <row r="392" spans="1:10">
      <c r="A392" s="171"/>
      <c r="B392" s="336"/>
      <c r="C392" s="10"/>
      <c r="D392" s="19"/>
      <c r="E392" s="44"/>
      <c r="F392" s="43"/>
      <c r="G392" s="7"/>
      <c r="I392" s="7"/>
      <c r="J392" s="7"/>
    </row>
    <row r="393" spans="1:10" ht="25.5">
      <c r="A393" s="171">
        <f>SUM(A379)+1</f>
        <v>48</v>
      </c>
      <c r="B393" s="338" t="s">
        <v>3106</v>
      </c>
      <c r="C393" s="10"/>
      <c r="D393" s="19"/>
      <c r="E393" s="44"/>
      <c r="F393" s="43"/>
      <c r="G393" s="7"/>
      <c r="I393" s="7"/>
      <c r="J393" s="7"/>
    </row>
    <row r="394" spans="1:10" ht="63.75">
      <c r="A394" s="171"/>
      <c r="B394" s="336" t="s">
        <v>3107</v>
      </c>
      <c r="C394" s="10"/>
      <c r="D394" s="19"/>
      <c r="E394" s="44"/>
      <c r="F394" s="43"/>
      <c r="G394" s="7"/>
      <c r="I394" s="7"/>
      <c r="J394" s="7"/>
    </row>
    <row r="395" spans="1:10" s="7" customFormat="1" ht="89.25">
      <c r="A395" s="171"/>
      <c r="B395" s="331" t="s">
        <v>4107</v>
      </c>
      <c r="C395" s="10"/>
      <c r="D395" s="19"/>
      <c r="E395" s="44"/>
      <c r="F395" s="43"/>
      <c r="H395" s="3"/>
    </row>
    <row r="396" spans="1:10">
      <c r="A396" s="171"/>
      <c r="B396" s="336" t="s">
        <v>3116</v>
      </c>
      <c r="C396" s="10"/>
      <c r="D396" s="19"/>
      <c r="E396" s="44"/>
      <c r="F396" s="43"/>
      <c r="G396" s="7"/>
      <c r="I396" s="7"/>
      <c r="J396" s="7"/>
    </row>
    <row r="397" spans="1:10">
      <c r="A397" s="171"/>
      <c r="B397" s="336" t="s">
        <v>548</v>
      </c>
      <c r="C397" s="10" t="s">
        <v>372</v>
      </c>
      <c r="D397" s="111">
        <v>56</v>
      </c>
      <c r="E397" s="108"/>
      <c r="F397" s="109">
        <f>ROUND(D397*E397,2)</f>
        <v>0</v>
      </c>
      <c r="G397" s="7"/>
      <c r="I397" s="7"/>
      <c r="J397" s="7"/>
    </row>
    <row r="398" spans="1:10">
      <c r="A398" s="171"/>
      <c r="B398" s="336"/>
      <c r="C398" s="10"/>
      <c r="D398" s="19"/>
      <c r="E398" s="44"/>
      <c r="F398" s="43"/>
      <c r="G398" s="7"/>
      <c r="I398" s="7"/>
      <c r="J398" s="7"/>
    </row>
    <row r="399" spans="1:10" ht="38.25">
      <c r="A399" s="171">
        <f>SUM(A393:A397)+1</f>
        <v>49</v>
      </c>
      <c r="B399" s="338" t="s">
        <v>310</v>
      </c>
      <c r="E399" s="60"/>
      <c r="F399" s="56"/>
    </row>
    <row r="400" spans="1:10" ht="63.75">
      <c r="B400" s="354" t="s">
        <v>311</v>
      </c>
      <c r="E400" s="60"/>
      <c r="F400" s="56"/>
    </row>
    <row r="401" spans="1:8">
      <c r="B401" s="356" t="s">
        <v>4160</v>
      </c>
      <c r="C401" s="305" t="s">
        <v>68</v>
      </c>
      <c r="D401" s="357">
        <v>1</v>
      </c>
      <c r="E401" s="60"/>
      <c r="F401" s="43">
        <f>ROUND(D401*E401,2)</f>
        <v>0</v>
      </c>
    </row>
    <row r="402" spans="1:8">
      <c r="B402" s="356"/>
      <c r="E402" s="60"/>
      <c r="F402" s="56"/>
    </row>
    <row r="403" spans="1:8" s="7" customFormat="1" ht="25.5">
      <c r="A403" s="171">
        <f>SUM(A399:A400)+1</f>
        <v>50</v>
      </c>
      <c r="B403" s="364" t="s">
        <v>312</v>
      </c>
      <c r="C403" s="10"/>
      <c r="D403" s="19"/>
      <c r="E403" s="44"/>
      <c r="F403" s="43"/>
      <c r="H403" s="3"/>
    </row>
    <row r="404" spans="1:8" s="7" customFormat="1" ht="38.25">
      <c r="A404" s="171"/>
      <c r="B404" s="320" t="s">
        <v>4281</v>
      </c>
      <c r="C404" s="305" t="s">
        <v>105</v>
      </c>
      <c r="D404" s="360">
        <v>3000</v>
      </c>
      <c r="E404" s="60"/>
      <c r="F404" s="56">
        <f>ROUND(D404*E404,2)</f>
        <v>0</v>
      </c>
      <c r="H404" s="3"/>
    </row>
    <row r="405" spans="1:8" s="7" customFormat="1">
      <c r="A405" s="171"/>
      <c r="B405" s="331"/>
      <c r="C405" s="10"/>
      <c r="D405" s="19"/>
      <c r="E405" s="44"/>
      <c r="F405" s="43"/>
      <c r="H405" s="3"/>
    </row>
    <row r="406" spans="1:8">
      <c r="A406" s="171">
        <f>SUM(A402:A403)+1</f>
        <v>51</v>
      </c>
      <c r="B406" s="53" t="s">
        <v>313</v>
      </c>
      <c r="C406" s="360"/>
      <c r="E406" s="60"/>
      <c r="F406" s="56"/>
    </row>
    <row r="407" spans="1:8" ht="51">
      <c r="A407" s="365"/>
      <c r="B407" s="5" t="s">
        <v>314</v>
      </c>
      <c r="C407" s="360"/>
      <c r="E407" s="60"/>
      <c r="F407" s="56"/>
    </row>
    <row r="408" spans="1:8" ht="25.5">
      <c r="A408" s="365"/>
      <c r="B408" s="5" t="s">
        <v>4045</v>
      </c>
      <c r="C408" s="360"/>
      <c r="E408" s="60"/>
      <c r="F408" s="56"/>
    </row>
    <row r="409" spans="1:8">
      <c r="A409" s="365"/>
      <c r="B409" s="194" t="s">
        <v>315</v>
      </c>
      <c r="C409" s="360"/>
      <c r="E409" s="60"/>
      <c r="F409" s="56"/>
    </row>
    <row r="410" spans="1:8">
      <c r="A410" s="366" t="s">
        <v>83</v>
      </c>
      <c r="B410" s="353" t="s">
        <v>316</v>
      </c>
      <c r="C410" s="360" t="s">
        <v>317</v>
      </c>
      <c r="D410" s="357">
        <v>30</v>
      </c>
      <c r="E410" s="60"/>
      <c r="F410" s="43">
        <f>ROUND(D410*E410,2)</f>
        <v>0</v>
      </c>
    </row>
    <row r="411" spans="1:8">
      <c r="A411" s="366" t="s">
        <v>85</v>
      </c>
      <c r="B411" s="353" t="s">
        <v>318</v>
      </c>
      <c r="C411" s="360" t="s">
        <v>317</v>
      </c>
      <c r="D411" s="357">
        <v>30</v>
      </c>
      <c r="E411" s="60"/>
      <c r="F411" s="43">
        <f>ROUND(D411*E411,2)</f>
        <v>0</v>
      </c>
    </row>
    <row r="412" spans="1:8">
      <c r="A412" s="366" t="s">
        <v>87</v>
      </c>
      <c r="B412" s="353" t="s">
        <v>319</v>
      </c>
      <c r="C412" s="360" t="s">
        <v>317</v>
      </c>
      <c r="D412" s="357">
        <v>30</v>
      </c>
      <c r="E412" s="60"/>
      <c r="F412" s="43">
        <f>ROUND(D412*E412,2)</f>
        <v>0</v>
      </c>
    </row>
    <row r="413" spans="1:8">
      <c r="A413" s="367"/>
      <c r="B413" s="203"/>
      <c r="C413" s="368"/>
      <c r="D413" s="369"/>
      <c r="E413" s="60"/>
      <c r="F413" s="56"/>
    </row>
    <row r="414" spans="1:8">
      <c r="A414" s="216" t="s">
        <v>112</v>
      </c>
      <c r="B414" s="370" t="s">
        <v>320</v>
      </c>
      <c r="C414" s="371"/>
      <c r="D414" s="372"/>
      <c r="E414" s="78"/>
      <c r="F414" s="79">
        <f>SUM(F3:F412)</f>
        <v>0</v>
      </c>
    </row>
    <row r="415" spans="1:8" s="7" customFormat="1">
      <c r="A415" s="175"/>
      <c r="B415" s="119"/>
      <c r="C415" s="10"/>
      <c r="D415" s="19"/>
      <c r="E415" s="44"/>
      <c r="F415" s="120"/>
    </row>
    <row r="416" spans="1:8" s="7" customFormat="1" ht="13.5" thickBot="1">
      <c r="A416" s="175"/>
      <c r="B416" s="119"/>
      <c r="C416" s="10"/>
      <c r="D416" s="19"/>
      <c r="E416" s="44"/>
      <c r="F416" s="120"/>
    </row>
    <row r="417" spans="1:6" s="7" customFormat="1" ht="13.5" thickBot="1">
      <c r="A417" s="175"/>
      <c r="B417" s="119" t="s">
        <v>4003</v>
      </c>
      <c r="C417" s="10"/>
      <c r="D417" s="105"/>
      <c r="E417" s="44"/>
      <c r="F417" s="120">
        <f>SUM(F61:F83)+SUM(F126:F242)+SUM(F262:F392)</f>
        <v>0</v>
      </c>
    </row>
    <row r="418" spans="1:6" s="7" customFormat="1" ht="13.5" thickBot="1">
      <c r="A418" s="175"/>
      <c r="B418" s="119"/>
      <c r="C418" s="10"/>
      <c r="D418" s="19"/>
      <c r="E418" s="44"/>
      <c r="F418" s="120"/>
    </row>
    <row r="419" spans="1:6" s="7" customFormat="1" ht="13.5" thickBot="1">
      <c r="A419" s="175"/>
      <c r="B419" s="119" t="s">
        <v>4004</v>
      </c>
      <c r="C419" s="10"/>
      <c r="D419" s="106"/>
      <c r="E419" s="44"/>
      <c r="F419" s="120">
        <f>SUM(F396:F397)</f>
        <v>0</v>
      </c>
    </row>
    <row r="420" spans="1:6" s="7" customFormat="1" ht="13.5" thickBot="1">
      <c r="A420" s="175"/>
      <c r="B420" s="119"/>
      <c r="C420" s="10"/>
      <c r="D420" s="19"/>
      <c r="E420" s="44"/>
      <c r="F420" s="120"/>
    </row>
    <row r="421" spans="1:6" s="7" customFormat="1" ht="13.5" thickBot="1">
      <c r="A421" s="175"/>
      <c r="B421" s="119" t="s">
        <v>4005</v>
      </c>
      <c r="C421" s="10"/>
      <c r="D421" s="107"/>
      <c r="E421" s="44"/>
      <c r="F421" s="120">
        <f>SUM(F87:F117)+SUM(F245:F256)+SUM(F401:F412)</f>
        <v>0</v>
      </c>
    </row>
    <row r="422" spans="1:6" s="7" customFormat="1">
      <c r="A422" s="175"/>
      <c r="B422" s="119"/>
      <c r="C422" s="10"/>
      <c r="D422" s="19"/>
      <c r="E422" s="44"/>
      <c r="F422" s="120"/>
    </row>
    <row r="423" spans="1:6" s="7" customFormat="1">
      <c r="A423" s="175"/>
      <c r="B423" s="119"/>
      <c r="C423" s="10"/>
      <c r="D423" s="19"/>
      <c r="E423" s="44"/>
      <c r="F423" s="120"/>
    </row>
    <row r="424" spans="1:6" s="7" customFormat="1">
      <c r="A424" s="171"/>
      <c r="B424" s="353"/>
      <c r="C424" s="10"/>
      <c r="D424" s="77"/>
      <c r="E424" s="44"/>
      <c r="F424" s="43"/>
    </row>
    <row r="425" spans="1:6">
      <c r="B425" s="356"/>
      <c r="E425" s="60"/>
      <c r="F425" s="56"/>
    </row>
  </sheetData>
  <sheetProtection algorithmName="SHA-512" hashValue="bRp/Tcsqbu1qHZDOcuRoVTyNQAJFgzWFc8mUp18xVTSF0VPA15I7+I1qiDfKmzGA8uoL94lllOYarerinK0LGA==" saltValue="qdPUsFt9516hsHAAr1FXFQ=="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688BB-6AE4-4185-A301-7A79570A744B}">
  <sheetPr codeName="Sheet5"/>
  <dimension ref="A1:F102"/>
  <sheetViews>
    <sheetView view="pageBreakPreview" zoomScaleNormal="100" zoomScaleSheetLayoutView="100" workbookViewId="0">
      <selection activeCell="G1" sqref="G1"/>
    </sheetView>
  </sheetViews>
  <sheetFormatPr defaultColWidth="10.875" defaultRowHeight="12.75"/>
  <cols>
    <col min="1" max="1" width="4.625" style="365" customWidth="1"/>
    <col min="2" max="2" width="35.625" style="12" customWidth="1"/>
    <col min="3" max="3" width="7.125" style="305" customWidth="1"/>
    <col min="4" max="4" width="9.125" style="3" customWidth="1"/>
    <col min="5" max="5" width="10.625" style="80" customWidth="1"/>
    <col min="6" max="6" width="13.125" style="3" customWidth="1"/>
    <col min="7" max="16384" width="10.875" style="3"/>
  </cols>
  <sheetData>
    <row r="1" spans="1:6" s="322" customFormat="1" ht="25.5">
      <c r="A1" s="321" t="s">
        <v>39</v>
      </c>
      <c r="B1" s="6" t="s">
        <v>40</v>
      </c>
      <c r="C1" s="6" t="s">
        <v>41</v>
      </c>
      <c r="D1" s="321" t="s">
        <v>42</v>
      </c>
      <c r="E1" s="57" t="s">
        <v>43</v>
      </c>
      <c r="F1" s="321" t="s">
        <v>44</v>
      </c>
    </row>
    <row r="2" spans="1:6">
      <c r="A2" s="11"/>
      <c r="B2" s="34"/>
      <c r="C2" s="381"/>
      <c r="D2" s="297"/>
      <c r="E2" s="58"/>
      <c r="F2" s="297"/>
    </row>
    <row r="3" spans="1:6">
      <c r="A3" s="11" t="s">
        <v>321</v>
      </c>
      <c r="B3" s="4" t="s">
        <v>3086</v>
      </c>
      <c r="C3" s="381"/>
      <c r="D3" s="297"/>
      <c r="E3" s="81"/>
      <c r="F3" s="373"/>
    </row>
    <row r="4" spans="1:6">
      <c r="E4" s="82"/>
      <c r="F4" s="374"/>
    </row>
    <row r="5" spans="1:6">
      <c r="B5" s="12" t="s">
        <v>28</v>
      </c>
      <c r="E5" s="82"/>
      <c r="F5" s="374"/>
    </row>
    <row r="6" spans="1:6" ht="38.25">
      <c r="B6" s="1" t="s">
        <v>3225</v>
      </c>
      <c r="E6" s="82"/>
      <c r="F6" s="374"/>
    </row>
    <row r="7" spans="1:6" ht="51">
      <c r="B7" s="1" t="s">
        <v>3226</v>
      </c>
      <c r="E7" s="82"/>
      <c r="F7" s="374"/>
    </row>
    <row r="8" spans="1:6" ht="127.5">
      <c r="B8" s="1" t="s">
        <v>3227</v>
      </c>
      <c r="E8" s="82"/>
      <c r="F8" s="374"/>
    </row>
    <row r="9" spans="1:6" ht="38.25">
      <c r="B9" s="1" t="s">
        <v>3228</v>
      </c>
      <c r="E9" s="82"/>
      <c r="F9" s="374"/>
    </row>
    <row r="10" spans="1:6" ht="51">
      <c r="B10" s="1" t="s">
        <v>3229</v>
      </c>
      <c r="E10" s="82"/>
      <c r="F10" s="374"/>
    </row>
    <row r="11" spans="1:6" ht="76.5">
      <c r="B11" s="1" t="s">
        <v>4420</v>
      </c>
      <c r="E11" s="82"/>
      <c r="F11" s="374"/>
    </row>
    <row r="12" spans="1:6" ht="127.5">
      <c r="B12" s="1" t="s">
        <v>3230</v>
      </c>
      <c r="E12" s="82"/>
      <c r="F12" s="374"/>
    </row>
    <row r="13" spans="1:6" ht="89.25">
      <c r="B13" s="1" t="s">
        <v>3231</v>
      </c>
      <c r="E13" s="82"/>
      <c r="F13" s="374"/>
    </row>
    <row r="14" spans="1:6" ht="51">
      <c r="B14" s="1" t="s">
        <v>3232</v>
      </c>
      <c r="E14" s="82"/>
      <c r="F14" s="374"/>
    </row>
    <row r="15" spans="1:6" ht="76.5">
      <c r="B15" s="1" t="s">
        <v>3234</v>
      </c>
      <c r="E15" s="82"/>
      <c r="F15" s="374"/>
    </row>
    <row r="16" spans="1:6" ht="344.25">
      <c r="B16" s="5" t="s">
        <v>3233</v>
      </c>
      <c r="E16" s="82"/>
      <c r="F16" s="374"/>
    </row>
    <row r="17" spans="1:6">
      <c r="B17" s="1"/>
      <c r="E17" s="82"/>
      <c r="F17" s="374"/>
    </row>
    <row r="18" spans="1:6">
      <c r="B18" s="382" t="s">
        <v>3207</v>
      </c>
      <c r="E18" s="82"/>
      <c r="F18" s="374"/>
    </row>
    <row r="19" spans="1:6">
      <c r="B19" s="1"/>
      <c r="E19" s="82"/>
      <c r="F19" s="374"/>
    </row>
    <row r="20" spans="1:6" ht="63.75">
      <c r="A20" s="172">
        <v>1</v>
      </c>
      <c r="B20" s="383" t="s">
        <v>3806</v>
      </c>
      <c r="C20" s="12"/>
      <c r="D20" s="12"/>
      <c r="E20" s="46"/>
      <c r="F20" s="12"/>
    </row>
    <row r="21" spans="1:6" ht="127.5">
      <c r="A21" s="172"/>
      <c r="B21" s="383" t="s">
        <v>3208</v>
      </c>
      <c r="C21" s="384"/>
      <c r="D21" s="357"/>
      <c r="E21" s="9"/>
      <c r="F21" s="357"/>
    </row>
    <row r="22" spans="1:6">
      <c r="A22" s="172"/>
      <c r="B22" s="383" t="s">
        <v>3209</v>
      </c>
      <c r="C22" s="384" t="s">
        <v>164</v>
      </c>
      <c r="D22" s="362">
        <v>72</v>
      </c>
      <c r="E22" s="113"/>
      <c r="F22" s="362">
        <f>ROUND(D22*E22,2)</f>
        <v>0</v>
      </c>
    </row>
    <row r="23" spans="1:6">
      <c r="A23" s="382"/>
      <c r="B23" s="385"/>
      <c r="C23" s="384"/>
      <c r="D23" s="357"/>
      <c r="E23" s="9"/>
      <c r="F23" s="357"/>
    </row>
    <row r="24" spans="1:6" ht="51">
      <c r="A24" s="172">
        <f>MAX(A19:A20)+1</f>
        <v>2</v>
      </c>
      <c r="B24" s="383" t="s">
        <v>4282</v>
      </c>
      <c r="C24" s="386"/>
      <c r="D24" s="375"/>
      <c r="E24" s="45"/>
      <c r="F24" s="375"/>
    </row>
    <row r="25" spans="1:6" ht="89.25">
      <c r="A25" s="172"/>
      <c r="B25" s="383" t="s">
        <v>4241</v>
      </c>
      <c r="C25" s="386"/>
      <c r="D25" s="375"/>
      <c r="E25" s="45"/>
      <c r="F25" s="375"/>
    </row>
    <row r="26" spans="1:6" ht="63.75">
      <c r="A26" s="172"/>
      <c r="B26" s="383" t="s">
        <v>3210</v>
      </c>
      <c r="C26" s="386"/>
      <c r="D26" s="375"/>
      <c r="E26" s="45"/>
      <c r="F26" s="375"/>
    </row>
    <row r="27" spans="1:6" ht="25.5">
      <c r="A27" s="382"/>
      <c r="B27" s="385" t="s">
        <v>3211</v>
      </c>
      <c r="C27" s="384" t="s">
        <v>199</v>
      </c>
      <c r="D27" s="357">
        <v>770</v>
      </c>
      <c r="E27" s="9"/>
      <c r="F27" s="357">
        <f>ROUND(D27*E27,2)</f>
        <v>0</v>
      </c>
    </row>
    <row r="28" spans="1:6">
      <c r="A28" s="382"/>
      <c r="B28" s="385"/>
      <c r="C28" s="384"/>
      <c r="D28" s="357"/>
      <c r="E28" s="9"/>
      <c r="F28" s="357"/>
    </row>
    <row r="29" spans="1:6" ht="76.5">
      <c r="A29" s="172">
        <f>MAX(A24)+1</f>
        <v>3</v>
      </c>
      <c r="B29" s="387" t="s">
        <v>4283</v>
      </c>
      <c r="C29" s="386"/>
      <c r="D29" s="375"/>
      <c r="E29" s="45"/>
      <c r="F29" s="375"/>
    </row>
    <row r="30" spans="1:6" ht="89.25">
      <c r="A30" s="382"/>
      <c r="B30" s="383" t="s">
        <v>4241</v>
      </c>
      <c r="C30" s="388"/>
      <c r="D30" s="375"/>
      <c r="E30" s="9"/>
      <c r="F30" s="357"/>
    </row>
    <row r="31" spans="1:6" ht="63.75">
      <c r="A31" s="382"/>
      <c r="B31" s="383" t="s">
        <v>3210</v>
      </c>
      <c r="C31" s="388"/>
      <c r="D31" s="375"/>
      <c r="E31" s="9"/>
      <c r="F31" s="357"/>
    </row>
    <row r="32" spans="1:6" ht="25.5">
      <c r="A32" s="382"/>
      <c r="B32" s="385" t="s">
        <v>3211</v>
      </c>
      <c r="C32" s="384" t="s">
        <v>199</v>
      </c>
      <c r="D32" s="357">
        <v>440</v>
      </c>
      <c r="E32" s="9"/>
      <c r="F32" s="357">
        <f>ROUND(D32*E32,2)</f>
        <v>0</v>
      </c>
    </row>
    <row r="33" spans="1:6">
      <c r="B33" s="383"/>
      <c r="C33" s="388"/>
      <c r="D33" s="375"/>
      <c r="E33" s="9"/>
      <c r="F33" s="357"/>
    </row>
    <row r="34" spans="1:6" ht="38.25">
      <c r="A34" s="172">
        <f>MAX(A29)+1</f>
        <v>4</v>
      </c>
      <c r="B34" s="1" t="s">
        <v>3807</v>
      </c>
      <c r="C34" s="386"/>
      <c r="D34" s="375"/>
      <c r="E34" s="45"/>
      <c r="F34" s="375"/>
    </row>
    <row r="35" spans="1:6" ht="38.25">
      <c r="A35" s="382"/>
      <c r="B35" s="383" t="s">
        <v>3212</v>
      </c>
      <c r="C35" s="386"/>
      <c r="D35" s="375"/>
      <c r="E35" s="45"/>
      <c r="F35" s="375"/>
    </row>
    <row r="36" spans="1:6" ht="25.5">
      <c r="A36" s="382"/>
      <c r="B36" s="2" t="s">
        <v>3213</v>
      </c>
      <c r="C36" s="386"/>
      <c r="D36" s="375"/>
      <c r="E36" s="45"/>
      <c r="F36" s="375"/>
    </row>
    <row r="37" spans="1:6">
      <c r="A37" s="382"/>
      <c r="B37" s="295" t="s">
        <v>3214</v>
      </c>
      <c r="C37" s="384" t="s">
        <v>105</v>
      </c>
      <c r="D37" s="357">
        <v>880</v>
      </c>
      <c r="E37" s="9"/>
      <c r="F37" s="357">
        <f>ROUND(D37*E37,2)</f>
        <v>0</v>
      </c>
    </row>
    <row r="38" spans="1:6">
      <c r="A38" s="382"/>
      <c r="B38" s="389"/>
      <c r="C38" s="388"/>
      <c r="D38" s="375"/>
      <c r="E38" s="9"/>
      <c r="F38" s="357"/>
    </row>
    <row r="39" spans="1:6">
      <c r="A39" s="382"/>
      <c r="B39" s="382" t="s">
        <v>3215</v>
      </c>
      <c r="C39" s="384"/>
      <c r="D39" s="357"/>
      <c r="E39" s="9"/>
      <c r="F39" s="357"/>
    </row>
    <row r="40" spans="1:6">
      <c r="A40" s="382"/>
      <c r="B40" s="385"/>
      <c r="C40" s="384"/>
      <c r="D40" s="357"/>
      <c r="E40" s="9"/>
      <c r="F40" s="357"/>
    </row>
    <row r="41" spans="1:6" ht="63.75">
      <c r="A41" s="172">
        <f>MAX(A34)+1</f>
        <v>5</v>
      </c>
      <c r="B41" s="390" t="s">
        <v>3808</v>
      </c>
      <c r="C41" s="386"/>
      <c r="D41" s="375"/>
      <c r="E41" s="45"/>
      <c r="F41" s="375"/>
    </row>
    <row r="42" spans="1:6" ht="25.5">
      <c r="A42" s="172"/>
      <c r="B42" s="390" t="s">
        <v>3216</v>
      </c>
      <c r="C42" s="386"/>
      <c r="D42" s="375"/>
      <c r="E42" s="45"/>
      <c r="F42" s="375"/>
    </row>
    <row r="43" spans="1:6" ht="140.25">
      <c r="A43" s="172"/>
      <c r="B43" s="390" t="s">
        <v>3217</v>
      </c>
      <c r="C43" s="386"/>
      <c r="D43" s="375"/>
      <c r="E43" s="45"/>
      <c r="F43" s="375"/>
    </row>
    <row r="44" spans="1:6" ht="63.75">
      <c r="A44" s="172"/>
      <c r="B44" s="390" t="s">
        <v>3218</v>
      </c>
      <c r="C44" s="386"/>
      <c r="D44" s="375"/>
      <c r="E44" s="45"/>
      <c r="F44" s="375"/>
    </row>
    <row r="45" spans="1:6">
      <c r="A45" s="172"/>
      <c r="B45" s="390" t="s">
        <v>3219</v>
      </c>
      <c r="C45" s="384" t="s">
        <v>199</v>
      </c>
      <c r="D45" s="362">
        <v>385</v>
      </c>
      <c r="E45" s="113"/>
      <c r="F45" s="362">
        <f>ROUND(D45*E45,2)</f>
        <v>0</v>
      </c>
    </row>
    <row r="46" spans="1:6">
      <c r="A46" s="382"/>
      <c r="B46" s="385"/>
      <c r="D46" s="357"/>
      <c r="E46" s="9"/>
      <c r="F46" s="357"/>
    </row>
    <row r="47" spans="1:6" s="12" customFormat="1">
      <c r="A47" s="382"/>
      <c r="B47" s="382" t="s">
        <v>3990</v>
      </c>
      <c r="C47" s="305"/>
      <c r="D47" s="357"/>
      <c r="E47" s="69"/>
      <c r="F47" s="376"/>
    </row>
    <row r="48" spans="1:6" s="12" customFormat="1">
      <c r="A48" s="382"/>
      <c r="B48" s="391"/>
      <c r="C48" s="388"/>
      <c r="D48" s="375"/>
      <c r="E48" s="68"/>
      <c r="F48" s="377"/>
    </row>
    <row r="49" spans="1:6" s="12" customFormat="1">
      <c r="A49" s="172">
        <f>MAX(A41)+1</f>
        <v>6</v>
      </c>
      <c r="B49" s="30" t="s">
        <v>3994</v>
      </c>
      <c r="C49" s="386"/>
      <c r="D49" s="375"/>
      <c r="E49" s="68"/>
      <c r="F49" s="377"/>
    </row>
    <row r="50" spans="1:6" s="12" customFormat="1" ht="25.5">
      <c r="A50" s="172"/>
      <c r="B50" s="1" t="s">
        <v>3991</v>
      </c>
      <c r="C50" s="386"/>
      <c r="D50" s="375"/>
      <c r="E50" s="68"/>
      <c r="F50" s="377"/>
    </row>
    <row r="51" spans="1:6" s="12" customFormat="1" ht="38.25">
      <c r="A51" s="172"/>
      <c r="B51" s="1" t="s">
        <v>3992</v>
      </c>
      <c r="C51" s="386"/>
      <c r="D51" s="375"/>
      <c r="E51" s="68"/>
      <c r="F51" s="377"/>
    </row>
    <row r="52" spans="1:6" s="12" customFormat="1" ht="63.75">
      <c r="A52" s="172"/>
      <c r="B52" s="1" t="s">
        <v>3993</v>
      </c>
      <c r="C52" s="386"/>
      <c r="D52" s="375"/>
      <c r="E52" s="68"/>
      <c r="F52" s="377"/>
    </row>
    <row r="53" spans="1:6" s="12" customFormat="1">
      <c r="A53" s="172"/>
      <c r="B53" s="1" t="s">
        <v>3337</v>
      </c>
      <c r="C53" s="386"/>
      <c r="D53" s="375"/>
      <c r="E53" s="68"/>
      <c r="F53" s="377"/>
    </row>
    <row r="54" spans="1:6" s="12" customFormat="1">
      <c r="A54" s="172"/>
      <c r="B54" s="1" t="s">
        <v>3224</v>
      </c>
      <c r="C54" s="384" t="s">
        <v>68</v>
      </c>
      <c r="D54" s="362">
        <v>1</v>
      </c>
      <c r="E54" s="114"/>
      <c r="F54" s="378">
        <f>ROUND(D54*E54,2)</f>
        <v>0</v>
      </c>
    </row>
    <row r="55" spans="1:6" s="12" customFormat="1">
      <c r="A55" s="172"/>
      <c r="B55" s="1"/>
      <c r="C55" s="386"/>
      <c r="D55" s="375"/>
      <c r="E55" s="68"/>
      <c r="F55" s="377"/>
    </row>
    <row r="56" spans="1:6" s="12" customFormat="1" ht="25.5">
      <c r="A56" s="172">
        <f>MAX(A49:A51)+1</f>
        <v>7</v>
      </c>
      <c r="B56" s="30" t="s">
        <v>4001</v>
      </c>
      <c r="C56" s="386"/>
      <c r="D56" s="375"/>
      <c r="E56" s="68"/>
      <c r="F56" s="377"/>
    </row>
    <row r="57" spans="1:6" s="12" customFormat="1" ht="63.75">
      <c r="A57" s="172"/>
      <c r="B57" s="1" t="s">
        <v>4242</v>
      </c>
      <c r="C57" s="386"/>
      <c r="D57" s="375"/>
      <c r="E57" s="68"/>
      <c r="F57" s="377"/>
    </row>
    <row r="58" spans="1:6" s="12" customFormat="1" ht="51">
      <c r="A58" s="172"/>
      <c r="B58" s="1" t="s">
        <v>3998</v>
      </c>
      <c r="C58" s="386"/>
      <c r="D58" s="375"/>
      <c r="E58" s="68"/>
      <c r="F58" s="377"/>
    </row>
    <row r="59" spans="1:6" s="12" customFormat="1" ht="140.25">
      <c r="A59" s="172"/>
      <c r="B59" s="1" t="s">
        <v>3999</v>
      </c>
      <c r="C59" s="386"/>
      <c r="D59" s="375"/>
      <c r="E59" s="68"/>
      <c r="F59" s="377"/>
    </row>
    <row r="60" spans="1:6" s="12" customFormat="1" ht="114.75">
      <c r="A60" s="172"/>
      <c r="B60" s="1" t="s">
        <v>4002</v>
      </c>
      <c r="C60" s="386"/>
      <c r="D60" s="375"/>
      <c r="E60" s="68"/>
      <c r="F60" s="377"/>
    </row>
    <row r="61" spans="1:6" s="12" customFormat="1">
      <c r="A61" s="172"/>
      <c r="B61" s="1" t="s">
        <v>3337</v>
      </c>
      <c r="C61" s="386"/>
      <c r="D61" s="375"/>
      <c r="E61" s="68"/>
      <c r="F61" s="377"/>
    </row>
    <row r="62" spans="1:6" s="12" customFormat="1">
      <c r="A62" s="172"/>
      <c r="B62" s="1" t="s">
        <v>4000</v>
      </c>
      <c r="C62" s="384" t="s">
        <v>372</v>
      </c>
      <c r="D62" s="362">
        <v>65</v>
      </c>
      <c r="E62" s="114"/>
      <c r="F62" s="378">
        <f>ROUND(D62*E62,2)</f>
        <v>0</v>
      </c>
    </row>
    <row r="63" spans="1:6" s="12" customFormat="1">
      <c r="A63" s="172"/>
      <c r="B63" s="1"/>
      <c r="C63" s="386"/>
      <c r="D63" s="375"/>
      <c r="E63" s="68"/>
      <c r="F63" s="377"/>
    </row>
    <row r="64" spans="1:6">
      <c r="A64" s="382"/>
      <c r="B64" s="382" t="s">
        <v>3220</v>
      </c>
      <c r="D64" s="357"/>
      <c r="E64" s="9"/>
      <c r="F64" s="357"/>
    </row>
    <row r="65" spans="1:6">
      <c r="A65" s="382"/>
      <c r="B65" s="391"/>
      <c r="C65" s="388"/>
      <c r="D65" s="375"/>
      <c r="E65" s="45"/>
      <c r="F65" s="375"/>
    </row>
    <row r="66" spans="1:6" ht="38.25">
      <c r="A66" s="172">
        <f>MAX(A56)+1</f>
        <v>8</v>
      </c>
      <c r="B66" s="390" t="s">
        <v>3809</v>
      </c>
      <c r="C66" s="386"/>
      <c r="D66" s="375"/>
      <c r="E66" s="45"/>
      <c r="F66" s="375"/>
    </row>
    <row r="67" spans="1:6" ht="38.25">
      <c r="A67" s="382"/>
      <c r="B67" s="2" t="s">
        <v>3221</v>
      </c>
      <c r="C67" s="388"/>
      <c r="D67" s="375"/>
      <c r="E67" s="9"/>
      <c r="F67" s="357"/>
    </row>
    <row r="68" spans="1:6" ht="25.5">
      <c r="A68" s="382"/>
      <c r="B68" s="383" t="s">
        <v>3222</v>
      </c>
      <c r="C68" s="388"/>
      <c r="D68" s="375"/>
      <c r="E68" s="9"/>
      <c r="F68" s="357"/>
    </row>
    <row r="69" spans="1:6">
      <c r="B69" s="385" t="s">
        <v>3223</v>
      </c>
      <c r="C69" s="384" t="s">
        <v>199</v>
      </c>
      <c r="D69" s="357">
        <v>1236</v>
      </c>
      <c r="E69" s="9"/>
      <c r="F69" s="357">
        <f>ROUND(D69*E69,2)</f>
        <v>0</v>
      </c>
    </row>
    <row r="70" spans="1:6">
      <c r="B70" s="383"/>
      <c r="C70" s="388"/>
      <c r="D70" s="375"/>
      <c r="E70" s="9"/>
      <c r="F70" s="357"/>
    </row>
    <row r="71" spans="1:6" ht="38.25">
      <c r="A71" s="172">
        <f>MAX(A66)+1</f>
        <v>9</v>
      </c>
      <c r="B71" s="390" t="s">
        <v>3810</v>
      </c>
      <c r="C71" s="386"/>
      <c r="D71" s="375"/>
      <c r="E71" s="45"/>
      <c r="F71" s="375"/>
    </row>
    <row r="72" spans="1:6" ht="89.25">
      <c r="A72" s="382"/>
      <c r="B72" s="390" t="s">
        <v>3811</v>
      </c>
      <c r="C72" s="386"/>
      <c r="D72" s="375"/>
      <c r="E72" s="45"/>
      <c r="F72" s="375"/>
    </row>
    <row r="73" spans="1:6">
      <c r="A73" s="382"/>
      <c r="B73" s="383" t="s">
        <v>3224</v>
      </c>
      <c r="C73" s="392" t="s">
        <v>68</v>
      </c>
      <c r="D73" s="357">
        <v>1</v>
      </c>
      <c r="E73" s="9"/>
      <c r="F73" s="357">
        <f>ROUND(D73*E73,2)</f>
        <v>0</v>
      </c>
    </row>
    <row r="74" spans="1:6">
      <c r="B74" s="1"/>
      <c r="E74" s="82"/>
      <c r="F74" s="374"/>
    </row>
    <row r="75" spans="1:6" ht="25.5">
      <c r="A75" s="172">
        <f>MAX(A71)+1</f>
        <v>10</v>
      </c>
      <c r="B75" s="30" t="s">
        <v>3089</v>
      </c>
      <c r="E75" s="82"/>
      <c r="F75" s="374"/>
    </row>
    <row r="76" spans="1:6" ht="51">
      <c r="B76" s="1" t="s">
        <v>4284</v>
      </c>
      <c r="E76" s="82"/>
      <c r="F76" s="374"/>
    </row>
    <row r="77" spans="1:6" ht="25.5">
      <c r="B77" s="1" t="s">
        <v>3235</v>
      </c>
      <c r="E77" s="82"/>
      <c r="F77" s="374"/>
    </row>
    <row r="78" spans="1:6" ht="63.75">
      <c r="B78" s="393" t="s">
        <v>3210</v>
      </c>
      <c r="E78" s="82"/>
      <c r="F78" s="374"/>
    </row>
    <row r="79" spans="1:6">
      <c r="B79" s="393" t="s">
        <v>3088</v>
      </c>
      <c r="C79" s="305" t="s">
        <v>199</v>
      </c>
      <c r="D79" s="357">
        <v>13</v>
      </c>
      <c r="E79" s="83"/>
      <c r="F79" s="374">
        <f>ROUND(D79*E79,2)</f>
        <v>0</v>
      </c>
    </row>
    <row r="80" spans="1:6">
      <c r="B80" s="393"/>
      <c r="E80" s="82"/>
      <c r="F80" s="374"/>
    </row>
    <row r="81" spans="1:6">
      <c r="A81" s="172">
        <f>MAX(A75)+1</f>
        <v>11</v>
      </c>
      <c r="B81" s="30" t="s">
        <v>3091</v>
      </c>
      <c r="E81" s="82"/>
      <c r="F81" s="374"/>
    </row>
    <row r="82" spans="1:6" ht="38.25">
      <c r="B82" s="1" t="s">
        <v>3092</v>
      </c>
      <c r="E82" s="82"/>
      <c r="F82" s="374"/>
    </row>
    <row r="83" spans="1:6">
      <c r="B83" s="393" t="s">
        <v>3093</v>
      </c>
      <c r="C83" s="305" t="s">
        <v>105</v>
      </c>
      <c r="D83" s="357">
        <v>1300</v>
      </c>
      <c r="E83" s="83"/>
      <c r="F83" s="374">
        <f>ROUND(D83*E83,2)</f>
        <v>0</v>
      </c>
    </row>
    <row r="84" spans="1:6">
      <c r="B84" s="393"/>
      <c r="E84" s="82"/>
      <c r="F84" s="374"/>
    </row>
    <row r="85" spans="1:6">
      <c r="A85" s="172">
        <f>MAX(A81)+1</f>
        <v>12</v>
      </c>
      <c r="B85" s="53" t="s">
        <v>3090</v>
      </c>
      <c r="C85" s="360"/>
      <c r="D85" s="357"/>
      <c r="E85" s="82"/>
      <c r="F85" s="374"/>
    </row>
    <row r="86" spans="1:6" ht="51">
      <c r="B86" s="194" t="s">
        <v>314</v>
      </c>
      <c r="C86" s="360"/>
      <c r="D86" s="357"/>
      <c r="E86" s="82"/>
      <c r="F86" s="374"/>
    </row>
    <row r="87" spans="1:6" ht="25.5">
      <c r="B87" s="194" t="s">
        <v>4045</v>
      </c>
      <c r="C87" s="360"/>
      <c r="D87" s="357"/>
      <c r="E87" s="82"/>
      <c r="F87" s="374"/>
    </row>
    <row r="88" spans="1:6">
      <c r="B88" s="194" t="s">
        <v>315</v>
      </c>
      <c r="C88" s="360"/>
      <c r="D88" s="357"/>
      <c r="E88" s="82"/>
      <c r="F88" s="374"/>
    </row>
    <row r="89" spans="1:6">
      <c r="A89" s="367" t="s">
        <v>83</v>
      </c>
      <c r="B89" s="12" t="s">
        <v>316</v>
      </c>
      <c r="C89" s="360" t="s">
        <v>317</v>
      </c>
      <c r="D89" s="357">
        <v>30</v>
      </c>
      <c r="E89" s="83"/>
      <c r="F89" s="374">
        <f>ROUND(D89*E89,2)</f>
        <v>0</v>
      </c>
    </row>
    <row r="90" spans="1:6">
      <c r="A90" s="367" t="s">
        <v>85</v>
      </c>
      <c r="B90" s="12" t="s">
        <v>318</v>
      </c>
      <c r="C90" s="360" t="s">
        <v>317</v>
      </c>
      <c r="D90" s="357">
        <v>30</v>
      </c>
      <c r="E90" s="83"/>
      <c r="F90" s="374">
        <f>ROUND(D90*E90,2)</f>
        <v>0</v>
      </c>
    </row>
    <row r="91" spans="1:6">
      <c r="A91" s="367" t="s">
        <v>87</v>
      </c>
      <c r="B91" s="12" t="s">
        <v>319</v>
      </c>
      <c r="C91" s="360" t="s">
        <v>317</v>
      </c>
      <c r="D91" s="357">
        <v>30</v>
      </c>
      <c r="E91" s="83"/>
      <c r="F91" s="374">
        <f>ROUND(D91*E91,2)</f>
        <v>0</v>
      </c>
    </row>
    <row r="92" spans="1:6">
      <c r="B92" s="5"/>
      <c r="E92" s="82"/>
      <c r="F92" s="374"/>
    </row>
    <row r="93" spans="1:6">
      <c r="A93" s="394" t="s">
        <v>321</v>
      </c>
      <c r="B93" s="395" t="s">
        <v>3087</v>
      </c>
      <c r="C93" s="396"/>
      <c r="D93" s="397"/>
      <c r="E93" s="84"/>
      <c r="F93" s="379">
        <f>SUM(F3:F91)</f>
        <v>0</v>
      </c>
    </row>
    <row r="94" spans="1:6">
      <c r="A94" s="217"/>
      <c r="B94" s="128"/>
      <c r="D94" s="360"/>
      <c r="E94" s="60"/>
      <c r="F94" s="380"/>
    </row>
    <row r="95" spans="1:6" ht="13.5" thickBot="1">
      <c r="A95" s="217"/>
      <c r="B95" s="128"/>
      <c r="D95" s="360"/>
      <c r="E95" s="60"/>
      <c r="F95" s="380"/>
    </row>
    <row r="96" spans="1:6" ht="13.5" thickBot="1">
      <c r="A96" s="217"/>
      <c r="B96" s="128" t="s">
        <v>4003</v>
      </c>
      <c r="D96" s="105"/>
      <c r="E96" s="60"/>
      <c r="F96" s="380">
        <f>SUM(F22)+SUM(F45:F62)</f>
        <v>0</v>
      </c>
    </row>
    <row r="97" spans="1:6" ht="13.5" thickBot="1">
      <c r="A97" s="217"/>
      <c r="B97" s="128"/>
      <c r="D97" s="360"/>
      <c r="E97" s="60"/>
      <c r="F97" s="380"/>
    </row>
    <row r="98" spans="1:6" ht="13.5" thickBot="1">
      <c r="A98" s="217"/>
      <c r="B98" s="128" t="s">
        <v>4004</v>
      </c>
      <c r="D98" s="106"/>
      <c r="E98" s="60"/>
      <c r="F98" s="380"/>
    </row>
    <row r="99" spans="1:6" ht="13.5" thickBot="1">
      <c r="A99" s="217"/>
      <c r="B99" s="128"/>
      <c r="D99" s="360"/>
      <c r="E99" s="60"/>
      <c r="F99" s="380"/>
    </row>
    <row r="100" spans="1:6" ht="13.5" thickBot="1">
      <c r="A100" s="217"/>
      <c r="B100" s="128" t="s">
        <v>4005</v>
      </c>
      <c r="D100" s="107"/>
      <c r="E100" s="60"/>
      <c r="F100" s="380">
        <f>SUM(F27:F38)+SUM(F69:F91)</f>
        <v>0</v>
      </c>
    </row>
    <row r="101" spans="1:6">
      <c r="A101" s="217"/>
      <c r="B101" s="128"/>
      <c r="D101" s="360"/>
      <c r="E101" s="60"/>
      <c r="F101" s="380"/>
    </row>
    <row r="102" spans="1:6">
      <c r="E102" s="82"/>
      <c r="F102" s="374"/>
    </row>
  </sheetData>
  <sheetProtection algorithmName="SHA-512" hashValue="+Q1A6RZ5dP0uP5/V00IlYoHRwj99W17zRFX2G1+94wO1OOz5e5JCNqoqgRIZ7xmIMJumprTzyNPWhM7fGlw4Tg==" saltValue="CisnGZ9PKOE0jxwmCjS7Bw=="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A831F-7E3A-4662-BAD3-6925CFA6E9C4}">
  <sheetPr codeName="Sheet8"/>
  <dimension ref="A1:H313"/>
  <sheetViews>
    <sheetView view="pageBreakPreview" zoomScaleNormal="100" zoomScaleSheetLayoutView="100" workbookViewId="0">
      <selection activeCell="G1" sqref="G1"/>
    </sheetView>
  </sheetViews>
  <sheetFormatPr defaultColWidth="11" defaultRowHeight="12.75"/>
  <cols>
    <col min="1" max="1" width="4.625" style="382" customWidth="1"/>
    <col min="2" max="2" width="35.625" style="12" customWidth="1"/>
    <col min="3" max="3" width="7.125" style="386" customWidth="1"/>
    <col min="4" max="4" width="9.125" style="12" customWidth="1"/>
    <col min="5" max="5" width="10.625" style="46" customWidth="1"/>
    <col min="6" max="6" width="13.125" style="12" customWidth="1"/>
    <col min="7" max="16384" width="11" style="12"/>
  </cols>
  <sheetData>
    <row r="1" spans="1:6" ht="25.5">
      <c r="A1" s="321" t="s">
        <v>39</v>
      </c>
      <c r="B1" s="403" t="s">
        <v>40</v>
      </c>
      <c r="C1" s="404" t="s">
        <v>41</v>
      </c>
      <c r="D1" s="398" t="s">
        <v>42</v>
      </c>
      <c r="E1" s="125" t="s">
        <v>43</v>
      </c>
      <c r="F1" s="398" t="s">
        <v>44</v>
      </c>
    </row>
    <row r="2" spans="1:6">
      <c r="A2" s="405"/>
      <c r="B2" s="399"/>
      <c r="C2" s="406"/>
      <c r="D2" s="399"/>
      <c r="E2" s="48"/>
      <c r="F2" s="399"/>
    </row>
    <row r="3" spans="1:6">
      <c r="A3" s="11" t="s">
        <v>437</v>
      </c>
      <c r="B3" s="4" t="s">
        <v>3317</v>
      </c>
      <c r="C3" s="303"/>
      <c r="D3" s="34"/>
      <c r="E3" s="85"/>
      <c r="F3" s="400"/>
    </row>
    <row r="4" spans="1:6">
      <c r="E4" s="68"/>
      <c r="F4" s="377"/>
    </row>
    <row r="5" spans="1:6">
      <c r="B5" s="12" t="s">
        <v>28</v>
      </c>
      <c r="E5" s="68"/>
      <c r="F5" s="377"/>
    </row>
    <row r="6" spans="1:6" ht="38.25">
      <c r="B6" s="1" t="s">
        <v>723</v>
      </c>
      <c r="E6" s="68"/>
      <c r="F6" s="377"/>
    </row>
    <row r="7" spans="1:6" ht="63.75">
      <c r="B7" s="1" t="s">
        <v>3316</v>
      </c>
      <c r="E7" s="68"/>
      <c r="F7" s="377"/>
    </row>
    <row r="8" spans="1:6" ht="102">
      <c r="B8" s="5" t="s">
        <v>3315</v>
      </c>
      <c r="E8" s="68"/>
      <c r="F8" s="377"/>
    </row>
    <row r="9" spans="1:6" ht="25.5">
      <c r="B9" s="5" t="s">
        <v>3314</v>
      </c>
      <c r="E9" s="68"/>
      <c r="F9" s="377"/>
    </row>
    <row r="10" spans="1:6" ht="51">
      <c r="B10" s="1" t="s">
        <v>3313</v>
      </c>
      <c r="E10" s="68"/>
      <c r="F10" s="377"/>
    </row>
    <row r="11" spans="1:6" ht="38.25">
      <c r="B11" s="1" t="s">
        <v>3312</v>
      </c>
      <c r="E11" s="68"/>
      <c r="F11" s="377"/>
    </row>
    <row r="12" spans="1:6" ht="76.5">
      <c r="B12" s="1" t="s">
        <v>3311</v>
      </c>
      <c r="E12" s="68"/>
      <c r="F12" s="377"/>
    </row>
    <row r="13" spans="1:6" ht="63.75">
      <c r="B13" s="1" t="s">
        <v>3310</v>
      </c>
      <c r="E13" s="68"/>
      <c r="F13" s="377"/>
    </row>
    <row r="14" spans="1:6" ht="89.25">
      <c r="B14" s="1" t="s">
        <v>3309</v>
      </c>
      <c r="E14" s="68"/>
      <c r="F14" s="377"/>
    </row>
    <row r="15" spans="1:6" ht="76.5">
      <c r="B15" s="1" t="s">
        <v>3308</v>
      </c>
      <c r="E15" s="68"/>
      <c r="F15" s="377"/>
    </row>
    <row r="16" spans="1:6" ht="38.25">
      <c r="B16" s="1" t="s">
        <v>3307</v>
      </c>
      <c r="E16" s="68"/>
      <c r="F16" s="377"/>
    </row>
    <row r="17" spans="1:6" ht="191.25">
      <c r="B17" s="1" t="s">
        <v>3306</v>
      </c>
      <c r="E17" s="68"/>
      <c r="F17" s="377"/>
    </row>
    <row r="18" spans="1:6" ht="51">
      <c r="B18" s="1" t="s">
        <v>3305</v>
      </c>
      <c r="E18" s="68"/>
      <c r="F18" s="377"/>
    </row>
    <row r="19" spans="1:6" ht="76.5">
      <c r="B19" s="390" t="s">
        <v>3304</v>
      </c>
      <c r="E19" s="68"/>
      <c r="F19" s="377"/>
    </row>
    <row r="20" spans="1:6" ht="409.5">
      <c r="B20" s="5" t="s">
        <v>3303</v>
      </c>
      <c r="E20" s="68"/>
      <c r="F20" s="377"/>
    </row>
    <row r="21" spans="1:6">
      <c r="B21" s="2"/>
      <c r="E21" s="68"/>
      <c r="F21" s="377"/>
    </row>
    <row r="22" spans="1:6">
      <c r="E22" s="68"/>
      <c r="F22" s="377"/>
    </row>
    <row r="23" spans="1:6">
      <c r="B23" s="4" t="s">
        <v>503</v>
      </c>
      <c r="E23" s="68"/>
      <c r="F23" s="377"/>
    </row>
    <row r="24" spans="1:6" ht="38.25">
      <c r="B24" s="4" t="s">
        <v>3760</v>
      </c>
      <c r="E24" s="68"/>
      <c r="F24" s="377"/>
    </row>
    <row r="25" spans="1:6" ht="63.75">
      <c r="B25" s="4" t="s">
        <v>3761</v>
      </c>
      <c r="E25" s="68"/>
      <c r="F25" s="377"/>
    </row>
    <row r="26" spans="1:6" ht="51">
      <c r="B26" s="4" t="s">
        <v>3762</v>
      </c>
      <c r="E26" s="68"/>
      <c r="F26" s="377"/>
    </row>
    <row r="27" spans="1:6">
      <c r="B27" s="2"/>
      <c r="E27" s="68"/>
      <c r="F27" s="377"/>
    </row>
    <row r="28" spans="1:6">
      <c r="B28" s="2"/>
      <c r="E28" s="68"/>
      <c r="F28" s="377"/>
    </row>
    <row r="29" spans="1:6">
      <c r="B29" s="382" t="s">
        <v>3302</v>
      </c>
      <c r="E29" s="68"/>
      <c r="F29" s="377"/>
    </row>
    <row r="30" spans="1:6">
      <c r="B30" s="391"/>
      <c r="C30" s="388"/>
      <c r="E30" s="68"/>
      <c r="F30" s="377"/>
    </row>
    <row r="31" spans="1:6" ht="25.5">
      <c r="A31" s="172">
        <f>MAX(A1:A29)+1</f>
        <v>1</v>
      </c>
      <c r="B31" s="383" t="s">
        <v>3301</v>
      </c>
      <c r="C31" s="388"/>
      <c r="E31" s="68"/>
      <c r="F31" s="377"/>
    </row>
    <row r="32" spans="1:6" s="3" customFormat="1">
      <c r="A32" s="382"/>
      <c r="B32" s="2" t="s">
        <v>3224</v>
      </c>
      <c r="C32" s="384" t="s">
        <v>68</v>
      </c>
      <c r="D32" s="362">
        <v>1</v>
      </c>
      <c r="E32" s="114"/>
      <c r="F32" s="378">
        <f>ROUND(D32*E32,2)</f>
        <v>0</v>
      </c>
    </row>
    <row r="33" spans="1:8">
      <c r="B33" s="383"/>
      <c r="C33" s="388"/>
      <c r="E33" s="68"/>
      <c r="F33" s="377"/>
    </row>
    <row r="34" spans="1:8" ht="38.25">
      <c r="A34" s="172">
        <f>MAX(A4:A32)+1</f>
        <v>2</v>
      </c>
      <c r="B34" s="383" t="s">
        <v>3300</v>
      </c>
      <c r="C34" s="388"/>
      <c r="E34" s="68"/>
      <c r="F34" s="377"/>
    </row>
    <row r="35" spans="1:8" ht="102">
      <c r="A35" s="172"/>
      <c r="B35" s="383" t="s">
        <v>3299</v>
      </c>
      <c r="C35" s="388"/>
      <c r="E35" s="68"/>
      <c r="F35" s="377"/>
      <c r="H35" s="1"/>
    </row>
    <row r="36" spans="1:8">
      <c r="B36" s="2" t="s">
        <v>3224</v>
      </c>
      <c r="C36" s="384" t="s">
        <v>68</v>
      </c>
      <c r="D36" s="362">
        <v>1</v>
      </c>
      <c r="E36" s="114"/>
      <c r="F36" s="378">
        <f>ROUND(D36*E36,2)</f>
        <v>0</v>
      </c>
    </row>
    <row r="37" spans="1:8">
      <c r="B37" s="2"/>
      <c r="C37" s="384"/>
      <c r="D37" s="357"/>
      <c r="E37" s="69"/>
      <c r="F37" s="376"/>
    </row>
    <row r="38" spans="1:8">
      <c r="B38" s="382" t="s">
        <v>3298</v>
      </c>
      <c r="C38" s="384"/>
      <c r="D38" s="357"/>
      <c r="E38" s="69"/>
      <c r="F38" s="376"/>
    </row>
    <row r="39" spans="1:8">
      <c r="B39" s="2"/>
      <c r="C39" s="384"/>
      <c r="D39" s="357"/>
      <c r="E39" s="69"/>
      <c r="F39" s="376"/>
    </row>
    <row r="40" spans="1:8" ht="51">
      <c r="A40" s="172">
        <f>MAX(A33:A34)+1</f>
        <v>3</v>
      </c>
      <c r="B40" s="1" t="s">
        <v>3812</v>
      </c>
      <c r="D40" s="375"/>
      <c r="E40" s="68"/>
      <c r="F40" s="377"/>
    </row>
    <row r="41" spans="1:8" ht="38.25">
      <c r="A41" s="172"/>
      <c r="B41" s="1" t="s">
        <v>4336</v>
      </c>
      <c r="D41" s="375"/>
      <c r="E41" s="68"/>
      <c r="F41" s="377"/>
    </row>
    <row r="42" spans="1:8" ht="63.75">
      <c r="B42" s="2" t="s">
        <v>3297</v>
      </c>
      <c r="C42" s="388"/>
      <c r="D42" s="375"/>
      <c r="E42" s="69"/>
      <c r="F42" s="376"/>
    </row>
    <row r="43" spans="1:8" ht="38.25">
      <c r="B43" s="383" t="s">
        <v>3253</v>
      </c>
      <c r="C43" s="388"/>
      <c r="D43" s="375"/>
      <c r="E43" s="69"/>
      <c r="F43" s="376"/>
    </row>
    <row r="44" spans="1:8" ht="51">
      <c r="A44" s="365"/>
      <c r="B44" s="383" t="s">
        <v>3293</v>
      </c>
      <c r="C44" s="388"/>
      <c r="D44" s="375"/>
      <c r="E44" s="69"/>
      <c r="F44" s="376"/>
    </row>
    <row r="45" spans="1:8" ht="102">
      <c r="B45" s="383" t="s">
        <v>3296</v>
      </c>
      <c r="C45" s="388"/>
      <c r="D45" s="375"/>
      <c r="E45" s="69"/>
      <c r="F45" s="376"/>
    </row>
    <row r="46" spans="1:8">
      <c r="B46" s="383" t="s">
        <v>3295</v>
      </c>
      <c r="C46" s="384" t="s">
        <v>199</v>
      </c>
      <c r="D46" s="362">
        <v>75</v>
      </c>
      <c r="E46" s="114"/>
      <c r="F46" s="378">
        <f>ROUND(D46*E46,2)</f>
        <v>0</v>
      </c>
    </row>
    <row r="47" spans="1:8">
      <c r="B47" s="2"/>
      <c r="C47" s="384"/>
      <c r="D47" s="357"/>
      <c r="E47" s="69"/>
      <c r="F47" s="376"/>
    </row>
    <row r="48" spans="1:8" ht="38.25">
      <c r="A48" s="172">
        <f>MAX(A40:A41)+1</f>
        <v>4</v>
      </c>
      <c r="B48" s="1" t="s">
        <v>3813</v>
      </c>
      <c r="D48" s="375"/>
      <c r="E48" s="68"/>
      <c r="F48" s="377"/>
    </row>
    <row r="49" spans="1:8" ht="153">
      <c r="A49" s="172"/>
      <c r="B49" s="1" t="s">
        <v>3318</v>
      </c>
      <c r="D49" s="375"/>
      <c r="E49" s="68"/>
      <c r="F49" s="377"/>
    </row>
    <row r="50" spans="1:8" ht="102">
      <c r="B50" s="2" t="s">
        <v>3294</v>
      </c>
      <c r="C50" s="388"/>
      <c r="D50" s="375"/>
      <c r="E50" s="69"/>
      <c r="F50" s="376"/>
    </row>
    <row r="51" spans="1:8" ht="38.25">
      <c r="B51" s="383" t="s">
        <v>3253</v>
      </c>
      <c r="C51" s="388"/>
      <c r="D51" s="375"/>
      <c r="E51" s="69"/>
      <c r="F51" s="376"/>
    </row>
    <row r="52" spans="1:8" ht="51">
      <c r="A52" s="365"/>
      <c r="B52" s="383" t="s">
        <v>3293</v>
      </c>
      <c r="C52" s="388"/>
      <c r="D52" s="375"/>
      <c r="E52" s="69"/>
      <c r="F52" s="376"/>
    </row>
    <row r="53" spans="1:8" ht="102">
      <c r="B53" s="383" t="s">
        <v>3280</v>
      </c>
      <c r="C53" s="388"/>
      <c r="D53" s="375"/>
      <c r="E53" s="69"/>
      <c r="F53" s="376"/>
    </row>
    <row r="54" spans="1:8" ht="25.5">
      <c r="B54" s="383" t="s">
        <v>3250</v>
      </c>
      <c r="D54" s="375"/>
      <c r="E54" s="68"/>
      <c r="F54" s="377"/>
    </row>
    <row r="55" spans="1:8">
      <c r="A55" s="365" t="s">
        <v>1138</v>
      </c>
      <c r="B55" s="385" t="s">
        <v>3249</v>
      </c>
      <c r="C55" s="386" t="s">
        <v>105</v>
      </c>
      <c r="D55" s="407">
        <v>132</v>
      </c>
      <c r="E55" s="115"/>
      <c r="F55" s="378">
        <f>ROUND(D55*E55,2)</f>
        <v>0</v>
      </c>
    </row>
    <row r="56" spans="1:8">
      <c r="A56" s="365" t="s">
        <v>1139</v>
      </c>
      <c r="B56" s="385" t="s">
        <v>3248</v>
      </c>
      <c r="C56" s="384" t="s">
        <v>199</v>
      </c>
      <c r="D56" s="362">
        <v>33</v>
      </c>
      <c r="E56" s="114"/>
      <c r="F56" s="378">
        <f>ROUND(D56*E56,2)</f>
        <v>0</v>
      </c>
    </row>
    <row r="57" spans="1:8">
      <c r="B57" s="2"/>
      <c r="C57" s="384"/>
      <c r="D57" s="357"/>
      <c r="E57" s="69"/>
      <c r="F57" s="376"/>
    </row>
    <row r="58" spans="1:8" ht="38.25">
      <c r="A58" s="172">
        <f>MAX(A47:A48)+1</f>
        <v>5</v>
      </c>
      <c r="B58" s="1" t="s">
        <v>3814</v>
      </c>
      <c r="D58" s="375"/>
      <c r="E58" s="68"/>
      <c r="F58" s="377"/>
    </row>
    <row r="59" spans="1:8" ht="114.75">
      <c r="A59" s="172"/>
      <c r="B59" s="1" t="s">
        <v>4243</v>
      </c>
      <c r="D59" s="375"/>
      <c r="E59" s="68"/>
      <c r="F59" s="377"/>
      <c r="H59" s="1"/>
    </row>
    <row r="60" spans="1:8" ht="102">
      <c r="B60" s="2" t="s">
        <v>3292</v>
      </c>
      <c r="C60" s="388"/>
      <c r="D60" s="375"/>
      <c r="E60" s="69"/>
      <c r="F60" s="376"/>
    </row>
    <row r="61" spans="1:8" ht="38.25">
      <c r="B61" s="383" t="s">
        <v>3253</v>
      </c>
      <c r="C61" s="388"/>
      <c r="D61" s="375"/>
      <c r="E61" s="69"/>
      <c r="F61" s="376"/>
    </row>
    <row r="62" spans="1:8" ht="51">
      <c r="A62" s="365"/>
      <c r="B62" s="383" t="s">
        <v>3291</v>
      </c>
      <c r="C62" s="388"/>
      <c r="D62" s="375"/>
      <c r="E62" s="69"/>
      <c r="F62" s="376"/>
    </row>
    <row r="63" spans="1:8" ht="102">
      <c r="B63" s="383" t="s">
        <v>3280</v>
      </c>
      <c r="C63" s="388"/>
      <c r="D63" s="375"/>
      <c r="E63" s="69"/>
      <c r="F63" s="376"/>
    </row>
    <row r="64" spans="1:8" ht="25.5">
      <c r="B64" s="383" t="s">
        <v>3250</v>
      </c>
      <c r="D64" s="375"/>
      <c r="E64" s="68"/>
      <c r="F64" s="377"/>
    </row>
    <row r="65" spans="1:6">
      <c r="A65" s="365" t="s">
        <v>1138</v>
      </c>
      <c r="B65" s="385" t="s">
        <v>3249</v>
      </c>
      <c r="C65" s="386" t="s">
        <v>105</v>
      </c>
      <c r="D65" s="407">
        <v>330</v>
      </c>
      <c r="E65" s="115"/>
      <c r="F65" s="378">
        <f>ROUND(D65*E65,2)</f>
        <v>0</v>
      </c>
    </row>
    <row r="66" spans="1:6">
      <c r="A66" s="365" t="s">
        <v>1139</v>
      </c>
      <c r="B66" s="385" t="s">
        <v>3248</v>
      </c>
      <c r="C66" s="384" t="s">
        <v>199</v>
      </c>
      <c r="D66" s="362">
        <v>60</v>
      </c>
      <c r="E66" s="114"/>
      <c r="F66" s="378">
        <f>ROUND(D66*E66,2)</f>
        <v>0</v>
      </c>
    </row>
    <row r="67" spans="1:6">
      <c r="B67" s="2"/>
      <c r="C67" s="384"/>
      <c r="D67" s="357"/>
      <c r="E67" s="69"/>
      <c r="F67" s="376"/>
    </row>
    <row r="68" spans="1:6" ht="51">
      <c r="A68" s="172">
        <f>MAX(A57:A59)+1</f>
        <v>6</v>
      </c>
      <c r="B68" s="1" t="s">
        <v>3815</v>
      </c>
      <c r="D68" s="375"/>
      <c r="E68" s="68"/>
      <c r="F68" s="377"/>
    </row>
    <row r="69" spans="1:6" ht="38.25">
      <c r="A69" s="172"/>
      <c r="B69" s="1" t="s">
        <v>3290</v>
      </c>
      <c r="D69" s="375"/>
      <c r="E69" s="68"/>
      <c r="F69" s="377"/>
    </row>
    <row r="70" spans="1:6" ht="114.75">
      <c r="B70" s="2" t="s">
        <v>3282</v>
      </c>
      <c r="C70" s="388"/>
      <c r="D70" s="375"/>
      <c r="E70" s="69"/>
      <c r="F70" s="376"/>
    </row>
    <row r="71" spans="1:6" ht="38.25">
      <c r="B71" s="383" t="s">
        <v>3253</v>
      </c>
      <c r="C71" s="388"/>
      <c r="D71" s="375"/>
      <c r="E71" s="69"/>
      <c r="F71" s="376"/>
    </row>
    <row r="72" spans="1:6" ht="63.75">
      <c r="A72" s="365"/>
      <c r="B72" s="383" t="s">
        <v>3281</v>
      </c>
      <c r="C72" s="388"/>
      <c r="D72" s="375"/>
      <c r="E72" s="69"/>
      <c r="F72" s="376"/>
    </row>
    <row r="73" spans="1:6" ht="102">
      <c r="B73" s="383" t="s">
        <v>3280</v>
      </c>
      <c r="C73" s="388"/>
      <c r="D73" s="375"/>
      <c r="E73" s="69"/>
      <c r="F73" s="376"/>
    </row>
    <row r="74" spans="1:6" ht="25.5">
      <c r="B74" s="383" t="s">
        <v>3250</v>
      </c>
      <c r="D74" s="375"/>
      <c r="E74" s="68"/>
      <c r="F74" s="377"/>
    </row>
    <row r="75" spans="1:6">
      <c r="A75" s="365" t="s">
        <v>1138</v>
      </c>
      <c r="B75" s="385" t="s">
        <v>3249</v>
      </c>
      <c r="C75" s="386" t="s">
        <v>105</v>
      </c>
      <c r="D75" s="407">
        <v>4</v>
      </c>
      <c r="E75" s="115"/>
      <c r="F75" s="378">
        <f>ROUND(D75*E75,2)</f>
        <v>0</v>
      </c>
    </row>
    <row r="76" spans="1:6">
      <c r="A76" s="365" t="s">
        <v>1139</v>
      </c>
      <c r="B76" s="385" t="s">
        <v>3248</v>
      </c>
      <c r="C76" s="384" t="s">
        <v>199</v>
      </c>
      <c r="D76" s="362">
        <v>3</v>
      </c>
      <c r="E76" s="114"/>
      <c r="F76" s="378">
        <f>ROUND(D76*E76,2)</f>
        <v>0</v>
      </c>
    </row>
    <row r="77" spans="1:6">
      <c r="A77" s="365"/>
      <c r="B77" s="385"/>
      <c r="C77" s="384"/>
      <c r="D77" s="357"/>
      <c r="E77" s="69"/>
      <c r="F77" s="376"/>
    </row>
    <row r="78" spans="1:6" ht="51">
      <c r="A78" s="172">
        <f>MAX(A67:A69)+1</f>
        <v>7</v>
      </c>
      <c r="B78" s="1" t="s">
        <v>4017</v>
      </c>
      <c r="D78" s="375"/>
      <c r="E78" s="68"/>
      <c r="F78" s="377"/>
    </row>
    <row r="79" spans="1:6" ht="63.75">
      <c r="A79" s="172"/>
      <c r="B79" s="1" t="s">
        <v>3663</v>
      </c>
      <c r="D79" s="375"/>
      <c r="E79" s="68"/>
      <c r="F79" s="377"/>
    </row>
    <row r="80" spans="1:6" ht="114.75">
      <c r="B80" s="2" t="s">
        <v>3282</v>
      </c>
      <c r="C80" s="388"/>
      <c r="D80" s="375"/>
      <c r="E80" s="69"/>
      <c r="F80" s="376"/>
    </row>
    <row r="81" spans="1:6" ht="38.25">
      <c r="B81" s="383" t="s">
        <v>3253</v>
      </c>
      <c r="C81" s="388"/>
      <c r="D81" s="375"/>
      <c r="E81" s="69"/>
      <c r="F81" s="376"/>
    </row>
    <row r="82" spans="1:6" ht="63.75">
      <c r="A82" s="365"/>
      <c r="B82" s="383" t="s">
        <v>3281</v>
      </c>
      <c r="C82" s="388"/>
      <c r="D82" s="375"/>
      <c r="E82" s="69"/>
      <c r="F82" s="376"/>
    </row>
    <row r="83" spans="1:6" ht="102">
      <c r="B83" s="383" t="s">
        <v>3280</v>
      </c>
      <c r="C83" s="388"/>
      <c r="D83" s="375"/>
      <c r="E83" s="69"/>
      <c r="F83" s="376"/>
    </row>
    <row r="84" spans="1:6" ht="25.5">
      <c r="B84" s="383" t="s">
        <v>3250</v>
      </c>
      <c r="D84" s="375"/>
      <c r="E84" s="68"/>
      <c r="F84" s="377"/>
    </row>
    <row r="85" spans="1:6">
      <c r="A85" s="365" t="s">
        <v>1138</v>
      </c>
      <c r="B85" s="385" t="s">
        <v>3249</v>
      </c>
      <c r="C85" s="386" t="s">
        <v>105</v>
      </c>
      <c r="D85" s="407">
        <v>44</v>
      </c>
      <c r="E85" s="115"/>
      <c r="F85" s="378">
        <f>ROUND(D85*E85,2)</f>
        <v>0</v>
      </c>
    </row>
    <row r="86" spans="1:6">
      <c r="A86" s="365" t="s">
        <v>1139</v>
      </c>
      <c r="B86" s="385" t="s">
        <v>3248</v>
      </c>
      <c r="C86" s="384" t="s">
        <v>199</v>
      </c>
      <c r="D86" s="362">
        <v>28</v>
      </c>
      <c r="E86" s="114"/>
      <c r="F86" s="378">
        <f>ROUND(D86*E86,2)</f>
        <v>0</v>
      </c>
    </row>
    <row r="87" spans="1:6">
      <c r="A87" s="365"/>
      <c r="B87" s="385"/>
      <c r="C87" s="384"/>
      <c r="D87" s="357"/>
      <c r="E87" s="69"/>
      <c r="F87" s="376"/>
    </row>
    <row r="88" spans="1:6" ht="51">
      <c r="A88" s="172">
        <f>MAX(A78:A80)+1</f>
        <v>8</v>
      </c>
      <c r="B88" s="1" t="s">
        <v>3816</v>
      </c>
      <c r="D88" s="375"/>
      <c r="E88" s="68"/>
      <c r="F88" s="377"/>
    </row>
    <row r="89" spans="1:6" ht="76.5">
      <c r="A89" s="172"/>
      <c r="B89" s="1" t="s">
        <v>4285</v>
      </c>
      <c r="D89" s="375"/>
      <c r="E89" s="68"/>
      <c r="F89" s="377"/>
    </row>
    <row r="90" spans="1:6" ht="114.75">
      <c r="B90" s="2" t="s">
        <v>3285</v>
      </c>
      <c r="C90" s="388"/>
      <c r="D90" s="375"/>
      <c r="E90" s="69"/>
      <c r="F90" s="376"/>
    </row>
    <row r="91" spans="1:6" ht="38.25">
      <c r="B91" s="383" t="s">
        <v>3253</v>
      </c>
      <c r="C91" s="388"/>
      <c r="D91" s="375"/>
      <c r="E91" s="69"/>
      <c r="F91" s="376"/>
    </row>
    <row r="92" spans="1:6" ht="63.75">
      <c r="A92" s="365"/>
      <c r="B92" s="383" t="s">
        <v>3281</v>
      </c>
      <c r="C92" s="388"/>
      <c r="D92" s="375"/>
      <c r="E92" s="69"/>
      <c r="F92" s="376"/>
    </row>
    <row r="93" spans="1:6" ht="102">
      <c r="B93" s="383" t="s">
        <v>3280</v>
      </c>
      <c r="C93" s="388"/>
      <c r="D93" s="375"/>
      <c r="E93" s="69"/>
      <c r="F93" s="376"/>
    </row>
    <row r="94" spans="1:6" ht="25.5">
      <c r="B94" s="383" t="s">
        <v>3250</v>
      </c>
      <c r="D94" s="375"/>
      <c r="E94" s="68"/>
      <c r="F94" s="377"/>
    </row>
    <row r="95" spans="1:6">
      <c r="A95" s="365" t="s">
        <v>1138</v>
      </c>
      <c r="B95" s="385" t="s">
        <v>3249</v>
      </c>
      <c r="C95" s="386" t="s">
        <v>105</v>
      </c>
      <c r="D95" s="407">
        <v>528</v>
      </c>
      <c r="E95" s="115"/>
      <c r="F95" s="378">
        <f>ROUND(D95*E95,2)</f>
        <v>0</v>
      </c>
    </row>
    <row r="96" spans="1:6">
      <c r="A96" s="365" t="s">
        <v>1139</v>
      </c>
      <c r="B96" s="385" t="s">
        <v>3248</v>
      </c>
      <c r="C96" s="384" t="s">
        <v>199</v>
      </c>
      <c r="D96" s="362">
        <v>60</v>
      </c>
      <c r="E96" s="114"/>
      <c r="F96" s="378">
        <f>ROUND(D96*E96,2)</f>
        <v>0</v>
      </c>
    </row>
    <row r="97" spans="1:8">
      <c r="A97" s="365"/>
      <c r="B97" s="385"/>
      <c r="C97" s="384"/>
      <c r="D97" s="357"/>
      <c r="E97" s="69"/>
      <c r="F97" s="376"/>
    </row>
    <row r="98" spans="1:8" ht="51">
      <c r="A98" s="172">
        <f>MAX(A88:A90)+1</f>
        <v>9</v>
      </c>
      <c r="B98" s="1" t="s">
        <v>3817</v>
      </c>
      <c r="D98" s="375"/>
      <c r="E98" s="68"/>
      <c r="F98" s="377"/>
    </row>
    <row r="99" spans="1:8" ht="63.75">
      <c r="A99" s="172"/>
      <c r="B99" s="1" t="s">
        <v>3289</v>
      </c>
      <c r="D99" s="375"/>
      <c r="E99" s="68"/>
      <c r="F99" s="377"/>
    </row>
    <row r="100" spans="1:8" ht="114.75">
      <c r="B100" s="2" t="s">
        <v>3282</v>
      </c>
      <c r="C100" s="388"/>
      <c r="D100" s="375"/>
      <c r="E100" s="69"/>
      <c r="F100" s="376"/>
    </row>
    <row r="101" spans="1:8" ht="38.25">
      <c r="B101" s="383" t="s">
        <v>3253</v>
      </c>
      <c r="C101" s="388"/>
      <c r="D101" s="375"/>
      <c r="E101" s="69"/>
      <c r="F101" s="376"/>
    </row>
    <row r="102" spans="1:8" ht="63.75">
      <c r="A102" s="365"/>
      <c r="B102" s="383" t="s">
        <v>3281</v>
      </c>
      <c r="C102" s="388"/>
      <c r="D102" s="375"/>
      <c r="E102" s="69"/>
      <c r="F102" s="376"/>
    </row>
    <row r="103" spans="1:8" ht="102">
      <c r="B103" s="383" t="s">
        <v>3280</v>
      </c>
      <c r="C103" s="388"/>
      <c r="D103" s="375"/>
      <c r="E103" s="69"/>
      <c r="F103" s="376"/>
    </row>
    <row r="104" spans="1:8" ht="25.5">
      <c r="B104" s="383" t="s">
        <v>3250</v>
      </c>
      <c r="D104" s="375"/>
      <c r="E104" s="68"/>
      <c r="F104" s="377"/>
    </row>
    <row r="105" spans="1:8">
      <c r="A105" s="365" t="s">
        <v>1138</v>
      </c>
      <c r="B105" s="385" t="s">
        <v>3249</v>
      </c>
      <c r="C105" s="386" t="s">
        <v>105</v>
      </c>
      <c r="D105" s="407">
        <v>160</v>
      </c>
      <c r="E105" s="115"/>
      <c r="F105" s="378">
        <f>ROUND(D105*E105,2)</f>
        <v>0</v>
      </c>
    </row>
    <row r="106" spans="1:8">
      <c r="A106" s="365" t="s">
        <v>1139</v>
      </c>
      <c r="B106" s="385" t="s">
        <v>3248</v>
      </c>
      <c r="C106" s="384" t="s">
        <v>199</v>
      </c>
      <c r="D106" s="362">
        <v>19</v>
      </c>
      <c r="E106" s="114"/>
      <c r="F106" s="378">
        <f>ROUND(D106*E106,2)</f>
        <v>0</v>
      </c>
    </row>
    <row r="107" spans="1:8">
      <c r="A107" s="365"/>
      <c r="B107" s="385"/>
      <c r="C107" s="384"/>
      <c r="D107" s="357"/>
      <c r="E107" s="69"/>
      <c r="F107" s="376"/>
    </row>
    <row r="108" spans="1:8" ht="38.25">
      <c r="A108" s="172">
        <f>MAX(A98:A98)+1</f>
        <v>10</v>
      </c>
      <c r="B108" s="1" t="s">
        <v>3818</v>
      </c>
      <c r="D108" s="375"/>
      <c r="E108" s="68"/>
      <c r="F108" s="377"/>
    </row>
    <row r="109" spans="1:8" ht="63.75">
      <c r="A109" s="172"/>
      <c r="B109" s="1" t="s">
        <v>3288</v>
      </c>
      <c r="D109" s="375"/>
      <c r="E109" s="68"/>
      <c r="F109" s="377"/>
      <c r="H109" s="1"/>
    </row>
    <row r="110" spans="1:8" ht="114.75">
      <c r="B110" s="2" t="s">
        <v>3282</v>
      </c>
      <c r="C110" s="388"/>
      <c r="D110" s="375"/>
      <c r="E110" s="69"/>
      <c r="F110" s="376"/>
    </row>
    <row r="111" spans="1:8" ht="38.25">
      <c r="B111" s="383" t="s">
        <v>3253</v>
      </c>
      <c r="C111" s="388"/>
      <c r="D111" s="375"/>
      <c r="E111" s="69"/>
      <c r="F111" s="376"/>
    </row>
    <row r="112" spans="1:8" ht="63.75">
      <c r="A112" s="365"/>
      <c r="B112" s="383" t="s">
        <v>3281</v>
      </c>
      <c r="C112" s="388"/>
      <c r="D112" s="375"/>
      <c r="E112" s="69"/>
      <c r="F112" s="376"/>
    </row>
    <row r="113" spans="1:6" ht="102">
      <c r="B113" s="383" t="s">
        <v>3280</v>
      </c>
      <c r="C113" s="388"/>
      <c r="D113" s="375"/>
      <c r="E113" s="69"/>
      <c r="F113" s="376"/>
    </row>
    <row r="114" spans="1:6" ht="25.5">
      <c r="B114" s="383" t="s">
        <v>3250</v>
      </c>
      <c r="D114" s="375"/>
      <c r="E114" s="68"/>
      <c r="F114" s="377"/>
    </row>
    <row r="115" spans="1:6">
      <c r="A115" s="365" t="s">
        <v>1138</v>
      </c>
      <c r="B115" s="385" t="s">
        <v>3249</v>
      </c>
      <c r="C115" s="386" t="s">
        <v>105</v>
      </c>
      <c r="D115" s="407">
        <v>20</v>
      </c>
      <c r="E115" s="115"/>
      <c r="F115" s="378">
        <f>ROUND(D115*E115,2)</f>
        <v>0</v>
      </c>
    </row>
    <row r="116" spans="1:6">
      <c r="A116" s="365" t="s">
        <v>1139</v>
      </c>
      <c r="B116" s="385" t="s">
        <v>3248</v>
      </c>
      <c r="C116" s="384" t="s">
        <v>199</v>
      </c>
      <c r="D116" s="362">
        <v>9</v>
      </c>
      <c r="E116" s="114"/>
      <c r="F116" s="378">
        <f>ROUND(D116*E116,2)</f>
        <v>0</v>
      </c>
    </row>
    <row r="117" spans="1:6">
      <c r="B117" s="2"/>
      <c r="C117" s="384"/>
      <c r="D117" s="357"/>
      <c r="E117" s="69"/>
      <c r="F117" s="376"/>
    </row>
    <row r="118" spans="1:6" ht="38.25">
      <c r="A118" s="172">
        <f>MAX(A107:A109)+1</f>
        <v>11</v>
      </c>
      <c r="B118" s="1" t="s">
        <v>3819</v>
      </c>
      <c r="D118" s="375"/>
      <c r="E118" s="68"/>
      <c r="F118" s="377"/>
    </row>
    <row r="119" spans="1:6" ht="51">
      <c r="A119" s="172"/>
      <c r="B119" s="1" t="s">
        <v>3287</v>
      </c>
      <c r="D119" s="375"/>
      <c r="E119" s="68"/>
      <c r="F119" s="377"/>
    </row>
    <row r="120" spans="1:6" ht="114.75">
      <c r="B120" s="2" t="s">
        <v>3282</v>
      </c>
      <c r="C120" s="388"/>
      <c r="D120" s="375"/>
      <c r="E120" s="69"/>
      <c r="F120" s="376"/>
    </row>
    <row r="121" spans="1:6" ht="38.25">
      <c r="B121" s="383" t="s">
        <v>3253</v>
      </c>
      <c r="C121" s="388"/>
      <c r="D121" s="375"/>
      <c r="E121" s="69"/>
      <c r="F121" s="376"/>
    </row>
    <row r="122" spans="1:6" ht="63.75">
      <c r="A122" s="365"/>
      <c r="B122" s="383" t="s">
        <v>3281</v>
      </c>
      <c r="C122" s="388"/>
      <c r="D122" s="375"/>
      <c r="E122" s="69"/>
      <c r="F122" s="376"/>
    </row>
    <row r="123" spans="1:6" ht="102">
      <c r="B123" s="383" t="s">
        <v>3280</v>
      </c>
      <c r="C123" s="388"/>
      <c r="D123" s="375"/>
      <c r="E123" s="69"/>
      <c r="F123" s="376"/>
    </row>
    <row r="124" spans="1:6" ht="25.5">
      <c r="B124" s="383" t="s">
        <v>3250</v>
      </c>
      <c r="D124" s="375"/>
      <c r="E124" s="68"/>
      <c r="F124" s="377"/>
    </row>
    <row r="125" spans="1:6">
      <c r="A125" s="365" t="s">
        <v>1138</v>
      </c>
      <c r="B125" s="385" t="s">
        <v>3249</v>
      </c>
      <c r="C125" s="386" t="s">
        <v>105</v>
      </c>
      <c r="D125" s="407">
        <v>44</v>
      </c>
      <c r="E125" s="115"/>
      <c r="F125" s="378">
        <f>ROUND(D125*E125,2)</f>
        <v>0</v>
      </c>
    </row>
    <row r="126" spans="1:6">
      <c r="A126" s="365" t="s">
        <v>1139</v>
      </c>
      <c r="B126" s="385" t="s">
        <v>3248</v>
      </c>
      <c r="C126" s="384" t="s">
        <v>199</v>
      </c>
      <c r="D126" s="362">
        <v>187</v>
      </c>
      <c r="E126" s="114"/>
      <c r="F126" s="378">
        <f>ROUND(D126*E126,2)</f>
        <v>0</v>
      </c>
    </row>
    <row r="127" spans="1:6">
      <c r="A127" s="365"/>
      <c r="B127" s="385"/>
      <c r="C127" s="384"/>
      <c r="D127" s="357"/>
      <c r="E127" s="69"/>
      <c r="F127" s="376"/>
    </row>
    <row r="128" spans="1:6" ht="51">
      <c r="A128" s="172">
        <f>MAX(A118:A120)+1</f>
        <v>12</v>
      </c>
      <c r="B128" s="1" t="s">
        <v>3820</v>
      </c>
      <c r="D128" s="375"/>
      <c r="E128" s="68"/>
      <c r="F128" s="377"/>
    </row>
    <row r="129" spans="1:6" ht="89.25">
      <c r="A129" s="172"/>
      <c r="B129" s="1" t="s">
        <v>4364</v>
      </c>
      <c r="D129" s="375"/>
      <c r="E129" s="68"/>
      <c r="F129" s="377"/>
    </row>
    <row r="130" spans="1:6" ht="114.75">
      <c r="B130" s="2" t="s">
        <v>3285</v>
      </c>
      <c r="C130" s="388"/>
      <c r="D130" s="375"/>
      <c r="E130" s="69"/>
      <c r="F130" s="376"/>
    </row>
    <row r="131" spans="1:6" ht="38.25">
      <c r="B131" s="383" t="s">
        <v>3253</v>
      </c>
      <c r="C131" s="388"/>
      <c r="D131" s="375"/>
      <c r="E131" s="69"/>
      <c r="F131" s="376"/>
    </row>
    <row r="132" spans="1:6" ht="63.75">
      <c r="A132" s="365"/>
      <c r="B132" s="383" t="s">
        <v>3281</v>
      </c>
      <c r="C132" s="388"/>
      <c r="D132" s="375"/>
      <c r="E132" s="69"/>
      <c r="F132" s="376"/>
    </row>
    <row r="133" spans="1:6" ht="102">
      <c r="B133" s="383" t="s">
        <v>3280</v>
      </c>
      <c r="C133" s="388"/>
      <c r="D133" s="375"/>
      <c r="E133" s="69"/>
      <c r="F133" s="376"/>
    </row>
    <row r="134" spans="1:6" ht="25.5">
      <c r="B134" s="383" t="s">
        <v>3250</v>
      </c>
      <c r="D134" s="375"/>
      <c r="E134" s="68"/>
      <c r="F134" s="377"/>
    </row>
    <row r="135" spans="1:6">
      <c r="A135" s="365" t="s">
        <v>1138</v>
      </c>
      <c r="B135" s="385" t="s">
        <v>3249</v>
      </c>
      <c r="C135" s="386" t="s">
        <v>105</v>
      </c>
      <c r="D135" s="407">
        <v>120</v>
      </c>
      <c r="E135" s="115"/>
      <c r="F135" s="378">
        <f>ROUND(D135*E135,2)</f>
        <v>0</v>
      </c>
    </row>
    <row r="136" spans="1:6">
      <c r="A136" s="365" t="s">
        <v>1139</v>
      </c>
      <c r="B136" s="385" t="s">
        <v>3248</v>
      </c>
      <c r="C136" s="384" t="s">
        <v>199</v>
      </c>
      <c r="D136" s="362">
        <v>12</v>
      </c>
      <c r="E136" s="114"/>
      <c r="F136" s="378">
        <f>ROUND(D136*E136,2)</f>
        <v>0</v>
      </c>
    </row>
    <row r="137" spans="1:6">
      <c r="A137" s="365"/>
      <c r="B137" s="385"/>
      <c r="C137" s="384"/>
      <c r="D137" s="357"/>
      <c r="E137" s="69"/>
      <c r="F137" s="376"/>
    </row>
    <row r="138" spans="1:6" ht="38.25">
      <c r="A138" s="172">
        <f>MAX(A128:A130)+1</f>
        <v>13</v>
      </c>
      <c r="B138" s="1" t="s">
        <v>3821</v>
      </c>
      <c r="D138" s="375"/>
      <c r="E138" s="68"/>
      <c r="F138" s="377"/>
    </row>
    <row r="139" spans="1:6" ht="102">
      <c r="A139" s="172"/>
      <c r="B139" s="1" t="s">
        <v>4286</v>
      </c>
      <c r="D139" s="375"/>
      <c r="E139" s="68"/>
      <c r="F139" s="377"/>
    </row>
    <row r="140" spans="1:6" ht="165.75">
      <c r="A140" s="172"/>
      <c r="B140" s="1" t="s">
        <v>3286</v>
      </c>
      <c r="D140" s="375"/>
      <c r="E140" s="68"/>
      <c r="F140" s="377"/>
    </row>
    <row r="141" spans="1:6" ht="114.75">
      <c r="B141" s="2" t="s">
        <v>3285</v>
      </c>
      <c r="C141" s="388"/>
      <c r="D141" s="375"/>
      <c r="E141" s="69"/>
      <c r="F141" s="376"/>
    </row>
    <row r="142" spans="1:6" ht="38.25">
      <c r="B142" s="383" t="s">
        <v>3253</v>
      </c>
      <c r="C142" s="388"/>
      <c r="D142" s="375"/>
      <c r="E142" s="69"/>
      <c r="F142" s="376"/>
    </row>
    <row r="143" spans="1:6" ht="63.75">
      <c r="A143" s="365"/>
      <c r="B143" s="383" t="s">
        <v>3281</v>
      </c>
      <c r="C143" s="388"/>
      <c r="D143" s="375"/>
      <c r="E143" s="69"/>
      <c r="F143" s="376"/>
    </row>
    <row r="144" spans="1:6" ht="102">
      <c r="B144" s="383" t="s">
        <v>3280</v>
      </c>
      <c r="C144" s="388"/>
      <c r="D144" s="375"/>
      <c r="E144" s="69"/>
      <c r="F144" s="376"/>
    </row>
    <row r="145" spans="1:6" ht="25.5">
      <c r="B145" s="383" t="s">
        <v>3250</v>
      </c>
      <c r="D145" s="375"/>
      <c r="E145" s="68"/>
      <c r="F145" s="377"/>
    </row>
    <row r="146" spans="1:6">
      <c r="A146" s="365" t="s">
        <v>1138</v>
      </c>
      <c r="B146" s="385" t="s">
        <v>3249</v>
      </c>
      <c r="C146" s="386" t="s">
        <v>105</v>
      </c>
      <c r="D146" s="407">
        <v>297</v>
      </c>
      <c r="E146" s="115"/>
      <c r="F146" s="378">
        <f>ROUND(D146*E146,2)</f>
        <v>0</v>
      </c>
    </row>
    <row r="147" spans="1:6">
      <c r="A147" s="365" t="s">
        <v>1139</v>
      </c>
      <c r="B147" s="385" t="s">
        <v>3248</v>
      </c>
      <c r="C147" s="384" t="s">
        <v>199</v>
      </c>
      <c r="D147" s="362">
        <v>30</v>
      </c>
      <c r="E147" s="114"/>
      <c r="F147" s="378">
        <f>ROUND(D147*E147,2)</f>
        <v>0</v>
      </c>
    </row>
    <row r="148" spans="1:6">
      <c r="B148" s="2"/>
      <c r="C148" s="384"/>
      <c r="D148" s="357"/>
      <c r="E148" s="69"/>
      <c r="F148" s="376"/>
    </row>
    <row r="149" spans="1:6" ht="38.25">
      <c r="A149" s="172">
        <f>MAX(A137:A138)+1</f>
        <v>14</v>
      </c>
      <c r="B149" s="1" t="s">
        <v>3822</v>
      </c>
      <c r="D149" s="375"/>
      <c r="E149" s="68"/>
      <c r="F149" s="377"/>
    </row>
    <row r="150" spans="1:6" ht="63.75">
      <c r="A150" s="172"/>
      <c r="B150" s="1" t="s">
        <v>3284</v>
      </c>
      <c r="D150" s="375"/>
      <c r="E150" s="68"/>
      <c r="F150" s="377"/>
    </row>
    <row r="151" spans="1:6" ht="114.75">
      <c r="B151" s="2" t="s">
        <v>3282</v>
      </c>
      <c r="C151" s="388"/>
      <c r="D151" s="375"/>
      <c r="E151" s="69"/>
      <c r="F151" s="376"/>
    </row>
    <row r="152" spans="1:6" ht="38.25">
      <c r="B152" s="383" t="s">
        <v>3253</v>
      </c>
      <c r="C152" s="388"/>
      <c r="D152" s="375"/>
      <c r="E152" s="69"/>
      <c r="F152" s="376"/>
    </row>
    <row r="153" spans="1:6" ht="63.75">
      <c r="A153" s="365"/>
      <c r="B153" s="383" t="s">
        <v>3281</v>
      </c>
      <c r="C153" s="388"/>
      <c r="D153" s="375"/>
      <c r="E153" s="69"/>
      <c r="F153" s="376"/>
    </row>
    <row r="154" spans="1:6" ht="102">
      <c r="B154" s="383" t="s">
        <v>3280</v>
      </c>
      <c r="C154" s="388"/>
      <c r="D154" s="375"/>
      <c r="E154" s="69"/>
      <c r="F154" s="376"/>
    </row>
    <row r="155" spans="1:6" ht="25.5">
      <c r="B155" s="383" t="s">
        <v>3250</v>
      </c>
      <c r="D155" s="375"/>
      <c r="E155" s="68"/>
      <c r="F155" s="377"/>
    </row>
    <row r="156" spans="1:6">
      <c r="A156" s="365" t="s">
        <v>1138</v>
      </c>
      <c r="B156" s="385" t="s">
        <v>3249</v>
      </c>
      <c r="C156" s="386" t="s">
        <v>105</v>
      </c>
      <c r="D156" s="407">
        <v>3</v>
      </c>
      <c r="E156" s="115"/>
      <c r="F156" s="378">
        <f>ROUND(D156*E156,2)</f>
        <v>0</v>
      </c>
    </row>
    <row r="157" spans="1:6">
      <c r="A157" s="365" t="s">
        <v>1139</v>
      </c>
      <c r="B157" s="385" t="s">
        <v>3248</v>
      </c>
      <c r="C157" s="384" t="s">
        <v>199</v>
      </c>
      <c r="D157" s="362">
        <v>5</v>
      </c>
      <c r="E157" s="114"/>
      <c r="F157" s="378">
        <f>ROUND(D157*E157,2)</f>
        <v>0</v>
      </c>
    </row>
    <row r="158" spans="1:6">
      <c r="B158" s="2"/>
      <c r="C158" s="384"/>
      <c r="D158" s="357"/>
      <c r="E158" s="69"/>
      <c r="F158" s="376"/>
    </row>
    <row r="159" spans="1:6" ht="38.25">
      <c r="A159" s="172">
        <f>MAX(A50:A156)+1</f>
        <v>15</v>
      </c>
      <c r="B159" s="1" t="s">
        <v>3823</v>
      </c>
      <c r="D159" s="375"/>
      <c r="E159" s="68"/>
      <c r="F159" s="377"/>
    </row>
    <row r="160" spans="1:6" ht="51">
      <c r="A160" s="172"/>
      <c r="B160" s="1" t="s">
        <v>3283</v>
      </c>
      <c r="D160" s="375"/>
      <c r="E160" s="68"/>
      <c r="F160" s="377"/>
    </row>
    <row r="161" spans="1:6" ht="114.75">
      <c r="B161" s="2" t="s">
        <v>3282</v>
      </c>
      <c r="C161" s="388"/>
      <c r="D161" s="375"/>
      <c r="E161" s="69"/>
      <c r="F161" s="376"/>
    </row>
    <row r="162" spans="1:6" ht="38.25">
      <c r="B162" s="383" t="s">
        <v>3253</v>
      </c>
      <c r="C162" s="388"/>
      <c r="D162" s="375"/>
      <c r="E162" s="69"/>
      <c r="F162" s="376"/>
    </row>
    <row r="163" spans="1:6" ht="63.75">
      <c r="A163" s="365"/>
      <c r="B163" s="383" t="s">
        <v>3281</v>
      </c>
      <c r="C163" s="388"/>
      <c r="D163" s="375"/>
      <c r="E163" s="69"/>
      <c r="F163" s="376"/>
    </row>
    <row r="164" spans="1:6" ht="102">
      <c r="B164" s="383" t="s">
        <v>3280</v>
      </c>
      <c r="C164" s="388"/>
      <c r="D164" s="375"/>
      <c r="E164" s="69"/>
      <c r="F164" s="376"/>
    </row>
    <row r="165" spans="1:6" ht="25.5">
      <c r="B165" s="383" t="s">
        <v>3250</v>
      </c>
      <c r="D165" s="375"/>
      <c r="E165" s="68"/>
      <c r="F165" s="377"/>
    </row>
    <row r="166" spans="1:6">
      <c r="A166" s="365" t="s">
        <v>1138</v>
      </c>
      <c r="B166" s="385" t="s">
        <v>3249</v>
      </c>
      <c r="C166" s="386" t="s">
        <v>105</v>
      </c>
      <c r="D166" s="407">
        <v>10</v>
      </c>
      <c r="E166" s="115"/>
      <c r="F166" s="378">
        <f>ROUND(D166*E166,2)</f>
        <v>0</v>
      </c>
    </row>
    <row r="167" spans="1:6">
      <c r="A167" s="365" t="s">
        <v>1139</v>
      </c>
      <c r="B167" s="385" t="s">
        <v>3248</v>
      </c>
      <c r="C167" s="384" t="s">
        <v>199</v>
      </c>
      <c r="D167" s="362">
        <v>5</v>
      </c>
      <c r="E167" s="114"/>
      <c r="F167" s="378">
        <f>ROUND(D167*E167,2)</f>
        <v>0</v>
      </c>
    </row>
    <row r="168" spans="1:6">
      <c r="B168" s="2"/>
      <c r="C168" s="384"/>
      <c r="D168" s="357"/>
      <c r="E168" s="69"/>
      <c r="F168" s="376"/>
    </row>
    <row r="169" spans="1:6">
      <c r="B169" s="382" t="s">
        <v>3279</v>
      </c>
      <c r="C169" s="388"/>
      <c r="E169" s="68"/>
      <c r="F169" s="377"/>
    </row>
    <row r="170" spans="1:6" s="3" customFormat="1">
      <c r="A170" s="382"/>
      <c r="B170" s="385"/>
      <c r="C170" s="384"/>
      <c r="D170" s="357"/>
      <c r="E170" s="69"/>
      <c r="F170" s="376"/>
    </row>
    <row r="171" spans="1:6" ht="51">
      <c r="A171" s="172">
        <f>MAX(A30:A168)+1</f>
        <v>16</v>
      </c>
      <c r="B171" s="1" t="s">
        <v>3824</v>
      </c>
      <c r="D171" s="375"/>
      <c r="E171" s="68"/>
      <c r="F171" s="377"/>
    </row>
    <row r="172" spans="1:6" ht="25.5">
      <c r="A172" s="172"/>
      <c r="B172" s="1" t="s">
        <v>3278</v>
      </c>
      <c r="D172" s="375"/>
      <c r="E172" s="68"/>
      <c r="F172" s="377"/>
    </row>
    <row r="173" spans="1:6" s="3" customFormat="1" ht="114.75">
      <c r="A173" s="382"/>
      <c r="B173" s="2" t="s">
        <v>3277</v>
      </c>
      <c r="C173" s="388"/>
      <c r="D173" s="375"/>
      <c r="E173" s="69"/>
      <c r="F173" s="376"/>
    </row>
    <row r="174" spans="1:6" s="3" customFormat="1" ht="38.25">
      <c r="A174" s="382"/>
      <c r="B174" s="383" t="s">
        <v>3253</v>
      </c>
      <c r="C174" s="388"/>
      <c r="D174" s="375"/>
      <c r="E174" s="69"/>
      <c r="F174" s="376"/>
    </row>
    <row r="175" spans="1:6" s="3" customFormat="1" ht="51">
      <c r="A175" s="365"/>
      <c r="B175" s="383" t="s">
        <v>3252</v>
      </c>
      <c r="C175" s="388"/>
      <c r="D175" s="375"/>
      <c r="E175" s="69"/>
      <c r="F175" s="376"/>
    </row>
    <row r="176" spans="1:6" ht="102">
      <c r="B176" s="383" t="s">
        <v>3271</v>
      </c>
      <c r="C176" s="388"/>
      <c r="D176" s="375"/>
      <c r="E176" s="69"/>
      <c r="F176" s="376"/>
    </row>
    <row r="177" spans="1:7" ht="25.5">
      <c r="B177" s="383" t="s">
        <v>3250</v>
      </c>
      <c r="D177" s="375"/>
      <c r="E177" s="68"/>
      <c r="F177" s="377"/>
    </row>
    <row r="178" spans="1:7">
      <c r="A178" s="365" t="s">
        <v>1138</v>
      </c>
      <c r="B178" s="385" t="s">
        <v>3249</v>
      </c>
      <c r="C178" s="386" t="s">
        <v>105</v>
      </c>
      <c r="D178" s="407">
        <v>40</v>
      </c>
      <c r="E178" s="115"/>
      <c r="F178" s="378">
        <f>ROUND(D178*E178,2)</f>
        <v>0</v>
      </c>
      <c r="G178" s="1"/>
    </row>
    <row r="179" spans="1:7" s="3" customFormat="1">
      <c r="A179" s="365" t="s">
        <v>1139</v>
      </c>
      <c r="B179" s="385" t="s">
        <v>3248</v>
      </c>
      <c r="C179" s="384" t="s">
        <v>199</v>
      </c>
      <c r="D179" s="362">
        <v>3.5</v>
      </c>
      <c r="E179" s="114"/>
      <c r="F179" s="378">
        <f>ROUND(D179*E179,2)</f>
        <v>0</v>
      </c>
    </row>
    <row r="180" spans="1:7">
      <c r="B180" s="391"/>
      <c r="D180" s="375"/>
      <c r="E180" s="68"/>
      <c r="F180" s="377"/>
    </row>
    <row r="181" spans="1:7">
      <c r="B181" s="382" t="s">
        <v>3276</v>
      </c>
      <c r="C181" s="388"/>
      <c r="D181" s="375"/>
      <c r="E181" s="68"/>
      <c r="F181" s="377"/>
    </row>
    <row r="182" spans="1:7">
      <c r="B182" s="382"/>
      <c r="C182" s="388"/>
      <c r="D182" s="375"/>
      <c r="E182" s="68"/>
      <c r="F182" s="377"/>
    </row>
    <row r="183" spans="1:7" ht="51">
      <c r="A183" s="172">
        <f>MAX(A171)+1</f>
        <v>17</v>
      </c>
      <c r="B183" s="1" t="s">
        <v>3825</v>
      </c>
      <c r="D183" s="375"/>
      <c r="E183" s="68"/>
      <c r="F183" s="377"/>
    </row>
    <row r="184" spans="1:7" ht="191.25">
      <c r="A184" s="172"/>
      <c r="B184" s="1" t="s">
        <v>4365</v>
      </c>
      <c r="D184" s="375"/>
      <c r="E184" s="68"/>
      <c r="F184" s="377"/>
    </row>
    <row r="185" spans="1:7" ht="51">
      <c r="A185" s="172"/>
      <c r="B185" s="1" t="s">
        <v>3275</v>
      </c>
      <c r="D185" s="375"/>
      <c r="E185" s="68"/>
      <c r="F185" s="377"/>
    </row>
    <row r="186" spans="1:7" s="3" customFormat="1" ht="89.25">
      <c r="A186" s="382"/>
      <c r="B186" s="2" t="s">
        <v>3268</v>
      </c>
      <c r="C186" s="388"/>
      <c r="D186" s="375"/>
      <c r="E186" s="69"/>
      <c r="F186" s="376"/>
    </row>
    <row r="187" spans="1:7" s="3" customFormat="1" ht="51">
      <c r="A187" s="382"/>
      <c r="B187" s="383" t="s">
        <v>3244</v>
      </c>
      <c r="C187" s="388"/>
      <c r="D187" s="375"/>
      <c r="E187" s="69"/>
      <c r="F187" s="376"/>
    </row>
    <row r="188" spans="1:7" s="3" customFormat="1" ht="38.25">
      <c r="A188" s="382"/>
      <c r="B188" s="383" t="s">
        <v>3267</v>
      </c>
      <c r="C188" s="388"/>
      <c r="D188" s="375"/>
      <c r="E188" s="69"/>
      <c r="F188" s="376"/>
    </row>
    <row r="189" spans="1:7" s="3" customFormat="1" ht="76.5">
      <c r="A189" s="365"/>
      <c r="B189" s="383" t="s">
        <v>3272</v>
      </c>
      <c r="C189" s="388"/>
      <c r="D189" s="375"/>
      <c r="E189" s="69"/>
      <c r="F189" s="376"/>
    </row>
    <row r="190" spans="1:7" ht="102">
      <c r="B190" s="383" t="s">
        <v>3271</v>
      </c>
      <c r="D190" s="375"/>
      <c r="E190" s="68"/>
      <c r="F190" s="377"/>
    </row>
    <row r="191" spans="1:7" ht="25.5">
      <c r="B191" s="383" t="s">
        <v>3250</v>
      </c>
      <c r="D191" s="375"/>
      <c r="E191" s="68"/>
      <c r="F191" s="377"/>
    </row>
    <row r="192" spans="1:7">
      <c r="A192" s="365" t="s">
        <v>1138</v>
      </c>
      <c r="B192" s="385" t="s">
        <v>3249</v>
      </c>
      <c r="C192" s="386" t="s">
        <v>105</v>
      </c>
      <c r="D192" s="407">
        <v>132</v>
      </c>
      <c r="E192" s="115"/>
      <c r="F192" s="378">
        <f>ROUND(D192*E192,2)</f>
        <v>0</v>
      </c>
    </row>
    <row r="193" spans="1:8">
      <c r="A193" s="365" t="s">
        <v>1139</v>
      </c>
      <c r="B193" s="385" t="s">
        <v>3248</v>
      </c>
      <c r="C193" s="384" t="s">
        <v>199</v>
      </c>
      <c r="D193" s="362">
        <v>60</v>
      </c>
      <c r="E193" s="114"/>
      <c r="F193" s="378">
        <f>ROUND(D193*E193,2)</f>
        <v>0</v>
      </c>
    </row>
    <row r="194" spans="1:8" s="3" customFormat="1">
      <c r="A194" s="382"/>
      <c r="B194" s="389"/>
      <c r="C194" s="388"/>
      <c r="D194" s="375"/>
      <c r="E194" s="69"/>
      <c r="F194" s="376"/>
    </row>
    <row r="195" spans="1:8" ht="38.25">
      <c r="A195" s="172">
        <f>MAX(A183)+1</f>
        <v>18</v>
      </c>
      <c r="B195" s="1" t="s">
        <v>3826</v>
      </c>
      <c r="D195" s="375"/>
      <c r="E195" s="68"/>
      <c r="F195" s="377"/>
    </row>
    <row r="196" spans="1:8" ht="140.25">
      <c r="A196" s="172"/>
      <c r="B196" s="1" t="s">
        <v>4287</v>
      </c>
      <c r="D196" s="375"/>
      <c r="E196" s="68"/>
      <c r="F196" s="377"/>
    </row>
    <row r="197" spans="1:8" ht="63.75">
      <c r="A197" s="172"/>
      <c r="B197" s="1" t="s">
        <v>3274</v>
      </c>
      <c r="D197" s="375"/>
      <c r="E197" s="68"/>
      <c r="F197" s="377"/>
    </row>
    <row r="198" spans="1:8" ht="89.25">
      <c r="B198" s="2" t="s">
        <v>3268</v>
      </c>
      <c r="C198" s="388"/>
      <c r="D198" s="375"/>
      <c r="E198" s="69"/>
      <c r="F198" s="376"/>
    </row>
    <row r="199" spans="1:8" ht="51">
      <c r="B199" s="383" t="s">
        <v>3244</v>
      </c>
      <c r="C199" s="388"/>
      <c r="D199" s="375"/>
      <c r="E199" s="69"/>
      <c r="F199" s="376"/>
    </row>
    <row r="200" spans="1:8" ht="76.5">
      <c r="A200" s="365"/>
      <c r="B200" s="383" t="s">
        <v>3272</v>
      </c>
      <c r="C200" s="388"/>
      <c r="D200" s="375"/>
      <c r="E200" s="69"/>
      <c r="F200" s="376"/>
    </row>
    <row r="201" spans="1:8" ht="102">
      <c r="B201" s="383" t="s">
        <v>3271</v>
      </c>
      <c r="D201" s="375"/>
      <c r="E201" s="68"/>
      <c r="F201" s="377"/>
    </row>
    <row r="202" spans="1:8" ht="25.5">
      <c r="B202" s="383" t="s">
        <v>3250</v>
      </c>
      <c r="D202" s="375"/>
      <c r="E202" s="68"/>
      <c r="F202" s="377"/>
    </row>
    <row r="203" spans="1:8">
      <c r="A203" s="365" t="s">
        <v>1138</v>
      </c>
      <c r="B203" s="385" t="s">
        <v>3249</v>
      </c>
      <c r="C203" s="386" t="s">
        <v>105</v>
      </c>
      <c r="D203" s="407">
        <v>528</v>
      </c>
      <c r="E203" s="115"/>
      <c r="F203" s="378">
        <f>ROUND(D203*E203,2)</f>
        <v>0</v>
      </c>
    </row>
    <row r="204" spans="1:8">
      <c r="A204" s="365" t="s">
        <v>1139</v>
      </c>
      <c r="B204" s="385" t="s">
        <v>3248</v>
      </c>
      <c r="C204" s="384" t="s">
        <v>199</v>
      </c>
      <c r="D204" s="362">
        <v>100</v>
      </c>
      <c r="E204" s="114"/>
      <c r="F204" s="378">
        <f>ROUND(D204*E204,2)</f>
        <v>0</v>
      </c>
    </row>
    <row r="205" spans="1:8">
      <c r="B205" s="1"/>
      <c r="D205" s="375"/>
      <c r="E205" s="68"/>
      <c r="F205" s="377"/>
    </row>
    <row r="206" spans="1:8" ht="51">
      <c r="A206" s="172">
        <f>MAX(A195)+1</f>
        <v>19</v>
      </c>
      <c r="B206" s="1" t="s">
        <v>3827</v>
      </c>
      <c r="D206" s="375"/>
      <c r="E206" s="68"/>
      <c r="F206" s="377"/>
      <c r="H206" s="1"/>
    </row>
    <row r="207" spans="1:8" ht="51">
      <c r="A207" s="172"/>
      <c r="B207" s="1" t="s">
        <v>3664</v>
      </c>
      <c r="D207" s="375"/>
      <c r="E207" s="68"/>
      <c r="F207" s="377"/>
    </row>
    <row r="208" spans="1:8" ht="51">
      <c r="A208" s="172"/>
      <c r="B208" s="1" t="s">
        <v>3273</v>
      </c>
      <c r="D208" s="375"/>
      <c r="E208" s="68"/>
      <c r="F208" s="377"/>
    </row>
    <row r="209" spans="1:8" ht="89.25">
      <c r="B209" s="2" t="s">
        <v>3268</v>
      </c>
      <c r="C209" s="388"/>
      <c r="D209" s="375"/>
      <c r="E209" s="69"/>
      <c r="F209" s="376"/>
    </row>
    <row r="210" spans="1:8" ht="51">
      <c r="B210" s="383" t="s">
        <v>3244</v>
      </c>
      <c r="C210" s="388"/>
      <c r="D210" s="375"/>
      <c r="E210" s="69"/>
      <c r="F210" s="376"/>
    </row>
    <row r="211" spans="1:8" ht="38.25">
      <c r="B211" s="383" t="s">
        <v>3267</v>
      </c>
      <c r="C211" s="388"/>
      <c r="D211" s="375"/>
      <c r="E211" s="69"/>
      <c r="F211" s="376"/>
    </row>
    <row r="212" spans="1:8" ht="76.5">
      <c r="A212" s="365"/>
      <c r="B212" s="383" t="s">
        <v>3272</v>
      </c>
      <c r="C212" s="388"/>
      <c r="D212" s="375"/>
      <c r="E212" s="69"/>
      <c r="F212" s="376"/>
    </row>
    <row r="213" spans="1:8" ht="102">
      <c r="B213" s="383" t="s">
        <v>3271</v>
      </c>
      <c r="D213" s="375"/>
      <c r="E213" s="68"/>
      <c r="F213" s="377"/>
    </row>
    <row r="214" spans="1:8" ht="25.5">
      <c r="B214" s="383" t="s">
        <v>3250</v>
      </c>
      <c r="D214" s="375"/>
      <c r="E214" s="68"/>
      <c r="F214" s="377"/>
    </row>
    <row r="215" spans="1:8">
      <c r="A215" s="365" t="s">
        <v>1138</v>
      </c>
      <c r="B215" s="385" t="s">
        <v>3249</v>
      </c>
      <c r="C215" s="386" t="s">
        <v>105</v>
      </c>
      <c r="D215" s="407">
        <v>60</v>
      </c>
      <c r="E215" s="115"/>
      <c r="F215" s="378">
        <f>ROUND(D215*E215,2)</f>
        <v>0</v>
      </c>
    </row>
    <row r="216" spans="1:8">
      <c r="A216" s="365" t="s">
        <v>1139</v>
      </c>
      <c r="B216" s="385" t="s">
        <v>3248</v>
      </c>
      <c r="C216" s="384" t="s">
        <v>199</v>
      </c>
      <c r="D216" s="362">
        <v>5</v>
      </c>
      <c r="E216" s="114"/>
      <c r="F216" s="378">
        <f>ROUND(D216*E216,2)</f>
        <v>0</v>
      </c>
    </row>
    <row r="217" spans="1:8">
      <c r="A217" s="365"/>
      <c r="B217" s="385"/>
      <c r="C217" s="384"/>
      <c r="D217" s="357"/>
      <c r="E217" s="69"/>
      <c r="F217" s="376"/>
    </row>
    <row r="218" spans="1:8" ht="38.25">
      <c r="A218" s="172">
        <f>MAX(A206)+1</f>
        <v>20</v>
      </c>
      <c r="B218" s="1" t="s">
        <v>3828</v>
      </c>
      <c r="D218" s="375"/>
      <c r="E218" s="68"/>
      <c r="F218" s="377"/>
    </row>
    <row r="219" spans="1:8" ht="63.75">
      <c r="A219" s="172"/>
      <c r="B219" s="1" t="s">
        <v>3319</v>
      </c>
      <c r="D219" s="375"/>
      <c r="E219" s="68"/>
      <c r="F219" s="377"/>
      <c r="H219" s="1"/>
    </row>
    <row r="220" spans="1:8" ht="216.75">
      <c r="A220" s="172"/>
      <c r="B220" s="1" t="s">
        <v>3269</v>
      </c>
      <c r="D220" s="375"/>
      <c r="E220" s="68"/>
      <c r="F220" s="377"/>
    </row>
    <row r="221" spans="1:8" ht="114.75">
      <c r="A221" s="172"/>
      <c r="B221" s="1" t="s">
        <v>3829</v>
      </c>
      <c r="D221" s="375"/>
      <c r="E221" s="68"/>
      <c r="F221" s="377"/>
      <c r="H221" s="1"/>
    </row>
    <row r="222" spans="1:8" ht="89.25">
      <c r="B222" s="2" t="s">
        <v>3268</v>
      </c>
      <c r="C222" s="388"/>
      <c r="D222" s="375"/>
      <c r="E222" s="69"/>
      <c r="F222" s="376"/>
    </row>
    <row r="223" spans="1:8" ht="51">
      <c r="B223" s="383" t="s">
        <v>3244</v>
      </c>
      <c r="C223" s="388"/>
      <c r="D223" s="375"/>
      <c r="E223" s="69"/>
      <c r="F223" s="376"/>
    </row>
    <row r="224" spans="1:8" ht="38.25">
      <c r="B224" s="383" t="s">
        <v>3267</v>
      </c>
      <c r="C224" s="388"/>
      <c r="D224" s="375"/>
      <c r="E224" s="69"/>
      <c r="F224" s="376"/>
    </row>
    <row r="225" spans="1:8" ht="76.5">
      <c r="A225" s="365"/>
      <c r="B225" s="383" t="s">
        <v>3266</v>
      </c>
      <c r="C225" s="388"/>
      <c r="D225" s="375"/>
      <c r="E225" s="69"/>
      <c r="F225" s="376"/>
    </row>
    <row r="226" spans="1:8" ht="114.75">
      <c r="B226" s="383" t="s">
        <v>3265</v>
      </c>
      <c r="D226" s="375"/>
      <c r="E226" s="68"/>
      <c r="F226" s="377"/>
    </row>
    <row r="227" spans="1:8" ht="38.25">
      <c r="B227" s="383" t="s">
        <v>3264</v>
      </c>
      <c r="D227" s="375"/>
      <c r="E227" s="68"/>
      <c r="F227" s="377"/>
    </row>
    <row r="228" spans="1:8">
      <c r="A228" s="365" t="s">
        <v>1138</v>
      </c>
      <c r="B228" s="385" t="s">
        <v>3249</v>
      </c>
      <c r="C228" s="386" t="s">
        <v>105</v>
      </c>
      <c r="D228" s="407">
        <v>880</v>
      </c>
      <c r="E228" s="115"/>
      <c r="F228" s="378">
        <f>ROUND(D228*E228,2)</f>
        <v>0</v>
      </c>
    </row>
    <row r="229" spans="1:8">
      <c r="A229" s="365" t="s">
        <v>1139</v>
      </c>
      <c r="B229" s="385" t="s">
        <v>3263</v>
      </c>
      <c r="C229" s="384" t="s">
        <v>164</v>
      </c>
      <c r="D229" s="362">
        <v>11160</v>
      </c>
      <c r="E229" s="114"/>
      <c r="F229" s="378">
        <f>ROUND(D229*E229,2)</f>
        <v>0</v>
      </c>
    </row>
    <row r="230" spans="1:8">
      <c r="A230" s="365" t="s">
        <v>1140</v>
      </c>
      <c r="B230" s="385" t="s">
        <v>3248</v>
      </c>
      <c r="C230" s="384" t="s">
        <v>199</v>
      </c>
      <c r="D230" s="362">
        <v>69</v>
      </c>
      <c r="E230" s="114"/>
      <c r="F230" s="378">
        <f>ROUND(D230*E230,2)</f>
        <v>0</v>
      </c>
    </row>
    <row r="231" spans="1:8">
      <c r="B231" s="1"/>
      <c r="D231" s="375"/>
      <c r="E231" s="68"/>
      <c r="F231" s="377"/>
    </row>
    <row r="232" spans="1:8" ht="38.25">
      <c r="A232" s="172">
        <f>MAX(A218:A219)+1</f>
        <v>21</v>
      </c>
      <c r="B232" s="1" t="s">
        <v>3830</v>
      </c>
      <c r="D232" s="375"/>
      <c r="E232" s="68"/>
      <c r="F232" s="377"/>
    </row>
    <row r="233" spans="1:8" ht="63.75">
      <c r="A233" s="172"/>
      <c r="B233" s="1" t="s">
        <v>3270</v>
      </c>
      <c r="D233" s="375"/>
      <c r="E233" s="68"/>
      <c r="F233" s="377"/>
    </row>
    <row r="234" spans="1:8" ht="216.75">
      <c r="A234" s="172"/>
      <c r="B234" s="1" t="s">
        <v>3269</v>
      </c>
      <c r="D234" s="375"/>
      <c r="E234" s="68"/>
      <c r="F234" s="377"/>
    </row>
    <row r="235" spans="1:8" ht="114.75">
      <c r="A235" s="172"/>
      <c r="B235" s="1" t="s">
        <v>3831</v>
      </c>
      <c r="D235" s="375"/>
      <c r="E235" s="68"/>
      <c r="F235" s="377"/>
      <c r="H235" s="1"/>
    </row>
    <row r="236" spans="1:8" ht="89.25">
      <c r="B236" s="2" t="s">
        <v>3268</v>
      </c>
      <c r="C236" s="388"/>
      <c r="D236" s="375"/>
      <c r="E236" s="69"/>
      <c r="F236" s="376"/>
    </row>
    <row r="237" spans="1:8" ht="51">
      <c r="B237" s="383" t="s">
        <v>3244</v>
      </c>
      <c r="C237" s="388"/>
      <c r="D237" s="375"/>
      <c r="E237" s="69"/>
      <c r="F237" s="376"/>
    </row>
    <row r="238" spans="1:8" ht="38.25">
      <c r="B238" s="383" t="s">
        <v>3267</v>
      </c>
      <c r="C238" s="388"/>
      <c r="D238" s="375"/>
      <c r="E238" s="69"/>
      <c r="F238" s="376"/>
    </row>
    <row r="239" spans="1:8" ht="76.5">
      <c r="A239" s="365"/>
      <c r="B239" s="383" t="s">
        <v>3266</v>
      </c>
      <c r="C239" s="388"/>
      <c r="D239" s="375"/>
      <c r="E239" s="69"/>
      <c r="F239" s="376"/>
    </row>
    <row r="240" spans="1:8" ht="114.75">
      <c r="B240" s="383" t="s">
        <v>3265</v>
      </c>
      <c r="D240" s="375"/>
      <c r="E240" s="68"/>
      <c r="F240" s="377"/>
    </row>
    <row r="241" spans="1:6" ht="38.25">
      <c r="B241" s="383" t="s">
        <v>3264</v>
      </c>
      <c r="D241" s="375"/>
      <c r="E241" s="68"/>
      <c r="F241" s="377"/>
    </row>
    <row r="242" spans="1:6">
      <c r="A242" s="365" t="s">
        <v>1138</v>
      </c>
      <c r="B242" s="385" t="s">
        <v>3249</v>
      </c>
      <c r="C242" s="386" t="s">
        <v>105</v>
      </c>
      <c r="D242" s="407">
        <v>660</v>
      </c>
      <c r="E242" s="115"/>
      <c r="F242" s="378">
        <f>ROUND(D242*E242,2)</f>
        <v>0</v>
      </c>
    </row>
    <row r="243" spans="1:6">
      <c r="A243" s="365" t="s">
        <v>1139</v>
      </c>
      <c r="B243" s="385" t="s">
        <v>3263</v>
      </c>
      <c r="C243" s="384" t="s">
        <v>164</v>
      </c>
      <c r="D243" s="362">
        <v>4680</v>
      </c>
      <c r="E243" s="114"/>
      <c r="F243" s="378">
        <f>ROUND(D243*E243,2)</f>
        <v>0</v>
      </c>
    </row>
    <row r="244" spans="1:6">
      <c r="A244" s="365" t="s">
        <v>1140</v>
      </c>
      <c r="B244" s="385" t="s">
        <v>3248</v>
      </c>
      <c r="C244" s="384" t="s">
        <v>199</v>
      </c>
      <c r="D244" s="362">
        <v>55</v>
      </c>
      <c r="E244" s="114"/>
      <c r="F244" s="378">
        <f>ROUND(D244*E244,2)</f>
        <v>0</v>
      </c>
    </row>
    <row r="245" spans="1:6">
      <c r="A245" s="365"/>
      <c r="B245" s="385"/>
      <c r="C245" s="384"/>
      <c r="D245" s="357"/>
      <c r="E245" s="69"/>
      <c r="F245" s="376"/>
    </row>
    <row r="246" spans="1:6" ht="25.5">
      <c r="A246" s="172">
        <f>MAX(A231:A233)+1</f>
        <v>22</v>
      </c>
      <c r="B246" s="1" t="s">
        <v>3832</v>
      </c>
      <c r="C246" s="384"/>
      <c r="D246" s="357"/>
      <c r="E246" s="69"/>
      <c r="F246" s="376"/>
    </row>
    <row r="247" spans="1:6" ht="25.5">
      <c r="A247" s="172"/>
      <c r="B247" s="1" t="s">
        <v>3320</v>
      </c>
      <c r="C247" s="384"/>
      <c r="D247" s="357"/>
      <c r="E247" s="69"/>
      <c r="F247" s="376"/>
    </row>
    <row r="248" spans="1:6" ht="25.5">
      <c r="A248" s="172"/>
      <c r="B248" s="1" t="s">
        <v>3262</v>
      </c>
      <c r="C248" s="384"/>
      <c r="D248" s="357"/>
      <c r="E248" s="69"/>
      <c r="F248" s="376"/>
    </row>
    <row r="249" spans="1:6" ht="38.25">
      <c r="A249" s="172"/>
      <c r="B249" s="1" t="s">
        <v>3261</v>
      </c>
      <c r="C249" s="384"/>
      <c r="D249" s="357"/>
      <c r="E249" s="69"/>
      <c r="F249" s="376"/>
    </row>
    <row r="250" spans="1:6" ht="63.75">
      <c r="A250" s="172"/>
      <c r="B250" s="1" t="s">
        <v>3260</v>
      </c>
      <c r="C250" s="384"/>
      <c r="D250" s="357"/>
      <c r="E250" s="69"/>
      <c r="F250" s="376"/>
    </row>
    <row r="251" spans="1:6" ht="63.75">
      <c r="A251" s="172"/>
      <c r="B251" s="1" t="s">
        <v>3259</v>
      </c>
      <c r="C251" s="384"/>
      <c r="D251" s="357"/>
      <c r="E251" s="69"/>
      <c r="F251" s="376"/>
    </row>
    <row r="252" spans="1:6" ht="25.5">
      <c r="A252" s="172"/>
      <c r="B252" s="1" t="s">
        <v>3697</v>
      </c>
      <c r="C252" s="384"/>
      <c r="D252" s="357"/>
      <c r="E252" s="69"/>
      <c r="F252" s="376"/>
    </row>
    <row r="253" spans="1:6">
      <c r="A253" s="365"/>
      <c r="B253" s="385" t="s">
        <v>3224</v>
      </c>
      <c r="C253" s="384" t="s">
        <v>68</v>
      </c>
      <c r="D253" s="362">
        <v>1</v>
      </c>
      <c r="E253" s="114"/>
      <c r="F253" s="378">
        <f>ROUND(D253*E253,2)</f>
        <v>0</v>
      </c>
    </row>
    <row r="254" spans="1:6">
      <c r="A254" s="365"/>
      <c r="B254" s="385"/>
      <c r="C254" s="384"/>
      <c r="D254" s="357"/>
      <c r="E254" s="69"/>
      <c r="F254" s="376"/>
    </row>
    <row r="255" spans="1:6" ht="38.25">
      <c r="A255" s="172">
        <f>MAX(A245:A246)+1</f>
        <v>23</v>
      </c>
      <c r="B255" s="30" t="s">
        <v>3833</v>
      </c>
      <c r="C255" s="384"/>
      <c r="D255" s="357"/>
      <c r="E255" s="69"/>
      <c r="F255" s="376"/>
    </row>
    <row r="256" spans="1:6" ht="25.5">
      <c r="A256" s="172"/>
      <c r="B256" s="1" t="s">
        <v>3258</v>
      </c>
      <c r="C256" s="384"/>
      <c r="D256" s="357"/>
      <c r="E256" s="69"/>
      <c r="F256" s="376"/>
    </row>
    <row r="257" spans="1:8" ht="63.75">
      <c r="A257" s="172"/>
      <c r="B257" s="1" t="s">
        <v>3257</v>
      </c>
      <c r="C257" s="384"/>
      <c r="D257" s="357"/>
      <c r="E257" s="69"/>
      <c r="F257" s="376"/>
    </row>
    <row r="258" spans="1:8" ht="63.75">
      <c r="A258" s="172"/>
      <c r="B258" s="1" t="s">
        <v>3637</v>
      </c>
      <c r="C258" s="384"/>
      <c r="D258" s="357"/>
      <c r="E258" s="69"/>
      <c r="F258" s="376"/>
      <c r="H258" s="1"/>
    </row>
    <row r="259" spans="1:8" ht="63.75">
      <c r="A259" s="172"/>
      <c r="B259" s="1" t="s">
        <v>3256</v>
      </c>
      <c r="C259" s="384"/>
      <c r="D259" s="357"/>
      <c r="E259" s="69"/>
      <c r="F259" s="376"/>
    </row>
    <row r="260" spans="1:8">
      <c r="A260" s="172"/>
      <c r="B260" s="385" t="s">
        <v>3224</v>
      </c>
      <c r="C260" s="384" t="s">
        <v>68</v>
      </c>
      <c r="D260" s="362">
        <v>1</v>
      </c>
      <c r="E260" s="114"/>
      <c r="F260" s="378">
        <f>ROUND(D260*E260,2)</f>
        <v>0</v>
      </c>
    </row>
    <row r="261" spans="1:8" s="3" customFormat="1">
      <c r="A261" s="382"/>
      <c r="B261" s="385"/>
      <c r="C261" s="305"/>
      <c r="D261" s="357"/>
      <c r="E261" s="69"/>
      <c r="F261" s="376"/>
    </row>
    <row r="262" spans="1:8">
      <c r="B262" s="382" t="s">
        <v>3255</v>
      </c>
      <c r="C262" s="305"/>
      <c r="D262" s="357"/>
      <c r="E262" s="69"/>
      <c r="F262" s="376"/>
    </row>
    <row r="263" spans="1:8">
      <c r="B263" s="391"/>
      <c r="C263" s="388"/>
      <c r="D263" s="375"/>
      <c r="E263" s="68"/>
      <c r="F263" s="377"/>
    </row>
    <row r="264" spans="1:8" ht="76.5">
      <c r="A264" s="172">
        <f>MAX(A254:A257)+1</f>
        <v>24</v>
      </c>
      <c r="B264" s="1" t="s">
        <v>3834</v>
      </c>
      <c r="D264" s="375"/>
      <c r="E264" s="68"/>
      <c r="F264" s="377"/>
    </row>
    <row r="265" spans="1:8" s="3" customFormat="1" ht="127.5">
      <c r="A265" s="382"/>
      <c r="B265" s="2" t="s">
        <v>3254</v>
      </c>
      <c r="C265" s="388"/>
      <c r="D265" s="375"/>
      <c r="E265" s="69"/>
      <c r="F265" s="376"/>
    </row>
    <row r="266" spans="1:8" s="3" customFormat="1" ht="38.25">
      <c r="A266" s="382"/>
      <c r="B266" s="383" t="s">
        <v>3253</v>
      </c>
      <c r="C266" s="388"/>
      <c r="D266" s="375"/>
      <c r="E266" s="69"/>
      <c r="F266" s="376"/>
    </row>
    <row r="267" spans="1:8" s="3" customFormat="1" ht="51">
      <c r="A267" s="365"/>
      <c r="B267" s="383" t="s">
        <v>3252</v>
      </c>
      <c r="C267" s="388"/>
      <c r="D267" s="375"/>
      <c r="E267" s="69"/>
      <c r="F267" s="376"/>
    </row>
    <row r="268" spans="1:8" s="3" customFormat="1" ht="63.75">
      <c r="A268" s="365"/>
      <c r="B268" s="383" t="s">
        <v>3251</v>
      </c>
      <c r="C268" s="388"/>
      <c r="D268" s="375"/>
      <c r="E268" s="69"/>
      <c r="F268" s="376"/>
    </row>
    <row r="269" spans="1:8" ht="25.5">
      <c r="B269" s="383" t="s">
        <v>3250</v>
      </c>
      <c r="D269" s="375"/>
      <c r="E269" s="68"/>
      <c r="F269" s="377"/>
    </row>
    <row r="270" spans="1:8">
      <c r="A270" s="365" t="s">
        <v>1138</v>
      </c>
      <c r="B270" s="385" t="s">
        <v>3249</v>
      </c>
      <c r="C270" s="386" t="s">
        <v>105</v>
      </c>
      <c r="D270" s="362">
        <v>82</v>
      </c>
      <c r="E270" s="115"/>
      <c r="F270" s="378">
        <f>ROUND(D270*E270,2)</f>
        <v>0</v>
      </c>
    </row>
    <row r="271" spans="1:8" s="3" customFormat="1">
      <c r="A271" s="365" t="s">
        <v>1139</v>
      </c>
      <c r="B271" s="385" t="s">
        <v>3248</v>
      </c>
      <c r="C271" s="384" t="s">
        <v>199</v>
      </c>
      <c r="D271" s="362">
        <v>6</v>
      </c>
      <c r="E271" s="114"/>
      <c r="F271" s="378">
        <f>ROUND(D271*E271,2)</f>
        <v>0</v>
      </c>
    </row>
    <row r="272" spans="1:8" s="3" customFormat="1">
      <c r="A272" s="365"/>
      <c r="B272" s="385"/>
      <c r="C272" s="384"/>
      <c r="D272" s="357"/>
      <c r="E272" s="69"/>
      <c r="F272" s="376"/>
    </row>
    <row r="273" spans="1:6" s="3" customFormat="1" ht="51">
      <c r="A273" s="172">
        <f>MAX(A262:A265)+1</f>
        <v>25</v>
      </c>
      <c r="B273" s="1" t="s">
        <v>3835</v>
      </c>
      <c r="C273" s="305"/>
      <c r="D273" s="357"/>
      <c r="E273" s="69"/>
      <c r="F273" s="376"/>
    </row>
    <row r="274" spans="1:6" s="3" customFormat="1" ht="63.75">
      <c r="A274" s="172"/>
      <c r="B274" s="1" t="s">
        <v>4288</v>
      </c>
      <c r="C274" s="386"/>
      <c r="D274" s="375"/>
      <c r="E274" s="68"/>
      <c r="F274" s="377"/>
    </row>
    <row r="275" spans="1:6" s="3" customFormat="1" ht="153">
      <c r="A275" s="172"/>
      <c r="B275" s="1" t="s">
        <v>3247</v>
      </c>
      <c r="C275" s="386"/>
      <c r="D275" s="375"/>
      <c r="E275" s="68"/>
      <c r="F275" s="377"/>
    </row>
    <row r="276" spans="1:6" s="3" customFormat="1" ht="127.5">
      <c r="A276" s="172"/>
      <c r="B276" s="1" t="s">
        <v>3246</v>
      </c>
      <c r="C276" s="386"/>
      <c r="D276" s="375"/>
      <c r="E276" s="68"/>
      <c r="F276" s="377"/>
    </row>
    <row r="277" spans="1:6" s="3" customFormat="1" ht="38.25">
      <c r="A277" s="382"/>
      <c r="B277" s="2" t="s">
        <v>3245</v>
      </c>
      <c r="C277" s="388"/>
      <c r="D277" s="375"/>
      <c r="E277" s="69"/>
      <c r="F277" s="376"/>
    </row>
    <row r="278" spans="1:6" s="3" customFormat="1" ht="51">
      <c r="A278" s="382"/>
      <c r="B278" s="383" t="s">
        <v>3244</v>
      </c>
      <c r="C278" s="388"/>
      <c r="D278" s="375"/>
      <c r="E278" s="69"/>
      <c r="F278" s="376"/>
    </row>
    <row r="279" spans="1:6" s="3" customFormat="1" ht="38.25">
      <c r="A279" s="382"/>
      <c r="B279" s="383" t="s">
        <v>3243</v>
      </c>
      <c r="C279" s="388"/>
      <c r="D279" s="375"/>
      <c r="E279" s="69"/>
      <c r="F279" s="376"/>
    </row>
    <row r="280" spans="1:6" s="3" customFormat="1" ht="89.25">
      <c r="A280" s="365"/>
      <c r="B280" s="383" t="s">
        <v>3242</v>
      </c>
      <c r="C280" s="388"/>
      <c r="D280" s="375"/>
      <c r="E280" s="69"/>
      <c r="F280" s="376"/>
    </row>
    <row r="281" spans="1:6" s="3" customFormat="1" ht="63.75">
      <c r="A281" s="365"/>
      <c r="B281" s="383" t="s">
        <v>3241</v>
      </c>
      <c r="C281" s="388"/>
      <c r="D281" s="375"/>
      <c r="E281" s="69"/>
      <c r="F281" s="376"/>
    </row>
    <row r="282" spans="1:6" s="3" customFormat="1" ht="114.75">
      <c r="A282" s="382"/>
      <c r="B282" s="383" t="s">
        <v>3240</v>
      </c>
      <c r="C282" s="386"/>
      <c r="D282" s="375"/>
      <c r="E282" s="68"/>
      <c r="F282" s="377"/>
    </row>
    <row r="283" spans="1:6" ht="89.25">
      <c r="A283" s="172"/>
      <c r="B283" s="1" t="s">
        <v>3191</v>
      </c>
      <c r="D283" s="375"/>
      <c r="E283" s="61"/>
      <c r="F283" s="401"/>
    </row>
    <row r="284" spans="1:6" s="3" customFormat="1" ht="25.5">
      <c r="A284" s="382"/>
      <c r="B284" s="383" t="s">
        <v>3239</v>
      </c>
      <c r="C284" s="305" t="s">
        <v>164</v>
      </c>
      <c r="D284" s="362">
        <v>16</v>
      </c>
      <c r="E284" s="115"/>
      <c r="F284" s="378">
        <f>ROUND(D284*E284,2)</f>
        <v>0</v>
      </c>
    </row>
    <row r="285" spans="1:6">
      <c r="B285" s="391"/>
      <c r="D285" s="375"/>
      <c r="E285" s="68"/>
      <c r="F285" s="377"/>
    </row>
    <row r="286" spans="1:6">
      <c r="A286" s="172">
        <f>MAX(A272:A273)+1</f>
        <v>26</v>
      </c>
      <c r="B286" s="53" t="s">
        <v>3238</v>
      </c>
      <c r="D286" s="375"/>
      <c r="E286" s="68"/>
      <c r="F286" s="377"/>
    </row>
    <row r="287" spans="1:6" ht="76.5">
      <c r="A287" s="365"/>
      <c r="B287" s="194" t="s">
        <v>3237</v>
      </c>
      <c r="C287" s="408"/>
      <c r="D287" s="375"/>
      <c r="E287" s="68"/>
      <c r="F287" s="377"/>
    </row>
    <row r="288" spans="1:6" ht="25.5">
      <c r="A288" s="365"/>
      <c r="B288" s="194" t="s">
        <v>4045</v>
      </c>
      <c r="C288" s="408"/>
      <c r="D288" s="375"/>
      <c r="E288" s="68"/>
      <c r="F288" s="377"/>
    </row>
    <row r="289" spans="1:6">
      <c r="A289" s="367" t="s">
        <v>83</v>
      </c>
      <c r="B289" s="12" t="s">
        <v>316</v>
      </c>
      <c r="C289" s="408" t="s">
        <v>317</v>
      </c>
      <c r="D289" s="375">
        <v>80</v>
      </c>
      <c r="E289" s="87"/>
      <c r="F289" s="377">
        <f>ROUND(D289*E289,2)</f>
        <v>0</v>
      </c>
    </row>
    <row r="290" spans="1:6">
      <c r="A290" s="367" t="s">
        <v>85</v>
      </c>
      <c r="B290" s="12" t="s">
        <v>318</v>
      </c>
      <c r="C290" s="408" t="s">
        <v>317</v>
      </c>
      <c r="D290" s="375">
        <v>32</v>
      </c>
      <c r="E290" s="87"/>
      <c r="F290" s="377">
        <f>ROUND(D290*E290,2)</f>
        <v>0</v>
      </c>
    </row>
    <row r="291" spans="1:6">
      <c r="A291" s="367" t="s">
        <v>87</v>
      </c>
      <c r="B291" s="12" t="s">
        <v>319</v>
      </c>
      <c r="C291" s="408" t="s">
        <v>317</v>
      </c>
      <c r="D291" s="375">
        <v>32</v>
      </c>
      <c r="E291" s="87"/>
      <c r="F291" s="377">
        <f>ROUND(D291*E291,2)</f>
        <v>0</v>
      </c>
    </row>
    <row r="292" spans="1:6">
      <c r="A292" s="367"/>
      <c r="B292" s="382"/>
      <c r="C292" s="408"/>
      <c r="D292" s="409"/>
      <c r="E292" s="68"/>
      <c r="F292" s="377"/>
    </row>
    <row r="293" spans="1:6">
      <c r="A293" s="394" t="s">
        <v>437</v>
      </c>
      <c r="B293" s="410" t="s">
        <v>3236</v>
      </c>
      <c r="C293" s="411"/>
      <c r="D293" s="412"/>
      <c r="E293" s="86"/>
      <c r="F293" s="402">
        <f>SUM(F2:F291)</f>
        <v>0</v>
      </c>
    </row>
    <row r="294" spans="1:6" s="3" customFormat="1">
      <c r="A294" s="217"/>
      <c r="B294" s="128"/>
      <c r="C294" s="305"/>
      <c r="D294" s="360"/>
      <c r="E294" s="60"/>
      <c r="F294" s="380"/>
    </row>
    <row r="295" spans="1:6" s="3" customFormat="1" ht="13.5" thickBot="1">
      <c r="A295" s="217"/>
      <c r="B295" s="128"/>
      <c r="C295" s="305"/>
      <c r="D295" s="360"/>
      <c r="E295" s="60"/>
      <c r="F295" s="380"/>
    </row>
    <row r="296" spans="1:6" s="3" customFormat="1" ht="13.5" thickBot="1">
      <c r="A296" s="217"/>
      <c r="B296" s="128" t="s">
        <v>4003</v>
      </c>
      <c r="C296" s="305"/>
      <c r="D296" s="105"/>
      <c r="E296" s="60"/>
      <c r="F296" s="380">
        <f>SUM(F32:F284)</f>
        <v>0</v>
      </c>
    </row>
    <row r="297" spans="1:6" s="3" customFormat="1" ht="13.5" thickBot="1">
      <c r="A297" s="217"/>
      <c r="B297" s="128"/>
      <c r="C297" s="305"/>
      <c r="D297" s="360"/>
      <c r="E297" s="60"/>
      <c r="F297" s="380"/>
    </row>
    <row r="298" spans="1:6" s="3" customFormat="1" ht="13.5" thickBot="1">
      <c r="A298" s="217"/>
      <c r="B298" s="128" t="s">
        <v>4004</v>
      </c>
      <c r="C298" s="305"/>
      <c r="D298" s="106"/>
      <c r="E298" s="60"/>
      <c r="F298" s="380"/>
    </row>
    <row r="299" spans="1:6" s="3" customFormat="1" ht="13.5" thickBot="1">
      <c r="A299" s="217"/>
      <c r="B299" s="128"/>
      <c r="C299" s="305"/>
      <c r="D299" s="360"/>
      <c r="E299" s="60"/>
      <c r="F299" s="380"/>
    </row>
    <row r="300" spans="1:6" s="3" customFormat="1" ht="13.5" thickBot="1">
      <c r="A300" s="217"/>
      <c r="B300" s="128" t="s">
        <v>4005</v>
      </c>
      <c r="C300" s="305"/>
      <c r="D300" s="107"/>
      <c r="E300" s="60"/>
      <c r="F300" s="380">
        <f>SUM(F289:F291)</f>
        <v>0</v>
      </c>
    </row>
    <row r="301" spans="1:6" s="3" customFormat="1">
      <c r="A301" s="217"/>
      <c r="B301" s="128"/>
      <c r="C301" s="305"/>
      <c r="D301" s="360"/>
      <c r="E301" s="60"/>
      <c r="F301" s="380"/>
    </row>
    <row r="302" spans="1:6">
      <c r="B302" s="413"/>
      <c r="E302" s="68"/>
      <c r="F302" s="377"/>
    </row>
    <row r="305" spans="3:3">
      <c r="C305" s="12"/>
    </row>
    <row r="306" spans="3:3">
      <c r="C306" s="12"/>
    </row>
    <row r="307" spans="3:3">
      <c r="C307" s="12"/>
    </row>
    <row r="308" spans="3:3">
      <c r="C308" s="12"/>
    </row>
    <row r="309" spans="3:3">
      <c r="C309" s="12"/>
    </row>
    <row r="310" spans="3:3">
      <c r="C310" s="12"/>
    </row>
    <row r="311" spans="3:3">
      <c r="C311" s="12"/>
    </row>
    <row r="312" spans="3:3">
      <c r="C312" s="12"/>
    </row>
    <row r="313" spans="3:3">
      <c r="C313" s="12"/>
    </row>
  </sheetData>
  <sheetProtection algorithmName="SHA-512" hashValue="5wQIar+dX5UXoGTyJri08g+iznkFzPrv3khTZrDomrCN3FnD/zQZZVlcyoH1jISOPVrV+wt8b6EJnnPE7U6OsQ==" saltValue="73X8Fef+Cpo88YMUHnSA1Q=="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B2C11-1828-4357-9ECA-B112EF95A695}">
  <sheetPr codeName="Sheet10"/>
  <dimension ref="A1:H53"/>
  <sheetViews>
    <sheetView view="pageBreakPreview" zoomScaleNormal="100" zoomScaleSheetLayoutView="100" workbookViewId="0">
      <selection activeCell="G1" sqref="G1"/>
    </sheetView>
  </sheetViews>
  <sheetFormatPr defaultColWidth="11" defaultRowHeight="12.75"/>
  <cols>
    <col min="1" max="1" width="4.625" style="382" customWidth="1"/>
    <col min="2" max="2" width="35.625" style="12" customWidth="1"/>
    <col min="3" max="3" width="7.125" style="386" customWidth="1"/>
    <col min="4" max="4" width="9.125" style="12" customWidth="1"/>
    <col min="5" max="5" width="10.625" style="46" customWidth="1"/>
    <col min="6" max="6" width="13.125" style="12" customWidth="1"/>
    <col min="7" max="16384" width="11" style="12"/>
  </cols>
  <sheetData>
    <row r="1" spans="1:8" ht="25.5">
      <c r="A1" s="414" t="s">
        <v>39</v>
      </c>
      <c r="B1" s="403" t="s">
        <v>40</v>
      </c>
      <c r="C1" s="404" t="s">
        <v>41</v>
      </c>
      <c r="D1" s="398" t="s">
        <v>42</v>
      </c>
      <c r="E1" s="125" t="s">
        <v>43</v>
      </c>
      <c r="F1" s="398" t="s">
        <v>44</v>
      </c>
    </row>
    <row r="2" spans="1:8">
      <c r="A2" s="405"/>
      <c r="B2" s="399"/>
      <c r="C2" s="406"/>
      <c r="D2" s="399"/>
      <c r="E2" s="48"/>
      <c r="F2" s="399"/>
    </row>
    <row r="3" spans="1:8">
      <c r="A3" s="11" t="s">
        <v>512</v>
      </c>
      <c r="B3" s="4" t="s">
        <v>3334</v>
      </c>
      <c r="C3" s="303"/>
      <c r="D3" s="34"/>
      <c r="E3" s="85"/>
      <c r="F3" s="400"/>
    </row>
    <row r="4" spans="1:8">
      <c r="E4" s="68"/>
      <c r="F4" s="377"/>
    </row>
    <row r="5" spans="1:8">
      <c r="B5" s="12" t="s">
        <v>28</v>
      </c>
      <c r="E5" s="68"/>
      <c r="F5" s="377"/>
    </row>
    <row r="6" spans="1:8" ht="25.5">
      <c r="B6" s="1" t="s">
        <v>3333</v>
      </c>
      <c r="E6" s="68"/>
      <c r="F6" s="377"/>
    </row>
    <row r="7" spans="1:8" ht="76.5">
      <c r="B7" s="1" t="s">
        <v>3332</v>
      </c>
      <c r="E7" s="68"/>
      <c r="F7" s="377"/>
    </row>
    <row r="8" spans="1:8" ht="25.5">
      <c r="B8" s="1" t="s">
        <v>3331</v>
      </c>
      <c r="E8" s="68"/>
      <c r="F8" s="377"/>
    </row>
    <row r="9" spans="1:8" ht="114.75">
      <c r="B9" s="1" t="s">
        <v>3330</v>
      </c>
      <c r="E9" s="68"/>
      <c r="F9" s="377"/>
    </row>
    <row r="10" spans="1:8" ht="140.25">
      <c r="B10" s="5" t="s">
        <v>3335</v>
      </c>
      <c r="E10" s="68"/>
      <c r="F10" s="377"/>
    </row>
    <row r="11" spans="1:8">
      <c r="B11" s="2"/>
      <c r="E11" s="68"/>
      <c r="F11" s="377"/>
    </row>
    <row r="12" spans="1:8">
      <c r="B12" s="382" t="s">
        <v>3329</v>
      </c>
      <c r="E12" s="68"/>
      <c r="F12" s="377"/>
    </row>
    <row r="13" spans="1:8">
      <c r="B13" s="391"/>
      <c r="C13" s="388"/>
      <c r="E13" s="68"/>
      <c r="F13" s="377"/>
    </row>
    <row r="14" spans="1:8" ht="38.25">
      <c r="A14" s="172">
        <f>MAX(A1:A12)+1</f>
        <v>1</v>
      </c>
      <c r="B14" s="383" t="s">
        <v>3328</v>
      </c>
      <c r="C14" s="388"/>
      <c r="E14" s="68"/>
      <c r="F14" s="377"/>
    </row>
    <row r="15" spans="1:8" ht="63.75">
      <c r="A15" s="172"/>
      <c r="B15" s="383" t="s">
        <v>3671</v>
      </c>
      <c r="C15" s="388"/>
      <c r="E15" s="68"/>
      <c r="F15" s="377"/>
      <c r="H15" s="1"/>
    </row>
    <row r="16" spans="1:8">
      <c r="A16" s="172"/>
      <c r="B16" s="383" t="s">
        <v>3327</v>
      </c>
      <c r="C16" s="388"/>
      <c r="E16" s="68"/>
      <c r="F16" s="377"/>
    </row>
    <row r="17" spans="1:6" s="3" customFormat="1">
      <c r="A17" s="382" t="s">
        <v>1138</v>
      </c>
      <c r="B17" s="2" t="s">
        <v>3326</v>
      </c>
      <c r="C17" s="384" t="s">
        <v>2191</v>
      </c>
      <c r="D17" s="362">
        <v>100000</v>
      </c>
      <c r="E17" s="114"/>
      <c r="F17" s="378">
        <f>ROUND(D17*E17,2)</f>
        <v>0</v>
      </c>
    </row>
    <row r="18" spans="1:6">
      <c r="A18" s="382" t="s">
        <v>1139</v>
      </c>
      <c r="B18" s="383" t="s">
        <v>3325</v>
      </c>
      <c r="C18" s="384" t="s">
        <v>2191</v>
      </c>
      <c r="D18" s="362">
        <v>20000</v>
      </c>
      <c r="E18" s="114"/>
      <c r="F18" s="378">
        <f>ROUND(D18*E18,2)</f>
        <v>0</v>
      </c>
    </row>
    <row r="19" spans="1:6">
      <c r="B19" s="383"/>
      <c r="C19" s="388"/>
      <c r="E19" s="68"/>
      <c r="F19" s="377"/>
    </row>
    <row r="20" spans="1:6">
      <c r="B20" s="382" t="s">
        <v>3324</v>
      </c>
      <c r="C20" s="388"/>
      <c r="E20" s="68"/>
      <c r="F20" s="377"/>
    </row>
    <row r="21" spans="1:6" s="3" customFormat="1">
      <c r="A21" s="382"/>
      <c r="B21" s="385"/>
      <c r="C21" s="384"/>
      <c r="D21" s="357"/>
      <c r="E21" s="69"/>
      <c r="F21" s="376"/>
    </row>
    <row r="22" spans="1:6" ht="51">
      <c r="A22" s="172">
        <f>MAX(A13:A20)+1</f>
        <v>2</v>
      </c>
      <c r="B22" s="383" t="s">
        <v>4272</v>
      </c>
      <c r="D22" s="375"/>
      <c r="E22" s="68"/>
      <c r="F22" s="377"/>
    </row>
    <row r="23" spans="1:6" s="3" customFormat="1" ht="38.25">
      <c r="A23" s="382"/>
      <c r="B23" s="2" t="s">
        <v>3323</v>
      </c>
      <c r="C23" s="388"/>
      <c r="D23" s="375"/>
      <c r="E23" s="69"/>
      <c r="F23" s="376"/>
    </row>
    <row r="24" spans="1:6" ht="25.5">
      <c r="B24" s="383" t="s">
        <v>3322</v>
      </c>
      <c r="C24" s="384" t="s">
        <v>2191</v>
      </c>
      <c r="D24" s="362">
        <v>35000</v>
      </c>
      <c r="E24" s="114"/>
      <c r="F24" s="378">
        <f>ROUND(D24*E24,2)</f>
        <v>0</v>
      </c>
    </row>
    <row r="25" spans="1:6">
      <c r="B25" s="383"/>
      <c r="C25" s="384"/>
      <c r="D25" s="357"/>
      <c r="E25" s="69"/>
      <c r="F25" s="376"/>
    </row>
    <row r="26" spans="1:6">
      <c r="B26" s="383"/>
      <c r="C26" s="384"/>
      <c r="D26" s="357"/>
      <c r="E26" s="69"/>
      <c r="F26" s="376"/>
    </row>
    <row r="27" spans="1:6" ht="102">
      <c r="A27" s="172">
        <f>MAX(A22:A24)+1</f>
        <v>3</v>
      </c>
      <c r="B27" s="383" t="s">
        <v>3700</v>
      </c>
      <c r="C27" s="384"/>
      <c r="D27" s="357"/>
      <c r="E27" s="69"/>
      <c r="F27" s="376"/>
    </row>
    <row r="28" spans="1:6" ht="114.75">
      <c r="A28" s="172"/>
      <c r="B28" s="383" t="s">
        <v>3703</v>
      </c>
      <c r="C28" s="384"/>
      <c r="D28" s="357"/>
      <c r="E28" s="69"/>
      <c r="F28" s="376"/>
    </row>
    <row r="29" spans="1:6" ht="25.5">
      <c r="B29" s="383" t="s">
        <v>3701</v>
      </c>
      <c r="C29" s="384"/>
      <c r="D29" s="357"/>
      <c r="E29" s="69"/>
      <c r="F29" s="376"/>
    </row>
    <row r="30" spans="1:6">
      <c r="B30" s="383" t="s">
        <v>3702</v>
      </c>
      <c r="C30" s="384" t="s">
        <v>372</v>
      </c>
      <c r="D30" s="362">
        <v>850</v>
      </c>
      <c r="E30" s="114"/>
      <c r="F30" s="378">
        <f>ROUND(D30*E30,2)</f>
        <v>0</v>
      </c>
    </row>
    <row r="31" spans="1:6">
      <c r="B31" s="383"/>
      <c r="C31" s="384"/>
      <c r="D31" s="357"/>
      <c r="E31" s="69"/>
      <c r="F31" s="376"/>
    </row>
    <row r="32" spans="1:6">
      <c r="A32" s="367"/>
      <c r="B32" s="382"/>
      <c r="C32" s="408"/>
      <c r="D32" s="409"/>
      <c r="E32" s="68"/>
      <c r="F32" s="377"/>
    </row>
    <row r="33" spans="1:6">
      <c r="A33" s="394" t="s">
        <v>512</v>
      </c>
      <c r="B33" s="410" t="s">
        <v>3321</v>
      </c>
      <c r="C33" s="411"/>
      <c r="D33" s="412"/>
      <c r="E33" s="86"/>
      <c r="F33" s="402">
        <f>SUM(F2:F31)</f>
        <v>0</v>
      </c>
    </row>
    <row r="34" spans="1:6" s="3" customFormat="1">
      <c r="A34" s="217"/>
      <c r="B34" s="128"/>
      <c r="C34" s="305"/>
      <c r="D34" s="360"/>
      <c r="E34" s="60"/>
      <c r="F34" s="380"/>
    </row>
    <row r="35" spans="1:6" s="3" customFormat="1" ht="13.5" thickBot="1">
      <c r="A35" s="217"/>
      <c r="B35" s="128"/>
      <c r="C35" s="305"/>
      <c r="D35" s="360"/>
      <c r="E35" s="60"/>
      <c r="F35" s="380"/>
    </row>
    <row r="36" spans="1:6" s="3" customFormat="1" ht="13.5" thickBot="1">
      <c r="A36" s="217"/>
      <c r="B36" s="128" t="s">
        <v>4003</v>
      </c>
      <c r="C36" s="305"/>
      <c r="D36" s="105"/>
      <c r="E36" s="60"/>
      <c r="F36" s="380">
        <f>SUM(F14:F30)</f>
        <v>0</v>
      </c>
    </row>
    <row r="37" spans="1:6" s="3" customFormat="1" ht="13.5" thickBot="1">
      <c r="A37" s="217"/>
      <c r="B37" s="128"/>
      <c r="C37" s="305"/>
      <c r="D37" s="360"/>
      <c r="E37" s="60"/>
      <c r="F37" s="380"/>
    </row>
    <row r="38" spans="1:6" s="3" customFormat="1" ht="13.5" thickBot="1">
      <c r="A38" s="217"/>
      <c r="B38" s="128" t="s">
        <v>4004</v>
      </c>
      <c r="C38" s="305"/>
      <c r="D38" s="106"/>
      <c r="E38" s="60"/>
      <c r="F38" s="380"/>
    </row>
    <row r="39" spans="1:6" s="3" customFormat="1" ht="13.5" thickBot="1">
      <c r="A39" s="217"/>
      <c r="B39" s="128"/>
      <c r="C39" s="305"/>
      <c r="D39" s="360"/>
      <c r="E39" s="60"/>
      <c r="F39" s="380"/>
    </row>
    <row r="40" spans="1:6" s="3" customFormat="1" ht="13.5" thickBot="1">
      <c r="A40" s="217"/>
      <c r="B40" s="128" t="s">
        <v>4005</v>
      </c>
      <c r="C40" s="305"/>
      <c r="D40" s="107"/>
      <c r="E40" s="60"/>
      <c r="F40" s="380"/>
    </row>
    <row r="41" spans="1:6" s="3" customFormat="1">
      <c r="A41" s="217"/>
      <c r="B41" s="128"/>
      <c r="C41" s="305"/>
      <c r="D41" s="360"/>
      <c r="E41" s="60"/>
      <c r="F41" s="380"/>
    </row>
    <row r="42" spans="1:6">
      <c r="B42" s="413"/>
      <c r="E42" s="68"/>
      <c r="F42" s="377"/>
    </row>
    <row r="45" spans="1:6">
      <c r="C45" s="12"/>
    </row>
    <row r="46" spans="1:6">
      <c r="C46" s="12"/>
    </row>
    <row r="47" spans="1:6">
      <c r="C47" s="12"/>
    </row>
    <row r="48" spans="1:6">
      <c r="C48" s="12"/>
    </row>
    <row r="49" spans="3:3">
      <c r="C49" s="12"/>
    </row>
    <row r="50" spans="3:3">
      <c r="C50" s="12"/>
    </row>
    <row r="51" spans="3:3">
      <c r="C51" s="12"/>
    </row>
    <row r="52" spans="3:3">
      <c r="C52" s="12"/>
    </row>
    <row r="53" spans="3:3">
      <c r="C53" s="12"/>
    </row>
  </sheetData>
  <sheetProtection algorithmName="SHA-512" hashValue="1RhRC5RQXPgqrgF9wb8yGxLbvo2XXrf9XCQXuKfv5CxN5HYF/7ynrwtK3f2j9EuCxjpaQIPwsHXzN3qrpinMGw==" saltValue="WqQE8T1JuANkicN1wu0JBQ=="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8A499-394D-4150-A026-FC1B7D277489}">
  <sheetPr codeName="Sheet11"/>
  <dimension ref="A1:H151"/>
  <sheetViews>
    <sheetView view="pageBreakPreview" zoomScaleNormal="100" zoomScaleSheetLayoutView="100" workbookViewId="0">
      <selection activeCell="G1" sqref="G1"/>
    </sheetView>
  </sheetViews>
  <sheetFormatPr defaultColWidth="11" defaultRowHeight="12.75"/>
  <cols>
    <col min="1" max="1" width="4.625" style="382" customWidth="1"/>
    <col min="2" max="2" width="35.625" style="12" customWidth="1"/>
    <col min="3" max="3" width="7.125" style="386" customWidth="1"/>
    <col min="4" max="4" width="9.125" style="12" customWidth="1"/>
    <col min="5" max="5" width="10.625" style="46" customWidth="1"/>
    <col min="6" max="6" width="13.125" style="12" customWidth="1"/>
    <col min="7" max="16384" width="11" style="12"/>
  </cols>
  <sheetData>
    <row r="1" spans="1:6" ht="25.5">
      <c r="A1" s="414" t="s">
        <v>39</v>
      </c>
      <c r="B1" s="403" t="s">
        <v>40</v>
      </c>
      <c r="C1" s="404" t="s">
        <v>41</v>
      </c>
      <c r="D1" s="398" t="s">
        <v>42</v>
      </c>
      <c r="E1" s="125" t="s">
        <v>43</v>
      </c>
      <c r="F1" s="398" t="s">
        <v>44</v>
      </c>
    </row>
    <row r="2" spans="1:6">
      <c r="A2" s="405"/>
      <c r="B2" s="399"/>
      <c r="C2" s="406"/>
      <c r="D2" s="399"/>
      <c r="E2" s="48"/>
      <c r="F2" s="399"/>
    </row>
    <row r="3" spans="1:6">
      <c r="A3" s="11" t="s">
        <v>531</v>
      </c>
      <c r="B3" s="4" t="s">
        <v>3385</v>
      </c>
      <c r="C3" s="303"/>
      <c r="D3" s="34"/>
      <c r="E3" s="47"/>
      <c r="F3" s="34"/>
    </row>
    <row r="5" spans="1:6">
      <c r="B5" s="12" t="s">
        <v>28</v>
      </c>
    </row>
    <row r="6" spans="1:6" ht="38.25">
      <c r="B6" s="1" t="s">
        <v>723</v>
      </c>
      <c r="E6" s="68"/>
      <c r="F6" s="377"/>
    </row>
    <row r="7" spans="1:6" ht="382.5">
      <c r="B7" s="5" t="s">
        <v>3384</v>
      </c>
      <c r="E7" s="68"/>
      <c r="F7" s="377"/>
    </row>
    <row r="8" spans="1:6">
      <c r="B8" s="2"/>
      <c r="E8" s="68"/>
      <c r="F8" s="377"/>
    </row>
    <row r="9" spans="1:6">
      <c r="B9" s="382" t="s">
        <v>3383</v>
      </c>
      <c r="E9" s="68"/>
      <c r="F9" s="377"/>
    </row>
    <row r="10" spans="1:6">
      <c r="B10" s="391"/>
      <c r="C10" s="388"/>
      <c r="E10" s="68"/>
      <c r="F10" s="377"/>
    </row>
    <row r="11" spans="1:6" ht="38.25">
      <c r="A11" s="172">
        <f>MAX(A1:A9)+1</f>
        <v>1</v>
      </c>
      <c r="B11" s="383" t="s">
        <v>3382</v>
      </c>
      <c r="C11" s="388"/>
      <c r="E11" s="68"/>
      <c r="F11" s="377"/>
    </row>
    <row r="12" spans="1:6" ht="38.25">
      <c r="A12" s="172"/>
      <c r="B12" s="383" t="s">
        <v>3381</v>
      </c>
      <c r="C12" s="388"/>
      <c r="E12" s="68"/>
      <c r="F12" s="377"/>
    </row>
    <row r="13" spans="1:6" ht="178.5">
      <c r="A13" s="172"/>
      <c r="B13" s="383" t="s">
        <v>4296</v>
      </c>
      <c r="C13" s="388"/>
      <c r="E13" s="68"/>
      <c r="F13" s="377"/>
    </row>
    <row r="14" spans="1:6" ht="140.25">
      <c r="A14" s="172"/>
      <c r="B14" s="383" t="s">
        <v>3380</v>
      </c>
      <c r="C14" s="388"/>
      <c r="E14" s="68"/>
      <c r="F14" s="377"/>
    </row>
    <row r="15" spans="1:6" ht="102">
      <c r="A15" s="172"/>
      <c r="B15" s="383" t="s">
        <v>3379</v>
      </c>
      <c r="C15" s="388"/>
      <c r="E15" s="68"/>
      <c r="F15" s="377"/>
    </row>
    <row r="16" spans="1:6" ht="267.75">
      <c r="A16" s="172"/>
      <c r="B16" s="383" t="s">
        <v>4244</v>
      </c>
      <c r="C16" s="388"/>
      <c r="E16" s="68"/>
      <c r="F16" s="377"/>
    </row>
    <row r="17" spans="1:8" s="3" customFormat="1" ht="114.75">
      <c r="A17" s="382"/>
      <c r="B17" s="383" t="s">
        <v>3378</v>
      </c>
      <c r="C17" s="388"/>
      <c r="D17" s="375"/>
      <c r="E17" s="69"/>
      <c r="F17" s="376"/>
    </row>
    <row r="18" spans="1:8" s="3" customFormat="1" ht="25.5">
      <c r="A18" s="382" t="s">
        <v>1138</v>
      </c>
      <c r="B18" s="2" t="s">
        <v>4250</v>
      </c>
      <c r="C18" s="384" t="s">
        <v>164</v>
      </c>
      <c r="D18" s="415">
        <v>8</v>
      </c>
      <c r="E18" s="114"/>
      <c r="F18" s="378">
        <f>ROUND(D18*E18,2)</f>
        <v>0</v>
      </c>
    </row>
    <row r="19" spans="1:8" s="3" customFormat="1">
      <c r="A19" s="382" t="s">
        <v>1139</v>
      </c>
      <c r="B19" s="383" t="s">
        <v>4251</v>
      </c>
      <c r="C19" s="416" t="s">
        <v>68</v>
      </c>
      <c r="D19" s="415">
        <v>1</v>
      </c>
      <c r="E19" s="114"/>
      <c r="F19" s="378">
        <f t="shared" ref="F19:F25" si="0">ROUND(D19*E19,2)</f>
        <v>0</v>
      </c>
    </row>
    <row r="20" spans="1:8" s="3" customFormat="1" ht="38.25">
      <c r="A20" s="382" t="s">
        <v>1140</v>
      </c>
      <c r="B20" s="383" t="s">
        <v>4252</v>
      </c>
      <c r="C20" s="416" t="s">
        <v>164</v>
      </c>
      <c r="D20" s="415">
        <v>46</v>
      </c>
      <c r="E20" s="114"/>
      <c r="F20" s="378">
        <f t="shared" si="0"/>
        <v>0</v>
      </c>
    </row>
    <row r="21" spans="1:8" s="3" customFormat="1" ht="25.5">
      <c r="A21" s="382" t="s">
        <v>4245</v>
      </c>
      <c r="B21" s="383" t="s">
        <v>4253</v>
      </c>
      <c r="C21" s="416" t="s">
        <v>68</v>
      </c>
      <c r="D21" s="415">
        <v>1</v>
      </c>
      <c r="E21" s="114"/>
      <c r="F21" s="378">
        <f t="shared" si="0"/>
        <v>0</v>
      </c>
    </row>
    <row r="22" spans="1:8" s="3" customFormat="1" ht="38.25">
      <c r="A22" s="382" t="s">
        <v>4246</v>
      </c>
      <c r="B22" s="383" t="s">
        <v>4289</v>
      </c>
      <c r="C22" s="384" t="s">
        <v>164</v>
      </c>
      <c r="D22" s="415">
        <v>46</v>
      </c>
      <c r="E22" s="114"/>
      <c r="F22" s="378">
        <f t="shared" si="0"/>
        <v>0</v>
      </c>
    </row>
    <row r="23" spans="1:8" s="3" customFormat="1" ht="38.25">
      <c r="A23" s="382" t="s">
        <v>4247</v>
      </c>
      <c r="B23" s="383" t="s">
        <v>4254</v>
      </c>
      <c r="C23" s="384" t="s">
        <v>372</v>
      </c>
      <c r="D23" s="415">
        <v>368</v>
      </c>
      <c r="E23" s="114"/>
      <c r="F23" s="378">
        <f t="shared" si="0"/>
        <v>0</v>
      </c>
    </row>
    <row r="24" spans="1:8" s="3" customFormat="1" ht="38.25">
      <c r="A24" s="382" t="s">
        <v>4248</v>
      </c>
      <c r="B24" s="385" t="s">
        <v>4255</v>
      </c>
      <c r="C24" s="384" t="s">
        <v>372</v>
      </c>
      <c r="D24" s="415">
        <v>368</v>
      </c>
      <c r="E24" s="114"/>
      <c r="F24" s="378">
        <f t="shared" si="0"/>
        <v>0</v>
      </c>
    </row>
    <row r="25" spans="1:8" s="3" customFormat="1" ht="51">
      <c r="A25" s="382" t="s">
        <v>4249</v>
      </c>
      <c r="B25" s="385" t="s">
        <v>4256</v>
      </c>
      <c r="C25" s="384" t="s">
        <v>2191</v>
      </c>
      <c r="D25" s="415">
        <v>2830</v>
      </c>
      <c r="E25" s="114"/>
      <c r="F25" s="378">
        <f t="shared" si="0"/>
        <v>0</v>
      </c>
    </row>
    <row r="26" spans="1:8" s="3" customFormat="1">
      <c r="A26" s="382"/>
      <c r="B26" s="385"/>
      <c r="C26" s="384"/>
      <c r="D26" s="357"/>
      <c r="E26" s="69"/>
      <c r="F26" s="376"/>
    </row>
    <row r="27" spans="1:8" s="3" customFormat="1">
      <c r="A27" s="382"/>
      <c r="B27" s="391" t="s">
        <v>3377</v>
      </c>
      <c r="C27" s="384"/>
      <c r="D27" s="357"/>
      <c r="E27" s="69"/>
      <c r="F27" s="376"/>
    </row>
    <row r="28" spans="1:8" s="3" customFormat="1">
      <c r="A28" s="382"/>
      <c r="B28" s="385"/>
      <c r="C28" s="384"/>
      <c r="D28" s="357"/>
      <c r="E28" s="69"/>
      <c r="F28" s="376"/>
    </row>
    <row r="29" spans="1:8" ht="38.25">
      <c r="A29" s="172">
        <f>MAX(A10:A18)+1</f>
        <v>2</v>
      </c>
      <c r="B29" s="383" t="s">
        <v>3376</v>
      </c>
      <c r="D29" s="375"/>
      <c r="E29" s="68"/>
      <c r="F29" s="377"/>
    </row>
    <row r="30" spans="1:8" s="3" customFormat="1" ht="114.75">
      <c r="A30" s="382"/>
      <c r="B30" s="2" t="s">
        <v>4295</v>
      </c>
      <c r="C30" s="388"/>
      <c r="D30" s="375"/>
      <c r="E30" s="69"/>
      <c r="F30" s="376"/>
      <c r="H30" s="13"/>
    </row>
    <row r="31" spans="1:8" s="3" customFormat="1" ht="51">
      <c r="A31" s="382"/>
      <c r="B31" s="2" t="s">
        <v>3375</v>
      </c>
      <c r="C31" s="388"/>
      <c r="D31" s="375"/>
      <c r="E31" s="69"/>
      <c r="F31" s="376"/>
    </row>
    <row r="32" spans="1:8" s="3" customFormat="1" ht="76.5">
      <c r="A32" s="365"/>
      <c r="B32" s="383" t="s">
        <v>3374</v>
      </c>
      <c r="C32" s="388"/>
      <c r="D32" s="375"/>
      <c r="E32" s="69"/>
      <c r="F32" s="376"/>
    </row>
    <row r="33" spans="1:8">
      <c r="B33" s="383" t="s">
        <v>294</v>
      </c>
      <c r="C33" s="384" t="s">
        <v>105</v>
      </c>
      <c r="D33" s="362">
        <v>2640</v>
      </c>
      <c r="E33" s="114"/>
      <c r="F33" s="378">
        <f>ROUND(D33*E33,2)</f>
        <v>0</v>
      </c>
    </row>
    <row r="34" spans="1:8">
      <c r="B34" s="383"/>
      <c r="D34" s="375"/>
      <c r="E34" s="68"/>
      <c r="F34" s="377"/>
    </row>
    <row r="35" spans="1:8" ht="25.5">
      <c r="A35" s="172">
        <f>MAX(A16:A31)+1</f>
        <v>3</v>
      </c>
      <c r="B35" s="387" t="s">
        <v>4257</v>
      </c>
      <c r="D35" s="375"/>
      <c r="E35" s="68"/>
      <c r="F35" s="377"/>
      <c r="G35" s="1"/>
    </row>
    <row r="36" spans="1:8" ht="76.5">
      <c r="A36" s="172"/>
      <c r="B36" s="383" t="s">
        <v>3373</v>
      </c>
      <c r="D36" s="375"/>
      <c r="E36" s="68"/>
      <c r="F36" s="377"/>
      <c r="G36" s="1"/>
    </row>
    <row r="37" spans="1:8" ht="140.25">
      <c r="A37" s="172"/>
      <c r="B37" s="383" t="s">
        <v>4290</v>
      </c>
      <c r="D37" s="375"/>
      <c r="E37" s="68"/>
      <c r="F37" s="377"/>
      <c r="G37" s="1"/>
      <c r="H37" s="1"/>
    </row>
    <row r="38" spans="1:8" ht="102">
      <c r="A38" s="172"/>
      <c r="B38" s="383" t="s">
        <v>3371</v>
      </c>
      <c r="D38" s="375"/>
      <c r="E38" s="68"/>
      <c r="F38" s="377"/>
      <c r="G38" s="1"/>
    </row>
    <row r="39" spans="1:8" ht="204">
      <c r="A39" s="172"/>
      <c r="B39" s="383" t="s">
        <v>3386</v>
      </c>
      <c r="D39" s="375"/>
      <c r="E39" s="68"/>
      <c r="F39" s="377"/>
      <c r="G39" s="1"/>
    </row>
    <row r="40" spans="1:8" ht="51">
      <c r="A40" s="172"/>
      <c r="B40" s="383" t="s">
        <v>3369</v>
      </c>
      <c r="D40" s="375"/>
      <c r="E40" s="68"/>
      <c r="F40" s="377"/>
      <c r="G40" s="1"/>
    </row>
    <row r="41" spans="1:8" ht="140.25">
      <c r="A41" s="172"/>
      <c r="B41" s="383" t="s">
        <v>3368</v>
      </c>
      <c r="C41" s="388"/>
      <c r="D41" s="375"/>
      <c r="E41" s="69"/>
      <c r="F41" s="376"/>
      <c r="G41" s="1"/>
    </row>
    <row r="42" spans="1:8">
      <c r="A42" s="172"/>
      <c r="B42" s="383" t="s">
        <v>3367</v>
      </c>
      <c r="C42" s="384" t="s">
        <v>372</v>
      </c>
      <c r="D42" s="362">
        <v>485</v>
      </c>
      <c r="E42" s="114"/>
      <c r="F42" s="378">
        <f>ROUND(D42*E42,2)</f>
        <v>0</v>
      </c>
      <c r="G42" s="1"/>
    </row>
    <row r="43" spans="1:8">
      <c r="A43" s="172"/>
      <c r="B43" s="383"/>
      <c r="D43" s="375"/>
      <c r="E43" s="68"/>
      <c r="F43" s="377"/>
      <c r="G43" s="1"/>
    </row>
    <row r="44" spans="1:8" ht="38.25">
      <c r="A44" s="172">
        <f>MAX(A32:A40)+1</f>
        <v>4</v>
      </c>
      <c r="B44" s="387" t="s">
        <v>3372</v>
      </c>
      <c r="D44" s="375"/>
      <c r="E44" s="68"/>
      <c r="F44" s="377"/>
      <c r="G44" s="1"/>
    </row>
    <row r="45" spans="1:8" s="3" customFormat="1" ht="127.5">
      <c r="A45" s="172"/>
      <c r="B45" s="383" t="s">
        <v>3387</v>
      </c>
      <c r="C45" s="386"/>
      <c r="D45" s="375"/>
      <c r="E45" s="68"/>
      <c r="F45" s="377"/>
    </row>
    <row r="46" spans="1:8" ht="178.5">
      <c r="A46" s="172"/>
      <c r="B46" s="383" t="s">
        <v>4291</v>
      </c>
      <c r="D46" s="375"/>
      <c r="E46" s="68"/>
      <c r="F46" s="377"/>
    </row>
    <row r="47" spans="1:8" s="3" customFormat="1" ht="102">
      <c r="A47" s="172"/>
      <c r="B47" s="383" t="s">
        <v>3371</v>
      </c>
      <c r="C47" s="386"/>
      <c r="D47" s="375"/>
      <c r="E47" s="68"/>
      <c r="F47" s="377"/>
    </row>
    <row r="48" spans="1:8" ht="204">
      <c r="A48" s="172"/>
      <c r="B48" s="383" t="s">
        <v>3370</v>
      </c>
      <c r="D48" s="375"/>
      <c r="E48" s="68"/>
      <c r="F48" s="377"/>
    </row>
    <row r="49" spans="1:6" ht="51">
      <c r="A49" s="172"/>
      <c r="B49" s="383" t="s">
        <v>3369</v>
      </c>
      <c r="D49" s="375"/>
      <c r="E49" s="68"/>
      <c r="F49" s="377"/>
    </row>
    <row r="50" spans="1:6" ht="140.25">
      <c r="A50" s="172"/>
      <c r="B50" s="383" t="s">
        <v>3368</v>
      </c>
      <c r="C50" s="388"/>
      <c r="D50" s="375"/>
      <c r="E50" s="69"/>
      <c r="F50" s="376"/>
    </row>
    <row r="51" spans="1:6">
      <c r="A51" s="172"/>
      <c r="B51" s="383" t="s">
        <v>3367</v>
      </c>
      <c r="C51" s="384" t="s">
        <v>372</v>
      </c>
      <c r="D51" s="362">
        <v>220</v>
      </c>
      <c r="E51" s="114"/>
      <c r="F51" s="378">
        <f>ROUND(D51*E51,2)</f>
        <v>0</v>
      </c>
    </row>
    <row r="52" spans="1:6">
      <c r="A52" s="172"/>
      <c r="B52" s="383"/>
      <c r="C52" s="384"/>
      <c r="D52" s="357"/>
      <c r="E52" s="69"/>
      <c r="F52" s="376"/>
    </row>
    <row r="53" spans="1:6" ht="25.5">
      <c r="A53" s="172">
        <f>MAX(A41:A49)+1</f>
        <v>5</v>
      </c>
      <c r="B53" s="387" t="s">
        <v>3366</v>
      </c>
      <c r="D53" s="375"/>
      <c r="E53" s="68"/>
      <c r="F53" s="377"/>
    </row>
    <row r="54" spans="1:6" ht="153">
      <c r="A54" s="172"/>
      <c r="B54" s="383" t="s">
        <v>3388</v>
      </c>
      <c r="D54" s="375"/>
      <c r="E54" s="68"/>
      <c r="F54" s="377"/>
    </row>
    <row r="55" spans="1:6" ht="89.25">
      <c r="A55" s="172"/>
      <c r="B55" s="383" t="s">
        <v>3389</v>
      </c>
      <c r="C55" s="384"/>
      <c r="D55" s="357"/>
      <c r="E55" s="69"/>
      <c r="F55" s="376"/>
    </row>
    <row r="56" spans="1:6" ht="102">
      <c r="A56" s="172"/>
      <c r="B56" s="383" t="s">
        <v>3365</v>
      </c>
      <c r="C56" s="384"/>
      <c r="D56" s="357"/>
      <c r="E56" s="69"/>
      <c r="F56" s="376"/>
    </row>
    <row r="57" spans="1:6" ht="178.5">
      <c r="A57" s="172"/>
      <c r="B57" s="383" t="s">
        <v>3364</v>
      </c>
      <c r="C57" s="384"/>
      <c r="D57" s="357"/>
      <c r="E57" s="69"/>
      <c r="F57" s="376"/>
    </row>
    <row r="58" spans="1:6" ht="127.5">
      <c r="A58" s="172"/>
      <c r="B58" s="383" t="s">
        <v>4292</v>
      </c>
      <c r="C58" s="384"/>
      <c r="D58" s="357"/>
      <c r="E58" s="69"/>
      <c r="F58" s="376"/>
    </row>
    <row r="59" spans="1:6" ht="38.25">
      <c r="A59" s="172"/>
      <c r="B59" s="383" t="s">
        <v>3363</v>
      </c>
      <c r="C59" s="384"/>
      <c r="D59" s="357"/>
      <c r="E59" s="69"/>
      <c r="F59" s="376"/>
    </row>
    <row r="60" spans="1:6" ht="140.25">
      <c r="A60" s="172"/>
      <c r="B60" s="383" t="s">
        <v>3362</v>
      </c>
      <c r="C60" s="384"/>
      <c r="D60" s="357"/>
      <c r="E60" s="69"/>
      <c r="F60" s="376"/>
    </row>
    <row r="61" spans="1:6">
      <c r="A61" s="172"/>
      <c r="B61" s="383" t="s">
        <v>376</v>
      </c>
      <c r="C61" s="384" t="s">
        <v>105</v>
      </c>
      <c r="D61" s="362">
        <v>110</v>
      </c>
      <c r="E61" s="114"/>
      <c r="F61" s="378">
        <f>ROUND(D61*E61,2)</f>
        <v>0</v>
      </c>
    </row>
    <row r="62" spans="1:6">
      <c r="A62" s="172"/>
      <c r="B62" s="383"/>
      <c r="C62" s="384"/>
      <c r="D62" s="357"/>
      <c r="E62" s="69"/>
      <c r="F62" s="376"/>
    </row>
    <row r="63" spans="1:6" ht="25.5">
      <c r="A63" s="172">
        <f>MAX(A51:A59)+1</f>
        <v>6</v>
      </c>
      <c r="B63" s="383" t="s">
        <v>3361</v>
      </c>
      <c r="D63" s="375"/>
      <c r="E63" s="68"/>
      <c r="F63" s="377"/>
    </row>
    <row r="64" spans="1:6" ht="114.75">
      <c r="A64" s="172"/>
      <c r="B64" s="383" t="s">
        <v>3360</v>
      </c>
      <c r="D64" s="375"/>
      <c r="E64" s="68"/>
      <c r="F64" s="377"/>
    </row>
    <row r="65" spans="1:6" ht="127.5">
      <c r="A65" s="172"/>
      <c r="B65" s="383" t="s">
        <v>4293</v>
      </c>
      <c r="D65" s="375"/>
      <c r="E65" s="68"/>
      <c r="F65" s="377"/>
    </row>
    <row r="66" spans="1:6" ht="140.25">
      <c r="A66" s="172"/>
      <c r="B66" s="1" t="s">
        <v>3359</v>
      </c>
      <c r="D66" s="375"/>
      <c r="E66" s="68"/>
      <c r="F66" s="377"/>
    </row>
    <row r="67" spans="1:6" ht="153">
      <c r="A67" s="172"/>
      <c r="B67" s="1" t="s">
        <v>3358</v>
      </c>
      <c r="D67" s="375"/>
      <c r="E67" s="68"/>
      <c r="F67" s="377"/>
    </row>
    <row r="68" spans="1:6" ht="153">
      <c r="A68" s="172"/>
      <c r="B68" s="1" t="s">
        <v>3357</v>
      </c>
      <c r="D68" s="375"/>
      <c r="E68" s="68"/>
      <c r="F68" s="377"/>
    </row>
    <row r="69" spans="1:6" ht="127.5">
      <c r="A69" s="172"/>
      <c r="B69" s="383" t="s">
        <v>4294</v>
      </c>
      <c r="D69" s="375"/>
      <c r="E69" s="68"/>
      <c r="F69" s="377"/>
    </row>
    <row r="70" spans="1:6" ht="140.25">
      <c r="A70" s="172"/>
      <c r="B70" s="383" t="s">
        <v>3356</v>
      </c>
      <c r="C70" s="388"/>
      <c r="D70" s="375"/>
      <c r="E70" s="69"/>
      <c r="F70" s="376"/>
    </row>
    <row r="71" spans="1:6">
      <c r="A71" s="172"/>
      <c r="B71" s="383" t="s">
        <v>3355</v>
      </c>
      <c r="C71" s="384" t="s">
        <v>372</v>
      </c>
      <c r="D71" s="362">
        <v>1760</v>
      </c>
      <c r="E71" s="114"/>
      <c r="F71" s="378">
        <f>ROUND(D71*E71,2)</f>
        <v>0</v>
      </c>
    </row>
    <row r="72" spans="1:6">
      <c r="A72" s="172"/>
      <c r="B72" s="383"/>
      <c r="C72" s="384"/>
      <c r="D72" s="357"/>
      <c r="E72" s="69"/>
      <c r="F72" s="376"/>
    </row>
    <row r="73" spans="1:6" ht="51">
      <c r="A73" s="172">
        <f>MAX(A61:A69)+1</f>
        <v>7</v>
      </c>
      <c r="B73" s="383" t="s">
        <v>3354</v>
      </c>
      <c r="D73" s="375"/>
      <c r="E73" s="68"/>
      <c r="F73" s="377"/>
    </row>
    <row r="74" spans="1:6" ht="127.5">
      <c r="A74" s="172"/>
      <c r="B74" s="383" t="s">
        <v>3353</v>
      </c>
      <c r="D74" s="375"/>
      <c r="E74" s="68"/>
      <c r="F74" s="377"/>
    </row>
    <row r="75" spans="1:6" ht="51">
      <c r="A75" s="172"/>
      <c r="B75" s="383" t="s">
        <v>3352</v>
      </c>
      <c r="D75" s="375"/>
      <c r="E75" s="68"/>
      <c r="F75" s="377"/>
    </row>
    <row r="76" spans="1:6" ht="89.25">
      <c r="A76" s="172"/>
      <c r="B76" s="1" t="s">
        <v>3390</v>
      </c>
      <c r="D76" s="375"/>
      <c r="E76" s="68"/>
      <c r="F76" s="377"/>
    </row>
    <row r="77" spans="1:6" ht="114.75">
      <c r="A77" s="172"/>
      <c r="B77" s="1" t="s">
        <v>3351</v>
      </c>
      <c r="D77" s="375"/>
      <c r="E77" s="68"/>
      <c r="F77" s="377"/>
    </row>
    <row r="78" spans="1:6" ht="140.25">
      <c r="A78" s="172"/>
      <c r="B78" s="383" t="s">
        <v>3350</v>
      </c>
      <c r="C78" s="388"/>
      <c r="D78" s="375"/>
      <c r="E78" s="69"/>
      <c r="F78" s="376"/>
    </row>
    <row r="79" spans="1:6">
      <c r="A79" s="172"/>
      <c r="B79" s="383" t="s">
        <v>3349</v>
      </c>
      <c r="C79" s="384"/>
      <c r="D79" s="362"/>
      <c r="E79" s="114"/>
      <c r="F79" s="378"/>
    </row>
    <row r="80" spans="1:6">
      <c r="A80" s="382" t="s">
        <v>1138</v>
      </c>
      <c r="B80" s="383" t="s">
        <v>4258</v>
      </c>
      <c r="C80" s="384" t="s">
        <v>105</v>
      </c>
      <c r="D80" s="362">
        <v>11</v>
      </c>
      <c r="E80" s="114"/>
      <c r="F80" s="378">
        <f t="shared" ref="F80:F82" si="1">ROUND(D80*E80,2)</f>
        <v>0</v>
      </c>
    </row>
    <row r="81" spans="1:6" ht="25.5">
      <c r="A81" s="382" t="s">
        <v>1139</v>
      </c>
      <c r="B81" s="383" t="s">
        <v>4259</v>
      </c>
      <c r="C81" s="384" t="s">
        <v>105</v>
      </c>
      <c r="D81" s="362">
        <v>18</v>
      </c>
      <c r="E81" s="114"/>
      <c r="F81" s="378">
        <f t="shared" si="1"/>
        <v>0</v>
      </c>
    </row>
    <row r="82" spans="1:6">
      <c r="A82" s="382" t="s">
        <v>1140</v>
      </c>
      <c r="B82" s="383" t="s">
        <v>4260</v>
      </c>
      <c r="C82" s="384" t="s">
        <v>105</v>
      </c>
      <c r="D82" s="362">
        <v>200</v>
      </c>
      <c r="E82" s="114"/>
      <c r="F82" s="378">
        <f t="shared" si="1"/>
        <v>0</v>
      </c>
    </row>
    <row r="83" spans="1:6">
      <c r="A83" s="172"/>
      <c r="B83" s="382"/>
      <c r="C83" s="384"/>
      <c r="D83" s="357"/>
      <c r="E83" s="69"/>
      <c r="F83" s="376"/>
    </row>
    <row r="84" spans="1:6" ht="63.75">
      <c r="A84" s="172">
        <f>MAX(A52:A79)+1</f>
        <v>8</v>
      </c>
      <c r="B84" s="383" t="s">
        <v>3348</v>
      </c>
      <c r="D84" s="375"/>
      <c r="E84" s="68"/>
      <c r="F84" s="377"/>
    </row>
    <row r="85" spans="1:6" ht="51">
      <c r="A85" s="172"/>
      <c r="B85" s="1" t="s">
        <v>3347</v>
      </c>
      <c r="D85" s="375"/>
      <c r="E85" s="68"/>
      <c r="F85" s="377"/>
    </row>
    <row r="86" spans="1:6" ht="114.75">
      <c r="A86" s="172"/>
      <c r="B86" s="383" t="s">
        <v>4261</v>
      </c>
      <c r="C86" s="384"/>
      <c r="D86" s="357"/>
      <c r="E86" s="69"/>
      <c r="F86" s="376"/>
    </row>
    <row r="87" spans="1:6" ht="216.75">
      <c r="A87" s="172"/>
      <c r="B87" s="383" t="s">
        <v>4262</v>
      </c>
      <c r="C87" s="384"/>
      <c r="D87" s="357"/>
      <c r="E87" s="69"/>
      <c r="F87" s="376"/>
    </row>
    <row r="88" spans="1:6" ht="102">
      <c r="A88" s="172"/>
      <c r="B88" s="383" t="s">
        <v>3346</v>
      </c>
      <c r="C88" s="384"/>
      <c r="D88" s="357"/>
      <c r="E88" s="69"/>
      <c r="F88" s="376"/>
    </row>
    <row r="89" spans="1:6" ht="140.25">
      <c r="A89" s="172"/>
      <c r="B89" s="383" t="s">
        <v>3345</v>
      </c>
      <c r="C89" s="384"/>
      <c r="D89" s="357"/>
      <c r="E89" s="69"/>
      <c r="F89" s="376"/>
    </row>
    <row r="90" spans="1:6">
      <c r="A90" s="172"/>
      <c r="B90" s="383" t="s">
        <v>3344</v>
      </c>
      <c r="C90" s="384"/>
      <c r="D90" s="357"/>
      <c r="E90" s="69"/>
      <c r="F90" s="376"/>
    </row>
    <row r="91" spans="1:6">
      <c r="A91" s="365" t="s">
        <v>1138</v>
      </c>
      <c r="B91" s="385" t="s">
        <v>3343</v>
      </c>
      <c r="C91" s="386" t="s">
        <v>164</v>
      </c>
      <c r="D91" s="407">
        <v>960</v>
      </c>
      <c r="E91" s="115"/>
      <c r="F91" s="378">
        <f>ROUND(D91*E91,2)</f>
        <v>0</v>
      </c>
    </row>
    <row r="92" spans="1:6">
      <c r="A92" s="365" t="s">
        <v>1139</v>
      </c>
      <c r="B92" s="385" t="s">
        <v>3342</v>
      </c>
      <c r="C92" s="384" t="s">
        <v>164</v>
      </c>
      <c r="D92" s="362">
        <v>360</v>
      </c>
      <c r="E92" s="114"/>
      <c r="F92" s="378">
        <f>ROUND(D92*E92,2)</f>
        <v>0</v>
      </c>
    </row>
    <row r="93" spans="1:6" s="3" customFormat="1">
      <c r="A93" s="382"/>
      <c r="B93" s="385"/>
      <c r="C93" s="305"/>
      <c r="D93" s="357"/>
      <c r="E93" s="69"/>
      <c r="F93" s="376"/>
    </row>
    <row r="94" spans="1:6" s="3" customFormat="1" ht="63.75">
      <c r="A94" s="172">
        <f>MAX(A62:A89)+1</f>
        <v>9</v>
      </c>
      <c r="B94" s="383" t="s">
        <v>4263</v>
      </c>
      <c r="C94" s="305"/>
      <c r="D94" s="357"/>
      <c r="E94" s="69"/>
      <c r="F94" s="376"/>
    </row>
    <row r="95" spans="1:6" s="3" customFormat="1" ht="51">
      <c r="A95" s="382"/>
      <c r="B95" s="1" t="s">
        <v>3347</v>
      </c>
      <c r="C95" s="305"/>
      <c r="D95" s="357"/>
      <c r="E95" s="69"/>
      <c r="F95" s="376"/>
    </row>
    <row r="96" spans="1:6" s="3" customFormat="1" ht="102">
      <c r="A96" s="382"/>
      <c r="B96" s="383" t="s">
        <v>4264</v>
      </c>
      <c r="C96" s="305"/>
      <c r="D96" s="357"/>
      <c r="E96" s="69"/>
      <c r="F96" s="376"/>
    </row>
    <row r="97" spans="1:6" s="3" customFormat="1" ht="229.5">
      <c r="A97" s="382"/>
      <c r="B97" s="383" t="s">
        <v>4265</v>
      </c>
      <c r="C97" s="305"/>
      <c r="D97" s="357"/>
      <c r="E97" s="69"/>
      <c r="F97" s="376"/>
    </row>
    <row r="98" spans="1:6" s="3" customFormat="1" ht="102">
      <c r="A98" s="382"/>
      <c r="B98" s="383" t="s">
        <v>4266</v>
      </c>
      <c r="C98" s="305"/>
      <c r="D98" s="357"/>
      <c r="E98" s="69"/>
      <c r="F98" s="376"/>
    </row>
    <row r="99" spans="1:6" s="3" customFormat="1" ht="140.25">
      <c r="A99" s="382"/>
      <c r="B99" s="383" t="s">
        <v>3345</v>
      </c>
      <c r="C99" s="305"/>
      <c r="D99" s="357"/>
      <c r="E99" s="69"/>
      <c r="F99" s="376"/>
    </row>
    <row r="100" spans="1:6" s="3" customFormat="1">
      <c r="A100" s="382"/>
      <c r="B100" s="383" t="s">
        <v>3344</v>
      </c>
      <c r="C100" s="305"/>
      <c r="D100" s="357"/>
      <c r="E100" s="69"/>
      <c r="F100" s="376"/>
    </row>
    <row r="101" spans="1:6" s="3" customFormat="1">
      <c r="A101" s="365" t="s">
        <v>1138</v>
      </c>
      <c r="B101" s="385" t="s">
        <v>4267</v>
      </c>
      <c r="C101" s="417" t="s">
        <v>164</v>
      </c>
      <c r="D101" s="407">
        <v>400</v>
      </c>
      <c r="E101" s="115"/>
      <c r="F101" s="378">
        <f>ROUND(D101*E101,2)</f>
        <v>0</v>
      </c>
    </row>
    <row r="102" spans="1:6" s="3" customFormat="1">
      <c r="A102" s="365" t="s">
        <v>1139</v>
      </c>
      <c r="B102" s="385" t="s">
        <v>3342</v>
      </c>
      <c r="C102" s="418" t="s">
        <v>164</v>
      </c>
      <c r="D102" s="362">
        <v>610</v>
      </c>
      <c r="E102" s="114"/>
      <c r="F102" s="378">
        <f>ROUND(D102*E102,2)</f>
        <v>0</v>
      </c>
    </row>
    <row r="103" spans="1:6" s="3" customFormat="1">
      <c r="A103" s="382"/>
      <c r="B103" s="385"/>
      <c r="C103" s="305"/>
      <c r="D103" s="357"/>
      <c r="E103" s="69"/>
      <c r="F103" s="376"/>
    </row>
    <row r="104" spans="1:6">
      <c r="B104" s="382" t="s">
        <v>3341</v>
      </c>
      <c r="C104" s="305"/>
      <c r="D104" s="357"/>
      <c r="E104" s="69"/>
      <c r="F104" s="376"/>
    </row>
    <row r="105" spans="1:6">
      <c r="B105" s="391"/>
      <c r="C105" s="388"/>
      <c r="D105" s="375"/>
      <c r="E105" s="68"/>
      <c r="F105" s="377"/>
    </row>
    <row r="106" spans="1:6" ht="51">
      <c r="A106" s="172">
        <f>MAX(A94:A96)+1</f>
        <v>10</v>
      </c>
      <c r="B106" s="30" t="s">
        <v>3665</v>
      </c>
      <c r="D106" s="375"/>
      <c r="E106" s="68"/>
      <c r="F106" s="377"/>
    </row>
    <row r="107" spans="1:6" ht="76.5">
      <c r="A107" s="172"/>
      <c r="B107" s="1" t="s">
        <v>3666</v>
      </c>
      <c r="D107" s="375"/>
      <c r="E107" s="68"/>
      <c r="F107" s="377"/>
    </row>
    <row r="108" spans="1:6" ht="63.75">
      <c r="A108" s="172"/>
      <c r="B108" s="1" t="s">
        <v>3667</v>
      </c>
      <c r="D108" s="375"/>
      <c r="E108" s="68"/>
      <c r="F108" s="377"/>
    </row>
    <row r="109" spans="1:6" ht="51">
      <c r="A109" s="172"/>
      <c r="B109" s="1" t="s">
        <v>3668</v>
      </c>
      <c r="D109" s="375"/>
      <c r="E109" s="68"/>
      <c r="F109" s="377"/>
    </row>
    <row r="110" spans="1:6" ht="76.5">
      <c r="A110" s="172"/>
      <c r="B110" s="1" t="s">
        <v>3669</v>
      </c>
      <c r="D110" s="375"/>
      <c r="E110" s="68"/>
      <c r="F110" s="377"/>
    </row>
    <row r="111" spans="1:6" ht="51">
      <c r="A111" s="172"/>
      <c r="B111" s="1" t="s">
        <v>3670</v>
      </c>
      <c r="D111" s="375"/>
      <c r="E111" s="68"/>
      <c r="F111" s="377"/>
    </row>
    <row r="112" spans="1:6" ht="63.75">
      <c r="A112" s="172"/>
      <c r="B112" s="1" t="s">
        <v>3340</v>
      </c>
      <c r="D112" s="375"/>
      <c r="E112" s="68"/>
      <c r="F112" s="377"/>
    </row>
    <row r="113" spans="1:6" ht="102">
      <c r="A113" s="172"/>
      <c r="B113" s="1" t="s">
        <v>3339</v>
      </c>
      <c r="D113" s="375"/>
      <c r="E113" s="68"/>
      <c r="F113" s="377"/>
    </row>
    <row r="114" spans="1:6" ht="76.5">
      <c r="A114" s="172"/>
      <c r="B114" s="1" t="s">
        <v>3338</v>
      </c>
      <c r="D114" s="375"/>
      <c r="E114" s="68"/>
      <c r="F114" s="377"/>
    </row>
    <row r="115" spans="1:6">
      <c r="A115" s="172"/>
      <c r="B115" s="1" t="s">
        <v>3337</v>
      </c>
      <c r="D115" s="375"/>
      <c r="E115" s="68"/>
      <c r="F115" s="377"/>
    </row>
    <row r="116" spans="1:6" s="3" customFormat="1">
      <c r="A116" s="382"/>
      <c r="B116" s="385" t="s">
        <v>3224</v>
      </c>
      <c r="C116" s="384" t="s">
        <v>68</v>
      </c>
      <c r="D116" s="362">
        <v>1</v>
      </c>
      <c r="E116" s="114"/>
      <c r="F116" s="378">
        <f>ROUND(D116*E116,2)</f>
        <v>0</v>
      </c>
    </row>
    <row r="117" spans="1:6" s="3" customFormat="1">
      <c r="A117" s="382"/>
      <c r="B117" s="385"/>
      <c r="C117" s="384"/>
      <c r="D117" s="357"/>
      <c r="E117" s="69"/>
      <c r="F117" s="376"/>
    </row>
    <row r="118" spans="1:6" s="3" customFormat="1">
      <c r="A118" s="382"/>
      <c r="B118" s="382" t="s">
        <v>4268</v>
      </c>
      <c r="C118" s="384"/>
      <c r="D118" s="375"/>
      <c r="E118" s="45"/>
      <c r="F118" s="377"/>
    </row>
    <row r="119" spans="1:6" s="3" customFormat="1">
      <c r="A119" s="382"/>
      <c r="B119" s="385"/>
      <c r="C119" s="384"/>
      <c r="D119" s="375"/>
      <c r="E119" s="45"/>
      <c r="F119" s="377"/>
    </row>
    <row r="120" spans="1:6" s="3" customFormat="1">
      <c r="A120" s="172">
        <f>MAX(A80:A119)+1</f>
        <v>11</v>
      </c>
      <c r="B120" s="53" t="s">
        <v>4269</v>
      </c>
      <c r="C120" s="384"/>
      <c r="D120" s="375"/>
      <c r="E120" s="45"/>
      <c r="F120" s="377"/>
    </row>
    <row r="121" spans="1:6" s="3" customFormat="1" ht="255">
      <c r="A121" s="382"/>
      <c r="B121" s="194" t="s">
        <v>4273</v>
      </c>
      <c r="C121" s="384"/>
      <c r="D121" s="357"/>
      <c r="E121" s="69"/>
      <c r="F121" s="376"/>
    </row>
    <row r="122" spans="1:6" s="3" customFormat="1">
      <c r="A122" s="382"/>
      <c r="B122" s="194" t="s">
        <v>521</v>
      </c>
      <c r="C122" s="384" t="s">
        <v>68</v>
      </c>
      <c r="D122" s="362">
        <v>1</v>
      </c>
      <c r="E122" s="114"/>
      <c r="F122" s="378">
        <f>ROUND(D122*E122,2)</f>
        <v>0</v>
      </c>
    </row>
    <row r="123" spans="1:6" s="3" customFormat="1">
      <c r="A123" s="382"/>
      <c r="B123" s="385"/>
      <c r="C123" s="384"/>
      <c r="D123" s="375"/>
      <c r="E123" s="68"/>
      <c r="F123" s="377"/>
    </row>
    <row r="124" spans="1:6" s="3" customFormat="1">
      <c r="A124" s="172">
        <f>MAX(A83:A123)+1</f>
        <v>12</v>
      </c>
      <c r="B124" s="53" t="s">
        <v>4270</v>
      </c>
      <c r="C124" s="386"/>
      <c r="D124" s="375"/>
      <c r="E124" s="68"/>
      <c r="F124" s="377"/>
    </row>
    <row r="125" spans="1:6" s="3" customFormat="1" ht="76.5">
      <c r="A125" s="365"/>
      <c r="B125" s="194" t="s">
        <v>3237</v>
      </c>
      <c r="C125" s="408"/>
      <c r="D125" s="375"/>
      <c r="E125" s="68"/>
      <c r="F125" s="377"/>
    </row>
    <row r="126" spans="1:6" s="3" customFormat="1" ht="25.5">
      <c r="A126" s="365"/>
      <c r="B126" s="194" t="s">
        <v>4045</v>
      </c>
      <c r="C126" s="408"/>
      <c r="D126" s="375"/>
      <c r="E126" s="68"/>
      <c r="F126" s="377"/>
    </row>
    <row r="127" spans="1:6" s="3" customFormat="1">
      <c r="A127" s="367" t="s">
        <v>83</v>
      </c>
      <c r="B127" s="12" t="s">
        <v>316</v>
      </c>
      <c r="C127" s="408" t="s">
        <v>317</v>
      </c>
      <c r="D127" s="407">
        <v>120</v>
      </c>
      <c r="E127" s="114"/>
      <c r="F127" s="378">
        <f t="shared" ref="F127:F129" si="2">ROUND(D127*E127,2)</f>
        <v>0</v>
      </c>
    </row>
    <row r="128" spans="1:6" s="3" customFormat="1">
      <c r="A128" s="367" t="s">
        <v>85</v>
      </c>
      <c r="B128" s="12" t="s">
        <v>318</v>
      </c>
      <c r="C128" s="408" t="s">
        <v>317</v>
      </c>
      <c r="D128" s="407">
        <v>30</v>
      </c>
      <c r="E128" s="114"/>
      <c r="F128" s="378">
        <f t="shared" si="2"/>
        <v>0</v>
      </c>
    </row>
    <row r="129" spans="1:6" s="3" customFormat="1">
      <c r="A129" s="367" t="s">
        <v>87</v>
      </c>
      <c r="B129" s="12" t="s">
        <v>319</v>
      </c>
      <c r="C129" s="408" t="s">
        <v>317</v>
      </c>
      <c r="D129" s="407">
        <v>15</v>
      </c>
      <c r="E129" s="114"/>
      <c r="F129" s="378">
        <f t="shared" si="2"/>
        <v>0</v>
      </c>
    </row>
    <row r="130" spans="1:6" s="3" customFormat="1">
      <c r="A130" s="382"/>
      <c r="B130" s="385"/>
      <c r="C130" s="384"/>
      <c r="D130" s="357"/>
      <c r="E130" s="69"/>
      <c r="F130" s="376"/>
    </row>
    <row r="131" spans="1:6">
      <c r="A131" s="394" t="s">
        <v>531</v>
      </c>
      <c r="B131" s="410" t="s">
        <v>3336</v>
      </c>
      <c r="C131" s="411"/>
      <c r="D131" s="412"/>
      <c r="E131" s="86"/>
      <c r="F131" s="402">
        <f>SUM(F2:F129)</f>
        <v>0</v>
      </c>
    </row>
    <row r="132" spans="1:6" s="3" customFormat="1">
      <c r="A132" s="217"/>
      <c r="B132" s="128"/>
      <c r="C132" s="305"/>
      <c r="D132" s="360"/>
      <c r="E132" s="60"/>
      <c r="F132" s="380"/>
    </row>
    <row r="133" spans="1:6" s="3" customFormat="1" ht="13.5" thickBot="1">
      <c r="A133" s="217"/>
      <c r="B133" s="128"/>
      <c r="C133" s="305"/>
      <c r="D133" s="360"/>
      <c r="E133" s="60"/>
      <c r="F133" s="380"/>
    </row>
    <row r="134" spans="1:6" s="3" customFormat="1" ht="13.5" thickBot="1">
      <c r="A134" s="217"/>
      <c r="B134" s="128" t="s">
        <v>4003</v>
      </c>
      <c r="C134" s="305"/>
      <c r="D134" s="105"/>
      <c r="E134" s="60"/>
      <c r="F134" s="380">
        <f>SUM(F17:F129)</f>
        <v>0</v>
      </c>
    </row>
    <row r="135" spans="1:6" s="3" customFormat="1" ht="13.5" thickBot="1">
      <c r="A135" s="217"/>
      <c r="B135" s="128"/>
      <c r="C135" s="305"/>
      <c r="D135" s="360"/>
      <c r="E135" s="60"/>
      <c r="F135" s="380"/>
    </row>
    <row r="136" spans="1:6" s="3" customFormat="1" ht="13.5" thickBot="1">
      <c r="A136" s="217"/>
      <c r="B136" s="128" t="s">
        <v>4004</v>
      </c>
      <c r="C136" s="305"/>
      <c r="D136" s="106"/>
      <c r="E136" s="60"/>
      <c r="F136" s="380"/>
    </row>
    <row r="137" spans="1:6" s="3" customFormat="1" ht="13.5" thickBot="1">
      <c r="A137" s="217"/>
      <c r="B137" s="128"/>
      <c r="C137" s="305"/>
      <c r="D137" s="360"/>
      <c r="E137" s="60"/>
      <c r="F137" s="380"/>
    </row>
    <row r="138" spans="1:6" s="3" customFormat="1" ht="13.5" thickBot="1">
      <c r="A138" s="217"/>
      <c r="B138" s="128" t="s">
        <v>4005</v>
      </c>
      <c r="C138" s="305"/>
      <c r="D138" s="107"/>
      <c r="E138" s="60"/>
      <c r="F138" s="380"/>
    </row>
    <row r="139" spans="1:6" s="3" customFormat="1">
      <c r="A139" s="217"/>
      <c r="B139" s="128"/>
      <c r="C139" s="305"/>
      <c r="D139" s="360"/>
      <c r="E139" s="60"/>
      <c r="F139" s="380"/>
    </row>
    <row r="140" spans="1:6">
      <c r="B140" s="413"/>
      <c r="E140" s="68"/>
      <c r="F140" s="377"/>
    </row>
    <row r="143" spans="1:6">
      <c r="C143" s="12"/>
    </row>
    <row r="144" spans="1:6">
      <c r="C144" s="12"/>
    </row>
    <row r="145" spans="3:3">
      <c r="C145" s="12"/>
    </row>
    <row r="146" spans="3:3">
      <c r="C146" s="12"/>
    </row>
    <row r="147" spans="3:3">
      <c r="C147" s="12"/>
    </row>
    <row r="148" spans="3:3">
      <c r="C148" s="12"/>
    </row>
    <row r="149" spans="3:3">
      <c r="C149" s="12"/>
    </row>
    <row r="150" spans="3:3">
      <c r="C150" s="12"/>
    </row>
    <row r="151" spans="3:3">
      <c r="C151" s="12"/>
    </row>
  </sheetData>
  <sheetProtection algorithmName="SHA-512" hashValue="pvxmlp2CzaNGyvcG0qCxyDDHZjY5FAdfeLMMr+kKx/WfFDChNUA6E/IrBGiNjKfU74GCvOGbIyCdSrd7rOJJ0A==" saltValue="boCaj96Aoc82AYxie3R9uw=="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237"/>
  <sheetViews>
    <sheetView view="pageBreakPreview" zoomScaleNormal="100" zoomScaleSheetLayoutView="100" workbookViewId="0">
      <selection activeCell="G1" sqref="G1"/>
    </sheetView>
  </sheetViews>
  <sheetFormatPr defaultColWidth="10.875" defaultRowHeight="12.75"/>
  <cols>
    <col min="1" max="1" width="4.625" style="21" customWidth="1"/>
    <col min="2" max="2" width="35.625" style="353" customWidth="1"/>
    <col min="3" max="3" width="7.125" style="305" customWidth="1"/>
    <col min="4" max="4" width="9.125" style="3" customWidth="1"/>
    <col min="5" max="5" width="10.625" style="80" customWidth="1"/>
    <col min="6" max="6" width="13.125" style="3" customWidth="1"/>
    <col min="7" max="16384" width="10.875" style="3"/>
  </cols>
  <sheetData>
    <row r="1" spans="1:6" s="322" customFormat="1" ht="25.5">
      <c r="A1" s="23" t="s">
        <v>39</v>
      </c>
      <c r="B1" s="22" t="s">
        <v>40</v>
      </c>
      <c r="C1" s="6" t="s">
        <v>41</v>
      </c>
      <c r="D1" s="321" t="s">
        <v>42</v>
      </c>
      <c r="E1" s="57" t="s">
        <v>43</v>
      </c>
      <c r="F1" s="321" t="s">
        <v>44</v>
      </c>
    </row>
    <row r="2" spans="1:6">
      <c r="A2" s="51"/>
      <c r="B2" s="425"/>
      <c r="C2" s="381"/>
      <c r="D2" s="297"/>
      <c r="E2" s="58"/>
      <c r="F2" s="297"/>
    </row>
    <row r="3" spans="1:6">
      <c r="A3" s="51" t="s">
        <v>558</v>
      </c>
      <c r="B3" s="277" t="s">
        <v>322</v>
      </c>
      <c r="C3" s="381"/>
      <c r="D3" s="297"/>
      <c r="E3" s="59"/>
      <c r="F3" s="323"/>
    </row>
    <row r="4" spans="1:6">
      <c r="E4" s="60"/>
      <c r="F4" s="56"/>
    </row>
    <row r="5" spans="1:6">
      <c r="B5" s="353" t="s">
        <v>28</v>
      </c>
      <c r="E5" s="60"/>
      <c r="F5" s="56"/>
    </row>
    <row r="6" spans="1:6" ht="38.25">
      <c r="B6" s="426" t="s">
        <v>323</v>
      </c>
      <c r="E6" s="60"/>
      <c r="F6" s="56"/>
    </row>
    <row r="7" spans="1:6" ht="38.25">
      <c r="B7" s="426" t="s">
        <v>324</v>
      </c>
      <c r="E7" s="60"/>
      <c r="F7" s="56"/>
    </row>
    <row r="8" spans="1:6" ht="25.5">
      <c r="B8" s="426" t="s">
        <v>325</v>
      </c>
      <c r="E8" s="60"/>
      <c r="F8" s="56"/>
    </row>
    <row r="9" spans="1:6" ht="25.5">
      <c r="B9" s="426" t="s">
        <v>326</v>
      </c>
      <c r="E9" s="60"/>
      <c r="F9" s="56"/>
    </row>
    <row r="10" spans="1:6" ht="38.25">
      <c r="B10" s="426" t="s">
        <v>327</v>
      </c>
      <c r="E10" s="60"/>
      <c r="F10" s="56"/>
    </row>
    <row r="11" spans="1:6" ht="25.5">
      <c r="B11" s="426" t="s">
        <v>328</v>
      </c>
      <c r="E11" s="60"/>
      <c r="F11" s="56"/>
    </row>
    <row r="12" spans="1:6" ht="25.5">
      <c r="B12" s="426" t="s">
        <v>329</v>
      </c>
      <c r="E12" s="60"/>
      <c r="F12" s="56"/>
    </row>
    <row r="13" spans="1:6" ht="38.25">
      <c r="B13" s="426" t="s">
        <v>330</v>
      </c>
      <c r="E13" s="60"/>
      <c r="F13" s="56"/>
    </row>
    <row r="14" spans="1:6" ht="38.25">
      <c r="B14" s="426" t="s">
        <v>331</v>
      </c>
      <c r="E14" s="60"/>
      <c r="F14" s="56"/>
    </row>
    <row r="15" spans="1:6" ht="38.25">
      <c r="B15" s="426" t="s">
        <v>332</v>
      </c>
      <c r="E15" s="60"/>
      <c r="F15" s="56"/>
    </row>
    <row r="16" spans="1:6" ht="25.5">
      <c r="B16" s="426" t="s">
        <v>333</v>
      </c>
      <c r="E16" s="60"/>
      <c r="F16" s="56"/>
    </row>
    <row r="17" spans="1:6" ht="38.25">
      <c r="B17" s="426" t="s">
        <v>334</v>
      </c>
      <c r="E17" s="60"/>
      <c r="F17" s="56"/>
    </row>
    <row r="18" spans="1:6" ht="38.25">
      <c r="B18" s="426" t="s">
        <v>335</v>
      </c>
      <c r="E18" s="60"/>
      <c r="F18" s="56"/>
    </row>
    <row r="19" spans="1:6" ht="25.5">
      <c r="B19" s="426" t="s">
        <v>336</v>
      </c>
      <c r="E19" s="60"/>
      <c r="F19" s="56"/>
    </row>
    <row r="20" spans="1:6" ht="25.5">
      <c r="B20" s="426" t="s">
        <v>337</v>
      </c>
      <c r="E20" s="60"/>
      <c r="F20" s="56"/>
    </row>
    <row r="21" spans="1:6" ht="25.5">
      <c r="B21" s="426" t="s">
        <v>338</v>
      </c>
      <c r="E21" s="60"/>
      <c r="F21" s="56"/>
    </row>
    <row r="22" spans="1:6" ht="127.5">
      <c r="B22" s="426" t="s">
        <v>339</v>
      </c>
      <c r="E22" s="60"/>
      <c r="F22" s="56"/>
    </row>
    <row r="23" spans="1:6">
      <c r="B23" s="426"/>
      <c r="E23" s="60"/>
      <c r="F23" s="56"/>
    </row>
    <row r="24" spans="1:6">
      <c r="B24" s="363" t="s">
        <v>340</v>
      </c>
      <c r="E24" s="60"/>
      <c r="F24" s="56"/>
    </row>
    <row r="25" spans="1:6" ht="25.5">
      <c r="B25" s="331" t="s">
        <v>341</v>
      </c>
      <c r="E25" s="60"/>
      <c r="F25" s="56"/>
    </row>
    <row r="26" spans="1:6" ht="25.5">
      <c r="B26" s="331" t="s">
        <v>342</v>
      </c>
      <c r="E26" s="60"/>
      <c r="F26" s="56"/>
    </row>
    <row r="27" spans="1:6">
      <c r="E27" s="60"/>
      <c r="F27" s="56"/>
    </row>
    <row r="28" spans="1:6">
      <c r="A28" s="21">
        <v>1</v>
      </c>
      <c r="B28" s="350" t="s">
        <v>343</v>
      </c>
      <c r="E28" s="60"/>
      <c r="F28" s="56"/>
    </row>
    <row r="29" spans="1:6" ht="178.5">
      <c r="B29" s="349" t="s">
        <v>344</v>
      </c>
      <c r="E29" s="60"/>
      <c r="F29" s="56"/>
    </row>
    <row r="30" spans="1:6" ht="63.75">
      <c r="B30" s="350" t="s">
        <v>345</v>
      </c>
      <c r="E30" s="60"/>
      <c r="F30" s="56"/>
    </row>
    <row r="31" spans="1:6">
      <c r="B31" s="349" t="s">
        <v>346</v>
      </c>
      <c r="E31" s="60"/>
      <c r="F31" s="56"/>
    </row>
    <row r="32" spans="1:6" ht="38.25">
      <c r="A32" s="427" t="s">
        <v>347</v>
      </c>
      <c r="B32" s="349" t="s">
        <v>4161</v>
      </c>
      <c r="E32" s="60"/>
      <c r="F32" s="56"/>
    </row>
    <row r="33" spans="1:8">
      <c r="B33" s="428" t="s">
        <v>348</v>
      </c>
      <c r="C33" s="10" t="s">
        <v>105</v>
      </c>
      <c r="D33" s="429">
        <v>655</v>
      </c>
      <c r="E33" s="108"/>
      <c r="F33" s="109">
        <f>ROUND(D33*E33,2)</f>
        <v>0</v>
      </c>
      <c r="H33" s="7"/>
    </row>
    <row r="34" spans="1:8">
      <c r="B34" s="428" t="s">
        <v>3717</v>
      </c>
      <c r="C34" s="10" t="s">
        <v>105</v>
      </c>
      <c r="D34" s="429">
        <v>183</v>
      </c>
      <c r="E34" s="108"/>
      <c r="F34" s="109">
        <f>ROUND(D34*E34,2)</f>
        <v>0</v>
      </c>
      <c r="H34" s="7"/>
    </row>
    <row r="35" spans="1:8">
      <c r="B35" s="349" t="s">
        <v>349</v>
      </c>
      <c r="E35" s="60"/>
      <c r="F35" s="56"/>
    </row>
    <row r="36" spans="1:8" ht="25.5">
      <c r="A36" s="173">
        <f>SUM(A28:A29)+1</f>
        <v>2</v>
      </c>
      <c r="B36" s="350" t="s">
        <v>350</v>
      </c>
      <c r="D36" s="357"/>
      <c r="E36" s="60"/>
      <c r="F36" s="56"/>
    </row>
    <row r="37" spans="1:8" ht="38.25">
      <c r="B37" s="349" t="s">
        <v>351</v>
      </c>
      <c r="D37" s="357"/>
      <c r="E37" s="60"/>
      <c r="F37" s="56"/>
    </row>
    <row r="38" spans="1:8" ht="63.75">
      <c r="B38" s="349" t="s">
        <v>352</v>
      </c>
      <c r="D38" s="357"/>
      <c r="E38" s="60"/>
      <c r="F38" s="56"/>
    </row>
    <row r="39" spans="1:8">
      <c r="B39" s="349" t="s">
        <v>346</v>
      </c>
      <c r="E39" s="60"/>
      <c r="F39" s="56"/>
    </row>
    <row r="40" spans="1:8">
      <c r="A40" s="427" t="s">
        <v>347</v>
      </c>
      <c r="B40" s="349" t="s">
        <v>353</v>
      </c>
      <c r="E40" s="60"/>
      <c r="F40" s="56"/>
    </row>
    <row r="41" spans="1:8">
      <c r="A41" s="427" t="s">
        <v>347</v>
      </c>
      <c r="B41" s="349" t="s">
        <v>354</v>
      </c>
      <c r="E41" s="60"/>
      <c r="F41" s="56"/>
    </row>
    <row r="42" spans="1:8">
      <c r="B42" s="349" t="s">
        <v>355</v>
      </c>
      <c r="C42" s="305" t="s">
        <v>105</v>
      </c>
      <c r="D42" s="430">
        <v>175</v>
      </c>
      <c r="E42" s="116"/>
      <c r="F42" s="419">
        <f>ROUND(D42*E42,2)</f>
        <v>0</v>
      </c>
    </row>
    <row r="43" spans="1:8">
      <c r="B43" s="349"/>
      <c r="D43" s="357"/>
      <c r="E43" s="60"/>
      <c r="F43" s="56"/>
    </row>
    <row r="44" spans="1:8" ht="25.5">
      <c r="A44" s="175">
        <f>SUM(A36:A38)+1</f>
        <v>3</v>
      </c>
      <c r="B44" s="431" t="s">
        <v>356</v>
      </c>
      <c r="D44" s="357"/>
      <c r="E44" s="88"/>
      <c r="F44" s="56"/>
    </row>
    <row r="45" spans="1:8" ht="38.25">
      <c r="A45" s="427" t="s">
        <v>357</v>
      </c>
      <c r="B45" s="349" t="s">
        <v>358</v>
      </c>
      <c r="D45" s="357"/>
      <c r="E45" s="60"/>
      <c r="F45" s="56"/>
    </row>
    <row r="46" spans="1:8" ht="25.5">
      <c r="A46" s="427"/>
      <c r="B46" s="349" t="s">
        <v>359</v>
      </c>
      <c r="D46" s="357"/>
      <c r="E46" s="60"/>
      <c r="F46" s="56"/>
    </row>
    <row r="47" spans="1:8" ht="38.25">
      <c r="A47" s="427"/>
      <c r="B47" s="349" t="s">
        <v>360</v>
      </c>
      <c r="D47" s="357"/>
      <c r="E47" s="60"/>
      <c r="F47" s="56"/>
    </row>
    <row r="48" spans="1:8">
      <c r="A48" s="427"/>
      <c r="B48" s="353" t="s">
        <v>361</v>
      </c>
      <c r="C48" s="10" t="s">
        <v>105</v>
      </c>
      <c r="D48" s="340">
        <v>1520</v>
      </c>
      <c r="E48" s="110"/>
      <c r="F48" s="210">
        <f>ROUND(D48*E48,2)</f>
        <v>0</v>
      </c>
    </row>
    <row r="49" spans="1:6">
      <c r="A49" s="427"/>
      <c r="D49" s="357"/>
      <c r="E49" s="60"/>
      <c r="F49" s="56"/>
    </row>
    <row r="50" spans="1:6" ht="76.5">
      <c r="A50" s="427" t="s">
        <v>362</v>
      </c>
      <c r="B50" s="349" t="s">
        <v>363</v>
      </c>
      <c r="C50" s="10"/>
      <c r="D50" s="339"/>
      <c r="E50" s="44"/>
      <c r="F50" s="43"/>
    </row>
    <row r="51" spans="1:6" ht="38.25">
      <c r="A51" s="427"/>
      <c r="B51" s="349" t="s">
        <v>364</v>
      </c>
      <c r="C51" s="10"/>
      <c r="D51" s="339"/>
      <c r="E51" s="44"/>
      <c r="F51" s="43"/>
    </row>
    <row r="52" spans="1:6">
      <c r="A52" s="427"/>
      <c r="B52" s="353" t="s">
        <v>365</v>
      </c>
      <c r="C52" s="10"/>
      <c r="D52" s="339"/>
      <c r="E52" s="44"/>
      <c r="F52" s="43"/>
    </row>
    <row r="53" spans="1:6">
      <c r="A53" s="427"/>
      <c r="B53" s="353" t="s">
        <v>361</v>
      </c>
      <c r="C53" s="10" t="s">
        <v>105</v>
      </c>
      <c r="D53" s="340">
        <v>1520</v>
      </c>
      <c r="E53" s="110"/>
      <c r="F53" s="210">
        <f>ROUND(D53*E53,2)</f>
        <v>0</v>
      </c>
    </row>
    <row r="54" spans="1:6">
      <c r="A54" s="427"/>
      <c r="B54" s="349"/>
      <c r="C54" s="10"/>
      <c r="D54" s="339"/>
      <c r="E54" s="44"/>
      <c r="F54" s="43"/>
    </row>
    <row r="55" spans="1:6" ht="38.25">
      <c r="A55" s="427" t="s">
        <v>366</v>
      </c>
      <c r="B55" s="349" t="s">
        <v>367</v>
      </c>
      <c r="C55" s="10"/>
      <c r="D55" s="339"/>
      <c r="E55" s="44"/>
      <c r="F55" s="43"/>
    </row>
    <row r="56" spans="1:6">
      <c r="A56" s="427"/>
      <c r="B56" s="349" t="s">
        <v>368</v>
      </c>
      <c r="C56" s="10" t="s">
        <v>164</v>
      </c>
      <c r="D56" s="340">
        <v>15840</v>
      </c>
      <c r="E56" s="110"/>
      <c r="F56" s="210">
        <f>ROUND(D56*E56,2)</f>
        <v>0</v>
      </c>
    </row>
    <row r="57" spans="1:6">
      <c r="A57" s="427"/>
      <c r="B57" s="432"/>
      <c r="C57" s="10"/>
      <c r="D57" s="339"/>
      <c r="E57" s="44"/>
      <c r="F57" s="43"/>
    </row>
    <row r="58" spans="1:6" ht="51">
      <c r="A58" s="427" t="s">
        <v>369</v>
      </c>
      <c r="B58" s="349" t="s">
        <v>370</v>
      </c>
      <c r="C58" s="10"/>
      <c r="D58" s="339"/>
      <c r="E58" s="44"/>
      <c r="F58" s="43"/>
    </row>
    <row r="59" spans="1:6">
      <c r="A59" s="427"/>
      <c r="B59" s="349" t="s">
        <v>371</v>
      </c>
      <c r="C59" s="10" t="s">
        <v>372</v>
      </c>
      <c r="D59" s="340">
        <v>650</v>
      </c>
      <c r="E59" s="110"/>
      <c r="F59" s="210">
        <f>ROUND(D59*E59,2)</f>
        <v>0</v>
      </c>
    </row>
    <row r="60" spans="1:6">
      <c r="A60" s="427"/>
      <c r="B60" s="349"/>
      <c r="C60" s="10"/>
      <c r="D60" s="339"/>
      <c r="E60" s="44"/>
      <c r="F60" s="43"/>
    </row>
    <row r="61" spans="1:6" ht="127.5">
      <c r="A61" s="427" t="s">
        <v>373</v>
      </c>
      <c r="B61" s="349" t="s">
        <v>374</v>
      </c>
      <c r="C61" s="7"/>
      <c r="D61" s="7"/>
      <c r="E61" s="44"/>
      <c r="F61" s="43"/>
    </row>
    <row r="62" spans="1:6" ht="102">
      <c r="A62" s="218"/>
      <c r="B62" s="349" t="s">
        <v>375</v>
      </c>
      <c r="C62" s="10"/>
      <c r="D62" s="339"/>
      <c r="E62" s="44"/>
      <c r="F62" s="43"/>
    </row>
    <row r="63" spans="1:6">
      <c r="A63" s="218"/>
      <c r="B63" s="353" t="s">
        <v>365</v>
      </c>
      <c r="C63" s="10"/>
      <c r="D63" s="339"/>
      <c r="E63" s="44"/>
      <c r="F63" s="43"/>
    </row>
    <row r="64" spans="1:6">
      <c r="A64" s="218"/>
      <c r="B64" s="353" t="s">
        <v>376</v>
      </c>
      <c r="C64" s="10" t="s">
        <v>105</v>
      </c>
      <c r="D64" s="340">
        <v>1520</v>
      </c>
      <c r="E64" s="110"/>
      <c r="F64" s="210">
        <f>ROUND(D64*E64,2)</f>
        <v>0</v>
      </c>
    </row>
    <row r="65" spans="1:6">
      <c r="A65" s="219"/>
      <c r="B65" s="349"/>
      <c r="C65" s="10"/>
      <c r="D65" s="339"/>
      <c r="E65" s="44"/>
      <c r="F65" s="43"/>
    </row>
    <row r="66" spans="1:6" ht="76.5">
      <c r="A66" s="427" t="s">
        <v>1608</v>
      </c>
      <c r="B66" s="349" t="s">
        <v>3421</v>
      </c>
      <c r="C66" s="10"/>
      <c r="D66" s="339"/>
      <c r="E66" s="44"/>
      <c r="F66" s="43"/>
    </row>
    <row r="67" spans="1:6" ht="51">
      <c r="A67" s="219"/>
      <c r="B67" s="349" t="s">
        <v>3420</v>
      </c>
      <c r="C67" s="10"/>
      <c r="D67" s="339"/>
      <c r="E67" s="44"/>
      <c r="F67" s="43"/>
    </row>
    <row r="68" spans="1:6">
      <c r="A68" s="427"/>
      <c r="B68" s="349" t="s">
        <v>376</v>
      </c>
      <c r="C68" s="10" t="s">
        <v>105</v>
      </c>
      <c r="D68" s="340">
        <v>1520</v>
      </c>
      <c r="E68" s="110"/>
      <c r="F68" s="210">
        <f>ROUND(D68*E68,2)</f>
        <v>0</v>
      </c>
    </row>
    <row r="69" spans="1:6">
      <c r="A69" s="219"/>
      <c r="B69" s="349"/>
      <c r="C69" s="10"/>
      <c r="D69" s="339"/>
      <c r="E69" s="44"/>
      <c r="F69" s="43"/>
    </row>
    <row r="70" spans="1:6" ht="140.25">
      <c r="A70" s="427" t="s">
        <v>1610</v>
      </c>
      <c r="B70" s="349" t="s">
        <v>3422</v>
      </c>
      <c r="C70" s="10"/>
      <c r="D70" s="339"/>
      <c r="E70" s="44"/>
      <c r="F70" s="43"/>
    </row>
    <row r="71" spans="1:6">
      <c r="A71" s="427"/>
      <c r="B71" s="349" t="s">
        <v>376</v>
      </c>
      <c r="C71" s="10" t="s">
        <v>105</v>
      </c>
      <c r="D71" s="340">
        <v>1520</v>
      </c>
      <c r="E71" s="110"/>
      <c r="F71" s="210">
        <f>ROUND(D71*E71,2)</f>
        <v>0</v>
      </c>
    </row>
    <row r="72" spans="1:6">
      <c r="A72" s="219"/>
      <c r="B72" s="349"/>
      <c r="C72" s="10"/>
      <c r="D72" s="339"/>
      <c r="E72" s="44"/>
      <c r="F72" s="43"/>
    </row>
    <row r="73" spans="1:6" ht="25.5">
      <c r="A73" s="173">
        <f>SUM(A44:A44)+1</f>
        <v>4</v>
      </c>
      <c r="B73" s="350" t="s">
        <v>377</v>
      </c>
      <c r="D73" s="357"/>
      <c r="E73" s="60"/>
      <c r="F73" s="56"/>
    </row>
    <row r="74" spans="1:6" ht="76.5">
      <c r="B74" s="349" t="s">
        <v>378</v>
      </c>
      <c r="D74" s="357"/>
      <c r="E74" s="60"/>
      <c r="F74" s="56"/>
    </row>
    <row r="75" spans="1:6">
      <c r="B75" s="349" t="s">
        <v>346</v>
      </c>
      <c r="E75" s="60"/>
      <c r="F75" s="56"/>
    </row>
    <row r="76" spans="1:6">
      <c r="A76" s="427" t="s">
        <v>347</v>
      </c>
      <c r="B76" s="349" t="s">
        <v>379</v>
      </c>
      <c r="E76" s="60"/>
      <c r="F76" s="56"/>
    </row>
    <row r="77" spans="1:6">
      <c r="A77" s="427" t="s">
        <v>347</v>
      </c>
      <c r="B77" s="349" t="s">
        <v>380</v>
      </c>
      <c r="E77" s="60"/>
      <c r="F77" s="56"/>
    </row>
    <row r="78" spans="1:6" ht="25.5">
      <c r="A78" s="427" t="s">
        <v>347</v>
      </c>
      <c r="B78" s="349" t="s">
        <v>381</v>
      </c>
      <c r="E78" s="60"/>
      <c r="F78" s="56"/>
    </row>
    <row r="79" spans="1:6">
      <c r="B79" s="349" t="s">
        <v>382</v>
      </c>
      <c r="C79" s="305" t="s">
        <v>105</v>
      </c>
      <c r="D79" s="430">
        <v>125</v>
      </c>
      <c r="E79" s="116"/>
      <c r="F79" s="419">
        <f>ROUND(D79*E79,2)</f>
        <v>0</v>
      </c>
    </row>
    <row r="80" spans="1:6" s="420" customFormat="1" ht="89.25">
      <c r="A80" s="21"/>
      <c r="B80" s="349" t="s">
        <v>3112</v>
      </c>
      <c r="C80" s="305"/>
      <c r="D80" s="357"/>
      <c r="E80" s="60"/>
      <c r="F80" s="56"/>
    </row>
    <row r="81" spans="1:6" s="420" customFormat="1">
      <c r="A81" s="21"/>
      <c r="B81" s="349" t="s">
        <v>1067</v>
      </c>
      <c r="C81" s="305" t="s">
        <v>372</v>
      </c>
      <c r="D81" s="430">
        <v>122</v>
      </c>
      <c r="E81" s="116"/>
      <c r="F81" s="419">
        <f>ROUND(D81*E81,2)</f>
        <v>0</v>
      </c>
    </row>
    <row r="82" spans="1:6">
      <c r="B82" s="349"/>
      <c r="D82" s="357"/>
      <c r="E82" s="60"/>
      <c r="F82" s="56"/>
    </row>
    <row r="83" spans="1:6">
      <c r="A83" s="173">
        <f>SUM(A73+1)</f>
        <v>5</v>
      </c>
      <c r="B83" s="350" t="s">
        <v>383</v>
      </c>
      <c r="E83" s="60"/>
      <c r="F83" s="56"/>
    </row>
    <row r="84" spans="1:6" ht="25.5">
      <c r="B84" s="433" t="s">
        <v>384</v>
      </c>
      <c r="E84" s="60"/>
      <c r="F84" s="56"/>
    </row>
    <row r="85" spans="1:6" ht="25.5">
      <c r="B85" s="320" t="s">
        <v>3836</v>
      </c>
      <c r="E85" s="60"/>
      <c r="F85" s="56"/>
    </row>
    <row r="86" spans="1:6" ht="25.5">
      <c r="B86" s="349" t="s">
        <v>390</v>
      </c>
      <c r="E86" s="60"/>
      <c r="F86" s="56"/>
    </row>
    <row r="87" spans="1:6">
      <c r="B87" s="349" t="s">
        <v>385</v>
      </c>
      <c r="E87" s="60"/>
      <c r="F87" s="56"/>
    </row>
    <row r="88" spans="1:6">
      <c r="A88" s="427" t="s">
        <v>347</v>
      </c>
      <c r="B88" s="349" t="s">
        <v>386</v>
      </c>
      <c r="C88" s="305" t="s">
        <v>105</v>
      </c>
      <c r="D88" s="430">
        <v>80</v>
      </c>
      <c r="E88" s="116"/>
      <c r="F88" s="419">
        <f>ROUND(D88*E88,2)</f>
        <v>0</v>
      </c>
    </row>
    <row r="89" spans="1:6">
      <c r="A89" s="434" t="s">
        <v>347</v>
      </c>
      <c r="B89" s="1" t="s">
        <v>3728</v>
      </c>
      <c r="C89" s="305" t="s">
        <v>105</v>
      </c>
      <c r="D89" s="430">
        <v>65</v>
      </c>
      <c r="E89" s="116"/>
      <c r="F89" s="419">
        <f>ROUND(D89*E89,2)</f>
        <v>0</v>
      </c>
    </row>
    <row r="90" spans="1:6">
      <c r="B90" s="12"/>
      <c r="C90" s="3"/>
      <c r="E90" s="60"/>
      <c r="F90" s="56"/>
    </row>
    <row r="91" spans="1:6" ht="25.5">
      <c r="A91" s="173">
        <f>SUM(A83+1)</f>
        <v>6</v>
      </c>
      <c r="B91" s="350" t="s">
        <v>387</v>
      </c>
      <c r="E91" s="60"/>
      <c r="F91" s="56"/>
    </row>
    <row r="92" spans="1:6" ht="25.5">
      <c r="B92" s="433" t="s">
        <v>388</v>
      </c>
      <c r="E92" s="60"/>
      <c r="F92" s="56"/>
    </row>
    <row r="93" spans="1:6" ht="25.5">
      <c r="B93" s="320" t="s">
        <v>389</v>
      </c>
      <c r="E93" s="60"/>
      <c r="F93" s="56"/>
    </row>
    <row r="94" spans="1:6" ht="25.5">
      <c r="B94" s="349" t="s">
        <v>390</v>
      </c>
      <c r="E94" s="60"/>
      <c r="F94" s="56"/>
    </row>
    <row r="95" spans="1:6">
      <c r="B95" s="12" t="s">
        <v>104</v>
      </c>
      <c r="C95" s="3"/>
      <c r="E95" s="60"/>
      <c r="F95" s="56"/>
    </row>
    <row r="96" spans="1:6">
      <c r="A96" s="427" t="s">
        <v>347</v>
      </c>
      <c r="B96" s="349" t="s">
        <v>391</v>
      </c>
      <c r="C96" s="305" t="s">
        <v>105</v>
      </c>
      <c r="D96" s="430">
        <v>165</v>
      </c>
      <c r="E96" s="116"/>
      <c r="F96" s="419">
        <f>ROUND(D96*E96,2)</f>
        <v>0</v>
      </c>
    </row>
    <row r="97" spans="1:6">
      <c r="A97" s="427"/>
      <c r="B97" s="349"/>
      <c r="D97" s="357"/>
      <c r="E97" s="60"/>
      <c r="F97" s="56"/>
    </row>
    <row r="98" spans="1:6" ht="25.5">
      <c r="A98" s="173">
        <f>SUM(A91+1)</f>
        <v>7</v>
      </c>
      <c r="B98" s="350" t="s">
        <v>392</v>
      </c>
      <c r="E98" s="60"/>
      <c r="F98" s="56"/>
    </row>
    <row r="99" spans="1:6">
      <c r="A99" s="173"/>
      <c r="B99" s="349" t="s">
        <v>393</v>
      </c>
      <c r="E99" s="60"/>
      <c r="F99" s="56"/>
    </row>
    <row r="100" spans="1:6" ht="38.25">
      <c r="B100" s="435" t="s">
        <v>4162</v>
      </c>
      <c r="E100" s="60"/>
      <c r="F100" s="56"/>
    </row>
    <row r="101" spans="1:6" ht="25.5">
      <c r="B101" s="433" t="s">
        <v>394</v>
      </c>
      <c r="E101" s="60"/>
      <c r="F101" s="56"/>
    </row>
    <row r="102" spans="1:6">
      <c r="B102" s="349" t="s">
        <v>385</v>
      </c>
      <c r="E102" s="60"/>
      <c r="F102" s="56"/>
    </row>
    <row r="103" spans="1:6">
      <c r="A103" s="427" t="s">
        <v>347</v>
      </c>
      <c r="B103" s="349" t="s">
        <v>395</v>
      </c>
      <c r="C103" s="305" t="s">
        <v>105</v>
      </c>
      <c r="D103" s="430">
        <v>120</v>
      </c>
      <c r="E103" s="116"/>
      <c r="F103" s="419">
        <f>ROUND(D103*E103,2)</f>
        <v>0</v>
      </c>
    </row>
    <row r="104" spans="1:6">
      <c r="A104" s="427" t="s">
        <v>347</v>
      </c>
      <c r="B104" s="349" t="s">
        <v>396</v>
      </c>
      <c r="C104" s="10" t="s">
        <v>105</v>
      </c>
      <c r="D104" s="429">
        <v>270</v>
      </c>
      <c r="E104" s="108"/>
      <c r="F104" s="109">
        <f>ROUND(D104*E104,2)</f>
        <v>0</v>
      </c>
    </row>
    <row r="105" spans="1:6">
      <c r="A105" s="427"/>
      <c r="B105" s="349"/>
      <c r="C105" s="10"/>
      <c r="D105" s="339"/>
      <c r="E105" s="44"/>
      <c r="F105" s="43"/>
    </row>
    <row r="106" spans="1:6">
      <c r="A106" s="220">
        <f>SUM(A98)+1</f>
        <v>8</v>
      </c>
      <c r="B106" s="30" t="s">
        <v>3704</v>
      </c>
      <c r="E106" s="60"/>
      <c r="F106" s="56"/>
    </row>
    <row r="107" spans="1:6" ht="114.75">
      <c r="A107" s="365"/>
      <c r="B107" s="1" t="s">
        <v>3705</v>
      </c>
      <c r="E107" s="60"/>
      <c r="F107" s="56"/>
    </row>
    <row r="108" spans="1:6" ht="114.75">
      <c r="A108" s="365"/>
      <c r="B108" s="1" t="s">
        <v>4163</v>
      </c>
      <c r="E108" s="60"/>
      <c r="F108" s="56"/>
    </row>
    <row r="109" spans="1:6">
      <c r="A109" s="365"/>
      <c r="B109" s="5" t="s">
        <v>3706</v>
      </c>
      <c r="E109" s="60"/>
      <c r="F109" s="56"/>
    </row>
    <row r="110" spans="1:6" ht="267.75">
      <c r="A110" s="365"/>
      <c r="B110" s="5" t="s">
        <v>3707</v>
      </c>
      <c r="E110" s="60"/>
      <c r="F110" s="56"/>
    </row>
    <row r="111" spans="1:6" ht="114.75">
      <c r="A111" s="365"/>
      <c r="B111" s="1" t="s">
        <v>3708</v>
      </c>
      <c r="E111" s="60"/>
      <c r="F111" s="56"/>
    </row>
    <row r="112" spans="1:6">
      <c r="A112" s="365"/>
      <c r="B112" s="1" t="s">
        <v>346</v>
      </c>
      <c r="E112" s="60"/>
      <c r="F112" s="56"/>
    </row>
    <row r="113" spans="1:6" ht="25.5">
      <c r="A113" s="434" t="s">
        <v>347</v>
      </c>
      <c r="B113" s="1" t="s">
        <v>3715</v>
      </c>
      <c r="E113" s="60"/>
      <c r="F113" s="56"/>
    </row>
    <row r="114" spans="1:6">
      <c r="A114" s="365"/>
      <c r="B114" s="1" t="s">
        <v>355</v>
      </c>
      <c r="C114" s="305" t="s">
        <v>105</v>
      </c>
      <c r="D114" s="430">
        <v>600</v>
      </c>
      <c r="E114" s="116"/>
      <c r="F114" s="419">
        <f>ROUND(D114*E114,2)</f>
        <v>0</v>
      </c>
    </row>
    <row r="115" spans="1:6">
      <c r="E115" s="60"/>
      <c r="F115" s="56"/>
    </row>
    <row r="116" spans="1:6">
      <c r="A116" s="220">
        <f>SUM(A106)+1</f>
        <v>9</v>
      </c>
      <c r="B116" s="30" t="s">
        <v>3709</v>
      </c>
      <c r="E116" s="60"/>
      <c r="F116" s="56"/>
    </row>
    <row r="117" spans="1:6" ht="76.5">
      <c r="A117" s="365"/>
      <c r="B117" s="1" t="s">
        <v>4300</v>
      </c>
      <c r="E117" s="60"/>
      <c r="F117" s="56"/>
    </row>
    <row r="118" spans="1:6" ht="38.25">
      <c r="A118" s="365"/>
      <c r="B118" s="1" t="s">
        <v>3710</v>
      </c>
      <c r="E118" s="60"/>
      <c r="F118" s="56"/>
    </row>
    <row r="119" spans="1:6">
      <c r="A119" s="365"/>
      <c r="B119" s="5" t="s">
        <v>3711</v>
      </c>
      <c r="E119" s="60"/>
      <c r="F119" s="56"/>
    </row>
    <row r="120" spans="1:6">
      <c r="A120" s="365"/>
      <c r="B120" s="5" t="s">
        <v>3718</v>
      </c>
      <c r="E120" s="60"/>
      <c r="F120" s="56"/>
    </row>
    <row r="121" spans="1:6">
      <c r="A121" s="365"/>
      <c r="B121" s="1" t="s">
        <v>355</v>
      </c>
      <c r="C121" s="305" t="s">
        <v>105</v>
      </c>
      <c r="D121" s="430">
        <v>136</v>
      </c>
      <c r="E121" s="116"/>
      <c r="F121" s="419">
        <f>ROUND(D121*E121,2)</f>
        <v>0</v>
      </c>
    </row>
    <row r="122" spans="1:6">
      <c r="E122" s="60"/>
      <c r="F122" s="56"/>
    </row>
    <row r="123" spans="1:6">
      <c r="A123" s="220">
        <f>SUM(A116)+1</f>
        <v>10</v>
      </c>
      <c r="B123" s="30" t="s">
        <v>3716</v>
      </c>
      <c r="E123" s="60"/>
      <c r="F123" s="56"/>
    </row>
    <row r="124" spans="1:6" ht="51">
      <c r="A124" s="365"/>
      <c r="B124" s="1" t="s">
        <v>3713</v>
      </c>
      <c r="E124" s="60"/>
      <c r="F124" s="56"/>
    </row>
    <row r="125" spans="1:6" ht="63.75">
      <c r="A125" s="365"/>
      <c r="B125" s="1" t="s">
        <v>3714</v>
      </c>
      <c r="E125" s="60"/>
      <c r="F125" s="56"/>
    </row>
    <row r="126" spans="1:6">
      <c r="A126" s="365"/>
      <c r="B126" s="1" t="s">
        <v>3712</v>
      </c>
      <c r="E126" s="60"/>
      <c r="F126" s="56"/>
    </row>
    <row r="127" spans="1:6">
      <c r="A127" s="365"/>
      <c r="B127" s="5" t="s">
        <v>3711</v>
      </c>
      <c r="E127" s="60"/>
      <c r="F127" s="56"/>
    </row>
    <row r="128" spans="1:6">
      <c r="A128" s="365"/>
      <c r="B128" s="1" t="s">
        <v>371</v>
      </c>
      <c r="C128" s="305" t="s">
        <v>372</v>
      </c>
      <c r="D128" s="430">
        <v>340</v>
      </c>
      <c r="E128" s="116"/>
      <c r="F128" s="419">
        <f>ROUND(D128*E128,2)</f>
        <v>0</v>
      </c>
    </row>
    <row r="129" spans="1:6">
      <c r="E129" s="60"/>
      <c r="F129" s="56"/>
    </row>
    <row r="130" spans="1:6">
      <c r="C130" s="353"/>
      <c r="D130" s="353"/>
      <c r="E130" s="221"/>
      <c r="F130" s="421"/>
    </row>
    <row r="131" spans="1:6">
      <c r="A131" s="51"/>
      <c r="B131" s="277" t="s">
        <v>397</v>
      </c>
      <c r="C131" s="381"/>
      <c r="D131" s="297"/>
      <c r="E131" s="59"/>
      <c r="F131" s="323"/>
    </row>
    <row r="132" spans="1:6">
      <c r="A132" s="51"/>
      <c r="B132" s="277"/>
      <c r="C132" s="381"/>
      <c r="D132" s="297"/>
      <c r="E132" s="59"/>
      <c r="F132" s="323"/>
    </row>
    <row r="133" spans="1:6">
      <c r="B133" s="353" t="s">
        <v>46</v>
      </c>
      <c r="C133" s="334"/>
      <c r="D133" s="334"/>
      <c r="E133" s="221"/>
      <c r="F133" s="421"/>
    </row>
    <row r="134" spans="1:6">
      <c r="A134" s="173">
        <f>SUM(A123)+1</f>
        <v>11</v>
      </c>
      <c r="B134" s="436" t="s">
        <v>398</v>
      </c>
      <c r="C134" s="334"/>
      <c r="D134" s="334"/>
      <c r="E134" s="221"/>
      <c r="F134" s="421"/>
    </row>
    <row r="135" spans="1:6" ht="114.75">
      <c r="B135" s="349" t="s">
        <v>399</v>
      </c>
      <c r="C135" s="334"/>
      <c r="D135" s="334"/>
      <c r="E135" s="221"/>
      <c r="F135" s="421"/>
    </row>
    <row r="136" spans="1:6" ht="102">
      <c r="B136" s="349" t="s">
        <v>3837</v>
      </c>
      <c r="C136" s="334"/>
      <c r="D136" s="334"/>
      <c r="E136" s="221"/>
      <c r="F136" s="421"/>
    </row>
    <row r="137" spans="1:6">
      <c r="B137" s="353" t="s">
        <v>400</v>
      </c>
      <c r="C137" s="334"/>
      <c r="D137" s="334"/>
      <c r="E137" s="221"/>
      <c r="F137" s="421"/>
    </row>
    <row r="138" spans="1:6">
      <c r="A138" s="427" t="s">
        <v>347</v>
      </c>
      <c r="B138" s="353" t="s">
        <v>401</v>
      </c>
      <c r="C138" s="305" t="s">
        <v>105</v>
      </c>
      <c r="D138" s="430">
        <v>755</v>
      </c>
      <c r="E138" s="116"/>
      <c r="F138" s="419">
        <f>ROUND(D138*E138,2)</f>
        <v>0</v>
      </c>
    </row>
    <row r="139" spans="1:6">
      <c r="C139" s="334"/>
      <c r="D139" s="334"/>
      <c r="E139" s="221"/>
      <c r="F139" s="421"/>
    </row>
    <row r="140" spans="1:6" ht="25.5">
      <c r="A140" s="173">
        <f>SUM(A134+1)</f>
        <v>12</v>
      </c>
      <c r="B140" s="350" t="s">
        <v>402</v>
      </c>
      <c r="C140" s="437"/>
      <c r="D140" s="437"/>
      <c r="E140" s="222"/>
      <c r="F140" s="422"/>
    </row>
    <row r="141" spans="1:6" ht="76.5">
      <c r="B141" s="349" t="s">
        <v>403</v>
      </c>
      <c r="C141" s="437"/>
      <c r="D141" s="437"/>
      <c r="E141" s="222"/>
      <c r="F141" s="422"/>
    </row>
    <row r="142" spans="1:6" ht="38.25">
      <c r="B142" s="349" t="s">
        <v>404</v>
      </c>
      <c r="C142" s="437"/>
      <c r="D142" s="437"/>
      <c r="E142" s="222"/>
      <c r="F142" s="422"/>
    </row>
    <row r="143" spans="1:6" ht="89.25">
      <c r="B143" s="320" t="s">
        <v>3838</v>
      </c>
      <c r="C143" s="437"/>
      <c r="D143" s="437"/>
      <c r="E143" s="222"/>
      <c r="F143" s="422"/>
    </row>
    <row r="144" spans="1:6">
      <c r="B144" s="353" t="s">
        <v>400</v>
      </c>
      <c r="C144" s="437"/>
      <c r="D144" s="437"/>
      <c r="E144" s="222"/>
      <c r="F144" s="422"/>
    </row>
    <row r="145" spans="1:6">
      <c r="A145" s="427" t="s">
        <v>347</v>
      </c>
      <c r="B145" s="353" t="s">
        <v>401</v>
      </c>
      <c r="C145" s="386" t="s">
        <v>105</v>
      </c>
      <c r="D145" s="430">
        <v>755</v>
      </c>
      <c r="E145" s="117"/>
      <c r="F145" s="423">
        <f>ROUND(D145*E145,2)</f>
        <v>0</v>
      </c>
    </row>
    <row r="146" spans="1:6">
      <c r="C146" s="334"/>
      <c r="D146" s="334"/>
      <c r="E146" s="221"/>
      <c r="F146" s="421"/>
    </row>
    <row r="147" spans="1:6" ht="25.5">
      <c r="A147" s="173">
        <f>SUM(A140+1)</f>
        <v>13</v>
      </c>
      <c r="B147" s="431" t="s">
        <v>405</v>
      </c>
      <c r="C147" s="334"/>
      <c r="D147" s="334"/>
      <c r="E147" s="221"/>
      <c r="F147" s="421"/>
    </row>
    <row r="148" spans="1:6" ht="114.75">
      <c r="B148" s="320" t="s">
        <v>406</v>
      </c>
      <c r="C148" s="334"/>
      <c r="D148" s="334"/>
      <c r="E148" s="221"/>
      <c r="F148" s="421"/>
    </row>
    <row r="149" spans="1:6" ht="102">
      <c r="B149" s="320" t="s">
        <v>3839</v>
      </c>
      <c r="C149" s="334"/>
      <c r="D149" s="334"/>
      <c r="E149" s="221"/>
      <c r="F149" s="421"/>
    </row>
    <row r="150" spans="1:6">
      <c r="B150" s="438" t="s">
        <v>400</v>
      </c>
      <c r="C150" s="334"/>
      <c r="D150" s="334"/>
      <c r="E150" s="221"/>
      <c r="F150" s="421"/>
    </row>
    <row r="151" spans="1:6">
      <c r="A151" s="427" t="s">
        <v>347</v>
      </c>
      <c r="B151" s="353" t="s">
        <v>401</v>
      </c>
      <c r="C151" s="305" t="s">
        <v>372</v>
      </c>
      <c r="D151" s="430">
        <v>245</v>
      </c>
      <c r="E151" s="116"/>
      <c r="F151" s="419">
        <f>ROUND(D151*E151,2)</f>
        <v>0</v>
      </c>
    </row>
    <row r="152" spans="1:6">
      <c r="C152" s="334"/>
      <c r="D152" s="334"/>
      <c r="E152" s="221"/>
      <c r="F152" s="421"/>
    </row>
    <row r="153" spans="1:6">
      <c r="A153" s="439">
        <f>SUM(A147+1)</f>
        <v>14</v>
      </c>
      <c r="B153" s="350" t="s">
        <v>407</v>
      </c>
      <c r="C153" s="334"/>
      <c r="D153" s="334"/>
      <c r="E153" s="221"/>
      <c r="F153" s="421"/>
    </row>
    <row r="154" spans="1:6" ht="89.25">
      <c r="B154" s="349" t="s">
        <v>408</v>
      </c>
      <c r="C154" s="334"/>
      <c r="D154" s="334"/>
      <c r="E154" s="221"/>
      <c r="F154" s="421"/>
    </row>
    <row r="155" spans="1:6" ht="102">
      <c r="B155" s="349" t="s">
        <v>3840</v>
      </c>
      <c r="C155" s="334"/>
      <c r="D155" s="334"/>
      <c r="E155" s="221"/>
      <c r="F155" s="421"/>
    </row>
    <row r="156" spans="1:6">
      <c r="B156" s="438" t="s">
        <v>400</v>
      </c>
      <c r="C156" s="334"/>
      <c r="D156" s="334"/>
      <c r="E156" s="221"/>
      <c r="F156" s="421"/>
    </row>
    <row r="157" spans="1:6">
      <c r="A157" s="427" t="s">
        <v>347</v>
      </c>
      <c r="B157" s="353" t="s">
        <v>401</v>
      </c>
      <c r="C157" s="305" t="s">
        <v>105</v>
      </c>
      <c r="D157" s="430">
        <v>755</v>
      </c>
      <c r="E157" s="116"/>
      <c r="F157" s="419">
        <f>ROUND(D157*E157,2)</f>
        <v>0</v>
      </c>
    </row>
    <row r="158" spans="1:6">
      <c r="C158" s="334"/>
      <c r="D158" s="334"/>
      <c r="E158" s="221"/>
      <c r="F158" s="421"/>
    </row>
    <row r="159" spans="1:6" ht="25.5">
      <c r="B159" s="349" t="s">
        <v>409</v>
      </c>
      <c r="C159" s="334"/>
      <c r="D159" s="334"/>
      <c r="E159" s="221"/>
      <c r="F159" s="421"/>
    </row>
    <row r="160" spans="1:6" ht="25.5">
      <c r="A160" s="439">
        <f>SUM(A153+1)</f>
        <v>15</v>
      </c>
      <c r="B160" s="350" t="s">
        <v>410</v>
      </c>
      <c r="C160" s="353"/>
      <c r="D160" s="353"/>
      <c r="E160" s="221"/>
      <c r="F160" s="421"/>
    </row>
    <row r="161" spans="1:6" ht="178.5">
      <c r="B161" s="349" t="s">
        <v>411</v>
      </c>
      <c r="C161" s="353"/>
      <c r="D161" s="353"/>
      <c r="E161" s="221"/>
      <c r="F161" s="421"/>
    </row>
    <row r="162" spans="1:6">
      <c r="B162" s="350" t="s">
        <v>412</v>
      </c>
      <c r="C162" s="353"/>
      <c r="D162" s="353"/>
      <c r="E162" s="221"/>
      <c r="F162" s="421"/>
    </row>
    <row r="163" spans="1:6" ht="153">
      <c r="B163" s="349" t="s">
        <v>413</v>
      </c>
      <c r="C163" s="334"/>
      <c r="D163" s="334"/>
      <c r="E163" s="221"/>
      <c r="F163" s="421"/>
    </row>
    <row r="164" spans="1:6" ht="76.5">
      <c r="B164" s="350" t="s">
        <v>414</v>
      </c>
      <c r="C164" s="353"/>
      <c r="D164" s="353"/>
      <c r="E164" s="221"/>
      <c r="F164" s="421"/>
    </row>
    <row r="165" spans="1:6" ht="51">
      <c r="B165" s="349" t="s">
        <v>415</v>
      </c>
      <c r="C165" s="353"/>
      <c r="D165" s="353"/>
      <c r="E165" s="221"/>
      <c r="F165" s="421"/>
    </row>
    <row r="166" spans="1:6" ht="63.75">
      <c r="B166" s="349" t="s">
        <v>416</v>
      </c>
      <c r="C166" s="353"/>
      <c r="D166" s="353"/>
      <c r="E166" s="221"/>
      <c r="F166" s="421"/>
    </row>
    <row r="167" spans="1:6" ht="25.5">
      <c r="B167" s="349" t="s">
        <v>417</v>
      </c>
      <c r="C167" s="353"/>
      <c r="D167" s="353"/>
      <c r="E167" s="221"/>
      <c r="F167" s="421"/>
    </row>
    <row r="168" spans="1:6" ht="76.5">
      <c r="B168" s="349" t="s">
        <v>418</v>
      </c>
      <c r="C168" s="353"/>
      <c r="D168" s="353"/>
      <c r="E168" s="221"/>
      <c r="F168" s="421"/>
    </row>
    <row r="169" spans="1:6" ht="89.25">
      <c r="B169" s="350" t="s">
        <v>3841</v>
      </c>
      <c r="C169" s="353"/>
      <c r="D169" s="353"/>
      <c r="E169" s="221"/>
      <c r="F169" s="421"/>
    </row>
    <row r="170" spans="1:6" ht="153">
      <c r="B170" s="349" t="s">
        <v>4302</v>
      </c>
      <c r="C170" s="334"/>
      <c r="D170" s="334"/>
      <c r="E170" s="221"/>
      <c r="F170" s="421"/>
    </row>
    <row r="171" spans="1:6" ht="102">
      <c r="B171" s="350" t="s">
        <v>4301</v>
      </c>
      <c r="C171" s="353"/>
      <c r="D171" s="353"/>
      <c r="E171" s="221"/>
      <c r="F171" s="421"/>
    </row>
    <row r="172" spans="1:6">
      <c r="B172" s="438" t="s">
        <v>400</v>
      </c>
      <c r="C172" s="334"/>
      <c r="D172" s="334"/>
      <c r="E172" s="221"/>
      <c r="F172" s="421"/>
    </row>
    <row r="173" spans="1:6" ht="25.5">
      <c r="A173" s="427" t="s">
        <v>347</v>
      </c>
      <c r="B173" s="349" t="s">
        <v>4164</v>
      </c>
      <c r="C173" s="305" t="s">
        <v>105</v>
      </c>
      <c r="D173" s="430">
        <v>480</v>
      </c>
      <c r="E173" s="116"/>
      <c r="F173" s="419">
        <f>ROUND(D173*E173,2)</f>
        <v>0</v>
      </c>
    </row>
    <row r="174" spans="1:6">
      <c r="C174" s="7"/>
      <c r="D174" s="7"/>
      <c r="E174" s="221"/>
      <c r="F174" s="421"/>
    </row>
    <row r="175" spans="1:6">
      <c r="A175" s="439">
        <f>SUM(A160+1)</f>
        <v>16</v>
      </c>
      <c r="B175" s="350" t="s">
        <v>420</v>
      </c>
      <c r="C175" s="334"/>
      <c r="D175" s="334"/>
      <c r="E175" s="221"/>
      <c r="F175" s="421"/>
    </row>
    <row r="176" spans="1:6" ht="38.25">
      <c r="B176" s="349" t="s">
        <v>421</v>
      </c>
      <c r="C176" s="305" t="s">
        <v>372</v>
      </c>
      <c r="D176" s="430">
        <v>140</v>
      </c>
      <c r="E176" s="116"/>
      <c r="F176" s="419">
        <f>ROUND(D176*E176,2)</f>
        <v>0</v>
      </c>
    </row>
    <row r="177" spans="1:6">
      <c r="C177" s="334"/>
      <c r="D177" s="334"/>
      <c r="E177" s="221"/>
      <c r="F177" s="421"/>
    </row>
    <row r="178" spans="1:6" ht="76.5">
      <c r="A178" s="439">
        <f>SUM(A175+1)</f>
        <v>17</v>
      </c>
      <c r="B178" s="350" t="s">
        <v>422</v>
      </c>
      <c r="C178" s="334"/>
      <c r="D178" s="334"/>
      <c r="E178" s="221"/>
      <c r="F178" s="421"/>
    </row>
    <row r="179" spans="1:6" ht="38.25">
      <c r="B179" s="349" t="s">
        <v>423</v>
      </c>
      <c r="C179" s="334"/>
      <c r="D179" s="334"/>
      <c r="E179" s="221"/>
      <c r="F179" s="421"/>
    </row>
    <row r="180" spans="1:6" ht="38.25">
      <c r="B180" s="349" t="s">
        <v>424</v>
      </c>
      <c r="C180" s="334"/>
      <c r="D180" s="334"/>
      <c r="E180" s="221"/>
      <c r="F180" s="421"/>
    </row>
    <row r="181" spans="1:6" ht="63.75">
      <c r="B181" s="349" t="s">
        <v>425</v>
      </c>
      <c r="C181" s="334"/>
      <c r="D181" s="334"/>
      <c r="E181" s="221"/>
      <c r="F181" s="421"/>
    </row>
    <row r="182" spans="1:6" ht="38.25">
      <c r="B182" s="349" t="s">
        <v>426</v>
      </c>
      <c r="C182" s="334"/>
      <c r="D182" s="334"/>
      <c r="E182" s="221"/>
      <c r="F182" s="421"/>
    </row>
    <row r="183" spans="1:6" ht="38.25">
      <c r="B183" s="349" t="s">
        <v>427</v>
      </c>
      <c r="C183" s="334"/>
      <c r="D183" s="334"/>
      <c r="E183" s="221"/>
      <c r="F183" s="421"/>
    </row>
    <row r="184" spans="1:6" ht="63.75">
      <c r="B184" s="349" t="s">
        <v>428</v>
      </c>
      <c r="C184" s="334"/>
      <c r="D184" s="334"/>
      <c r="E184" s="221"/>
      <c r="F184" s="421"/>
    </row>
    <row r="185" spans="1:6" ht="165.75">
      <c r="B185" s="350" t="s">
        <v>4297</v>
      </c>
      <c r="C185" s="334"/>
      <c r="D185" s="334"/>
      <c r="E185" s="221"/>
      <c r="F185" s="421"/>
    </row>
    <row r="186" spans="1:6" ht="25.5">
      <c r="B186" s="350" t="s">
        <v>429</v>
      </c>
      <c r="C186" s="334"/>
      <c r="D186" s="334"/>
      <c r="E186" s="221"/>
      <c r="F186" s="421"/>
    </row>
    <row r="187" spans="1:6" ht="63.75">
      <c r="B187" s="349" t="s">
        <v>430</v>
      </c>
      <c r="C187" s="334"/>
      <c r="D187" s="334"/>
      <c r="E187" s="221"/>
      <c r="F187" s="421"/>
    </row>
    <row r="188" spans="1:6">
      <c r="B188" s="438" t="s">
        <v>400</v>
      </c>
      <c r="C188" s="334"/>
      <c r="D188" s="334"/>
      <c r="E188" s="221"/>
      <c r="F188" s="421"/>
    </row>
    <row r="189" spans="1:6" ht="25.5">
      <c r="A189" s="427" t="s">
        <v>347</v>
      </c>
      <c r="B189" s="349" t="s">
        <v>4164</v>
      </c>
      <c r="C189" s="305" t="s">
        <v>105</v>
      </c>
      <c r="D189" s="430">
        <v>480</v>
      </c>
      <c r="E189" s="116"/>
      <c r="F189" s="419">
        <f>ROUND(D189*E189,2)</f>
        <v>0</v>
      </c>
    </row>
    <row r="190" spans="1:6">
      <c r="C190" s="334"/>
      <c r="D190" s="334"/>
      <c r="E190" s="221"/>
      <c r="F190" s="421"/>
    </row>
    <row r="191" spans="1:6" ht="25.5">
      <c r="A191" s="439">
        <f>SUM(A178+1)</f>
        <v>18</v>
      </c>
      <c r="B191" s="350" t="s">
        <v>431</v>
      </c>
      <c r="C191" s="353"/>
      <c r="D191" s="353"/>
      <c r="E191" s="221"/>
      <c r="F191" s="421"/>
    </row>
    <row r="192" spans="1:6" ht="51">
      <c r="B192" s="349" t="s">
        <v>432</v>
      </c>
      <c r="C192" s="353"/>
      <c r="D192" s="353"/>
      <c r="E192" s="221"/>
      <c r="F192" s="421"/>
    </row>
    <row r="193" spans="1:6" ht="63.75">
      <c r="B193" s="349" t="s">
        <v>433</v>
      </c>
      <c r="C193" s="353"/>
      <c r="D193" s="353"/>
      <c r="E193" s="221"/>
      <c r="F193" s="421"/>
    </row>
    <row r="194" spans="1:6" ht="38.25">
      <c r="B194" s="349" t="s">
        <v>434</v>
      </c>
      <c r="C194" s="353"/>
      <c r="D194" s="353"/>
      <c r="E194" s="221"/>
      <c r="F194" s="421"/>
    </row>
    <row r="195" spans="1:6" ht="178.5">
      <c r="B195" s="350" t="s">
        <v>4299</v>
      </c>
      <c r="C195" s="353"/>
      <c r="D195" s="353"/>
      <c r="E195" s="221"/>
      <c r="F195" s="421"/>
    </row>
    <row r="196" spans="1:6">
      <c r="B196" s="438" t="s">
        <v>400</v>
      </c>
      <c r="C196" s="334"/>
      <c r="D196" s="334"/>
      <c r="E196" s="221"/>
      <c r="F196" s="421"/>
    </row>
    <row r="197" spans="1:6" ht="25.5">
      <c r="A197" s="427" t="s">
        <v>347</v>
      </c>
      <c r="B197" s="349" t="s">
        <v>419</v>
      </c>
      <c r="C197" s="305" t="s">
        <v>105</v>
      </c>
      <c r="D197" s="430">
        <v>480</v>
      </c>
      <c r="E197" s="116"/>
      <c r="F197" s="419">
        <f>ROUND(D197*E197,2)</f>
        <v>0</v>
      </c>
    </row>
    <row r="198" spans="1:6">
      <c r="A198" s="427"/>
      <c r="B198" s="349"/>
      <c r="D198" s="357"/>
      <c r="E198" s="60"/>
      <c r="F198" s="56"/>
    </row>
    <row r="199" spans="1:6">
      <c r="A199" s="439">
        <f>SUM(A191+1)</f>
        <v>19</v>
      </c>
      <c r="B199" s="350" t="s">
        <v>3110</v>
      </c>
      <c r="D199" s="357"/>
      <c r="E199" s="60"/>
      <c r="F199" s="56"/>
    </row>
    <row r="200" spans="1:6" ht="165.75">
      <c r="A200" s="427"/>
      <c r="B200" s="349" t="s">
        <v>4298</v>
      </c>
      <c r="D200" s="357"/>
      <c r="E200" s="60"/>
      <c r="F200" s="56"/>
    </row>
    <row r="201" spans="1:6">
      <c r="A201" s="427"/>
      <c r="B201" s="349" t="s">
        <v>548</v>
      </c>
      <c r="C201" s="305" t="s">
        <v>261</v>
      </c>
      <c r="D201" s="430">
        <v>56</v>
      </c>
      <c r="E201" s="116"/>
      <c r="F201" s="419">
        <f>ROUND(D201*E201,2)</f>
        <v>0</v>
      </c>
    </row>
    <row r="202" spans="1:6" ht="140.25">
      <c r="A202" s="427"/>
      <c r="B202" s="349" t="s">
        <v>3109</v>
      </c>
      <c r="D202" s="357"/>
      <c r="E202" s="60"/>
      <c r="F202" s="56"/>
    </row>
    <row r="203" spans="1:6">
      <c r="A203" s="427"/>
      <c r="B203" s="349" t="s">
        <v>548</v>
      </c>
      <c r="C203" s="305" t="s">
        <v>261</v>
      </c>
      <c r="D203" s="430">
        <v>56</v>
      </c>
      <c r="E203" s="116"/>
      <c r="F203" s="419">
        <f>ROUND(D203*E203,2)</f>
        <v>0</v>
      </c>
    </row>
    <row r="204" spans="1:6">
      <c r="A204" s="427"/>
      <c r="B204" s="349"/>
      <c r="D204" s="357"/>
      <c r="E204" s="60"/>
      <c r="F204" s="56"/>
    </row>
    <row r="205" spans="1:6" ht="25.5">
      <c r="A205" s="440">
        <f>SUM(A199+1)</f>
        <v>20</v>
      </c>
      <c r="B205" s="30" t="s">
        <v>4050</v>
      </c>
      <c r="D205" s="357"/>
      <c r="E205" s="60"/>
      <c r="F205" s="56"/>
    </row>
    <row r="206" spans="1:6" ht="25.5">
      <c r="A206" s="434"/>
      <c r="B206" s="1" t="s">
        <v>4051</v>
      </c>
      <c r="D206" s="357"/>
      <c r="E206" s="60"/>
      <c r="F206" s="56"/>
    </row>
    <row r="207" spans="1:6" ht="25.5">
      <c r="A207" s="434"/>
      <c r="B207" s="1" t="s">
        <v>4052</v>
      </c>
      <c r="D207" s="357"/>
      <c r="E207" s="60"/>
      <c r="F207" s="56"/>
    </row>
    <row r="208" spans="1:6" ht="38.25">
      <c r="A208" s="434"/>
      <c r="B208" s="1" t="s">
        <v>4046</v>
      </c>
      <c r="D208" s="357"/>
      <c r="E208" s="60"/>
      <c r="F208" s="56"/>
    </row>
    <row r="209" spans="1:6">
      <c r="A209" s="434"/>
      <c r="B209" s="1" t="s">
        <v>4047</v>
      </c>
      <c r="D209" s="357"/>
      <c r="E209" s="60"/>
      <c r="F209" s="56"/>
    </row>
    <row r="210" spans="1:6">
      <c r="A210" s="434"/>
      <c r="B210" s="1" t="s">
        <v>4048</v>
      </c>
      <c r="D210" s="357"/>
      <c r="E210" s="60"/>
      <c r="F210" s="56"/>
    </row>
    <row r="211" spans="1:6">
      <c r="A211" s="434"/>
      <c r="B211" s="441" t="s">
        <v>4061</v>
      </c>
      <c r="C211" s="305" t="s">
        <v>105</v>
      </c>
      <c r="D211" s="430">
        <v>16</v>
      </c>
      <c r="E211" s="116"/>
      <c r="F211" s="419">
        <f>ROUND(D211*E211,2)</f>
        <v>0</v>
      </c>
    </row>
    <row r="212" spans="1:6">
      <c r="A212" s="434"/>
      <c r="B212" s="441" t="s">
        <v>4049</v>
      </c>
      <c r="C212" s="305" t="s">
        <v>105</v>
      </c>
      <c r="D212" s="430">
        <v>16</v>
      </c>
      <c r="E212" s="116"/>
      <c r="F212" s="419">
        <f>ROUND(D212*E212,2)</f>
        <v>0</v>
      </c>
    </row>
    <row r="213" spans="1:6">
      <c r="A213" s="427"/>
      <c r="B213" s="349"/>
      <c r="D213" s="357"/>
      <c r="E213" s="60"/>
      <c r="F213" s="56"/>
    </row>
    <row r="214" spans="1:6">
      <c r="A214" s="440">
        <f>SUM(A205+1)</f>
        <v>21</v>
      </c>
      <c r="B214" s="30" t="s">
        <v>4055</v>
      </c>
      <c r="D214" s="357"/>
      <c r="E214" s="60"/>
      <c r="F214" s="56"/>
    </row>
    <row r="215" spans="1:6" ht="25.5">
      <c r="A215" s="434"/>
      <c r="B215" s="1" t="s">
        <v>4054</v>
      </c>
      <c r="D215" s="357"/>
      <c r="E215" s="60"/>
      <c r="F215" s="56"/>
    </row>
    <row r="216" spans="1:6" ht="38.25">
      <c r="A216" s="434"/>
      <c r="B216" s="1" t="s">
        <v>4053</v>
      </c>
      <c r="D216" s="357"/>
      <c r="E216" s="60"/>
      <c r="F216" s="56"/>
    </row>
    <row r="217" spans="1:6">
      <c r="A217" s="434"/>
      <c r="B217" s="1" t="s">
        <v>4047</v>
      </c>
      <c r="D217" s="357"/>
      <c r="E217" s="60"/>
      <c r="F217" s="56"/>
    </row>
    <row r="218" spans="1:6" ht="25.5">
      <c r="A218" s="434"/>
      <c r="B218" s="1" t="s">
        <v>4060</v>
      </c>
      <c r="C218" s="305" t="s">
        <v>105</v>
      </c>
      <c r="D218" s="430">
        <v>15</v>
      </c>
      <c r="E218" s="116"/>
      <c r="F218" s="419">
        <f>ROUND(D218*E218,2)</f>
        <v>0</v>
      </c>
    </row>
    <row r="219" spans="1:6">
      <c r="A219" s="427"/>
      <c r="B219" s="349"/>
      <c r="D219" s="357"/>
      <c r="E219" s="60"/>
      <c r="F219" s="56"/>
    </row>
    <row r="220" spans="1:6">
      <c r="A220" s="439">
        <f>SUM(A214+1)</f>
        <v>22</v>
      </c>
      <c r="B220" s="364" t="s">
        <v>435</v>
      </c>
      <c r="C220" s="360"/>
      <c r="D220" s="357"/>
      <c r="E220" s="60"/>
      <c r="F220" s="56"/>
    </row>
    <row r="221" spans="1:6" ht="51">
      <c r="B221" s="442" t="s">
        <v>314</v>
      </c>
      <c r="C221" s="360"/>
      <c r="D221" s="357"/>
      <c r="E221" s="60"/>
      <c r="F221" s="56"/>
    </row>
    <row r="222" spans="1:6" ht="25.5">
      <c r="B222" s="442" t="s">
        <v>4045</v>
      </c>
      <c r="C222" s="360"/>
      <c r="D222" s="357"/>
      <c r="E222" s="60"/>
      <c r="F222" s="56"/>
    </row>
    <row r="223" spans="1:6">
      <c r="B223" s="442" t="s">
        <v>315</v>
      </c>
      <c r="C223" s="360"/>
      <c r="D223" s="357"/>
      <c r="E223" s="60"/>
      <c r="F223" s="56"/>
    </row>
    <row r="224" spans="1:6">
      <c r="A224" s="366" t="s">
        <v>83</v>
      </c>
      <c r="B224" s="353" t="s">
        <v>316</v>
      </c>
      <c r="C224" s="360" t="s">
        <v>317</v>
      </c>
      <c r="D224" s="357">
        <v>30</v>
      </c>
      <c r="E224" s="60"/>
      <c r="F224" s="56">
        <f>ROUND(D224*E224,2)</f>
        <v>0</v>
      </c>
    </row>
    <row r="225" spans="1:6">
      <c r="A225" s="366" t="s">
        <v>85</v>
      </c>
      <c r="B225" s="353" t="s">
        <v>318</v>
      </c>
      <c r="C225" s="360" t="s">
        <v>317</v>
      </c>
      <c r="D225" s="357">
        <v>30</v>
      </c>
      <c r="E225" s="60"/>
      <c r="F225" s="56">
        <f>ROUND(D225*E225,2)</f>
        <v>0</v>
      </c>
    </row>
    <row r="226" spans="1:6">
      <c r="A226" s="366" t="s">
        <v>87</v>
      </c>
      <c r="B226" s="353" t="s">
        <v>319</v>
      </c>
      <c r="C226" s="360" t="s">
        <v>317</v>
      </c>
      <c r="D226" s="357">
        <v>30</v>
      </c>
      <c r="E226" s="60"/>
      <c r="F226" s="56">
        <f>ROUND(D226*E226,2)</f>
        <v>0</v>
      </c>
    </row>
    <row r="227" spans="1:6">
      <c r="B227" s="320"/>
      <c r="E227" s="60"/>
      <c r="F227" s="56"/>
    </row>
    <row r="228" spans="1:6">
      <c r="A228" s="443" t="s">
        <v>558</v>
      </c>
      <c r="B228" s="444" t="s">
        <v>436</v>
      </c>
      <c r="C228" s="396"/>
      <c r="D228" s="397"/>
      <c r="E228" s="89"/>
      <c r="F228" s="424">
        <f>SUM(F3:F226)</f>
        <v>0</v>
      </c>
    </row>
    <row r="229" spans="1:6" s="7" customFormat="1">
      <c r="A229" s="175"/>
      <c r="B229" s="119"/>
      <c r="C229" s="10"/>
      <c r="D229" s="19"/>
      <c r="E229" s="44"/>
      <c r="F229" s="120"/>
    </row>
    <row r="230" spans="1:6" s="7" customFormat="1" ht="13.5" thickBot="1">
      <c r="A230" s="175"/>
      <c r="B230" s="119"/>
      <c r="C230" s="10"/>
      <c r="D230" s="19"/>
      <c r="E230" s="44"/>
      <c r="F230" s="120"/>
    </row>
    <row r="231" spans="1:6" s="7" customFormat="1" ht="13.5" thickBot="1">
      <c r="A231" s="175"/>
      <c r="B231" s="119" t="s">
        <v>4003</v>
      </c>
      <c r="C231" s="10"/>
      <c r="D231" s="105"/>
      <c r="E231" s="44"/>
      <c r="F231" s="120">
        <f>SUM(F48:F72)</f>
        <v>0</v>
      </c>
    </row>
    <row r="232" spans="1:6" s="7" customFormat="1" ht="13.5" thickBot="1">
      <c r="A232" s="175"/>
      <c r="B232" s="119"/>
      <c r="C232" s="10"/>
      <c r="D232" s="19"/>
      <c r="E232" s="44"/>
      <c r="F232" s="120"/>
    </row>
    <row r="233" spans="1:6" s="7" customFormat="1" ht="13.5" thickBot="1">
      <c r="A233" s="175"/>
      <c r="B233" s="119" t="s">
        <v>4004</v>
      </c>
      <c r="C233" s="10"/>
      <c r="D233" s="106"/>
      <c r="E233" s="44"/>
      <c r="F233" s="120">
        <f>SUM(F32:F42)+SUM(F79:F219)</f>
        <v>0</v>
      </c>
    </row>
    <row r="234" spans="1:6" s="7" customFormat="1" ht="13.5" thickBot="1">
      <c r="A234" s="175"/>
      <c r="B234" s="119"/>
      <c r="C234" s="10"/>
      <c r="D234" s="19"/>
      <c r="E234" s="44"/>
      <c r="F234" s="120"/>
    </row>
    <row r="235" spans="1:6" s="7" customFormat="1" ht="13.5" thickBot="1">
      <c r="A235" s="175"/>
      <c r="B235" s="119" t="s">
        <v>4005</v>
      </c>
      <c r="C235" s="10"/>
      <c r="D235" s="107"/>
      <c r="E235" s="44"/>
      <c r="F235" s="120">
        <f>SUM(F224:F226)</f>
        <v>0</v>
      </c>
    </row>
    <row r="236" spans="1:6" s="7" customFormat="1">
      <c r="A236" s="175"/>
      <c r="B236" s="119"/>
      <c r="C236" s="10"/>
      <c r="D236" s="19"/>
      <c r="E236" s="44"/>
      <c r="F236" s="120"/>
    </row>
    <row r="237" spans="1:6">
      <c r="E237" s="60"/>
      <c r="F237" s="56"/>
    </row>
  </sheetData>
  <sheetProtection algorithmName="SHA-512" hashValue="2aljYDhNOyLqEJuD8qLpaKjGpRR4CnocfPqgKJuUuDZt2YMdb9AX7UsW7YeZu3SHAufWW1ED5HQoVrf9CxHqOg==" saltValue="x/7NCknz2kgjdh6+ATfvJg=="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7d7397-7167-4c66-8121-49432cc00848" xsi:nil="true"/>
    <lcf76f155ced4ddcb4097134ff3c332f xmlns="a6bfb6c4-b17a-40e0-b46c-e649fdc35fe7">
      <Terms xmlns="http://schemas.microsoft.com/office/infopath/2007/PartnerControls"/>
    </lcf76f155ced4ddcb4097134ff3c332f>
    <SharedWithUsers xmlns="6a7d7397-7167-4c66-8121-49432cc00848">
      <UserInfo>
        <DisplayName>Barbara Horvatić</DisplayName>
        <AccountId>41</AccountId>
        <AccountType/>
      </UserInfo>
      <UserInfo>
        <DisplayName>Saša Randić</DisplayName>
        <AccountId>15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8CFD7FF02B09848967F3E4B7A42914F" ma:contentTypeVersion="15" ma:contentTypeDescription="Create a new document." ma:contentTypeScope="" ma:versionID="24ef9211500d8541d37922542fbde4de">
  <xsd:schema xmlns:xsd="http://www.w3.org/2001/XMLSchema" xmlns:xs="http://www.w3.org/2001/XMLSchema" xmlns:p="http://schemas.microsoft.com/office/2006/metadata/properties" xmlns:ns2="a6bfb6c4-b17a-40e0-b46c-e649fdc35fe7" xmlns:ns3="6a7d7397-7167-4c66-8121-49432cc00848" targetNamespace="http://schemas.microsoft.com/office/2006/metadata/properties" ma:root="true" ma:fieldsID="772bc62f8935d539477d3d2fed399f17" ns2:_="" ns3:_="">
    <xsd:import namespace="a6bfb6c4-b17a-40e0-b46c-e649fdc35fe7"/>
    <xsd:import namespace="6a7d7397-7167-4c66-8121-49432cc00848"/>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fb6c4-b17a-40e0-b46c-e649fdc35fe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291fa00d-50ea-457f-8155-0da228f09ceb"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7d7397-7167-4c66-8121-49432cc00848"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bb08313-a24a-437b-8806-ae16f52a5c28}" ma:internalName="TaxCatchAll" ma:showField="CatchAllData" ma:web="6a7d7397-7167-4c66-8121-49432cc0084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6C689F-1373-4C89-ADC7-ABB0BBA7EC2C}">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6a7d7397-7167-4c66-8121-49432cc00848"/>
    <ds:schemaRef ds:uri="a6bfb6c4-b17a-40e0-b46c-e649fdc35fe7"/>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88CC098-3CBB-4D06-970C-07DC9682BCC2}">
  <ds:schemaRefs>
    <ds:schemaRef ds:uri="http://schemas.microsoft.com/sharepoint/v3/contenttype/forms"/>
  </ds:schemaRefs>
</ds:datastoreItem>
</file>

<file path=customXml/itemProps3.xml><?xml version="1.0" encoding="utf-8"?>
<ds:datastoreItem xmlns:ds="http://schemas.openxmlformats.org/officeDocument/2006/customXml" ds:itemID="{8A3DB69C-BD24-43E5-BC27-0AFD4FFC44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fb6c4-b17a-40e0-b46c-e649fdc35fe7"/>
    <ds:schemaRef ds:uri="6a7d7397-7167-4c66-8121-49432cc008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31</vt:i4>
      </vt:variant>
    </vt:vector>
  </HeadingPairs>
  <TitlesOfParts>
    <vt:vector size="58" baseType="lpstr">
      <vt:lpstr>Naslovnica</vt:lpstr>
      <vt:lpstr>Opći uvjeti uz troškovnik</vt:lpstr>
      <vt:lpstr>I. Pripremni radovi</vt:lpstr>
      <vt:lpstr>II. Demontaže i rušenja</vt:lpstr>
      <vt:lpstr>III. Zemljani radovi</vt:lpstr>
      <vt:lpstr>IV. Betonski radovi</vt:lpstr>
      <vt:lpstr>V. Armirački radovi</vt:lpstr>
      <vt:lpstr>VI. Posebni radovi</vt:lpstr>
      <vt:lpstr>VII. Izolaterski radovi</vt:lpstr>
      <vt:lpstr>VIII. Zidarski radovi</vt:lpstr>
      <vt:lpstr>IX. Staklarski radovi</vt:lpstr>
      <vt:lpstr>X. Limarski radovi</vt:lpstr>
      <vt:lpstr>XI. Stolarski radovi</vt:lpstr>
      <vt:lpstr>XII. Bravarski radovi</vt:lpstr>
      <vt:lpstr>XIII. Restauratorski radovi</vt:lpstr>
      <vt:lpstr>XIV. Podopolagački radovi</vt:lpstr>
      <vt:lpstr>XV. Keramičarski radovi</vt:lpstr>
      <vt:lpstr>XVI. Gipsarski radovi</vt:lpstr>
      <vt:lpstr>XVII. Soboslikarski radovi</vt:lpstr>
      <vt:lpstr>XVIII. Dizalo i platforme</vt:lpstr>
      <vt:lpstr>XIX. Oprema i ugradnje</vt:lpstr>
      <vt:lpstr>1. Rekapitulacija GO radova</vt:lpstr>
      <vt:lpstr>2. Elektroinstalacije</vt:lpstr>
      <vt:lpstr>3. Strojarske instalacije</vt:lpstr>
      <vt:lpstr>4. Vodovod i odvodnja</vt:lpstr>
      <vt:lpstr>5. Sprinkler sustav</vt:lpstr>
      <vt:lpstr>Rekapitulacija_cjelovita obnova</vt:lpstr>
      <vt:lpstr>Naslovnica!_Hlk83023284</vt:lpstr>
      <vt:lpstr>'1. Rekapitulacija GO radova'!Print_Area</vt:lpstr>
      <vt:lpstr>'2. Elektroinstalacije'!Print_Area</vt:lpstr>
      <vt:lpstr>'3. Strojarske instalacije'!Print_Area</vt:lpstr>
      <vt:lpstr>'4. Vodovod i odvodnja'!Print_Area</vt:lpstr>
      <vt:lpstr>'5. Sprinkler sustav'!Print_Area</vt:lpstr>
      <vt:lpstr>'I. Pripremni radovi'!Print_Area</vt:lpstr>
      <vt:lpstr>'II. Demontaže i rušenja'!Print_Area</vt:lpstr>
      <vt:lpstr>'III. Zemljani radovi'!Print_Area</vt:lpstr>
      <vt:lpstr>'IV. Betonski radovi'!Print_Area</vt:lpstr>
      <vt:lpstr>'IX. Staklarski radovi'!Print_Area</vt:lpstr>
      <vt:lpstr>Naslovnica!Print_Area</vt:lpstr>
      <vt:lpstr>'Opći uvjeti uz troškovnik'!Print_Area</vt:lpstr>
      <vt:lpstr>'Rekapitulacija_cjelovita obnova'!Print_Area</vt:lpstr>
      <vt:lpstr>'V. Armirački radovi'!Print_Area</vt:lpstr>
      <vt:lpstr>'VI. Posebni radovi'!Print_Area</vt:lpstr>
      <vt:lpstr>'VII. Izolaterski radovi'!Print_Area</vt:lpstr>
      <vt:lpstr>'VIII. Zidarski radovi'!Print_Area</vt:lpstr>
      <vt:lpstr>'X. Limarski radovi'!Print_Area</vt:lpstr>
      <vt:lpstr>'XI. Stolarski radovi'!Print_Area</vt:lpstr>
      <vt:lpstr>'XII. Bravarski radovi'!Print_Area</vt:lpstr>
      <vt:lpstr>'XIII. Restauratorski radovi'!Print_Area</vt:lpstr>
      <vt:lpstr>'XIV. Podopolagački radovi'!Print_Area</vt:lpstr>
      <vt:lpstr>'XIX. Oprema i ugradnje'!Print_Area</vt:lpstr>
      <vt:lpstr>'XV. Keramičarski radovi'!Print_Area</vt:lpstr>
      <vt:lpstr>'XVI. Gipsarski radovi'!Print_Area</vt:lpstr>
      <vt:lpstr>'XVII. Soboslikarski radovi'!Print_Area</vt:lpstr>
      <vt:lpstr>'XVIII. Dizalo i platforme'!Print_Area</vt:lpstr>
      <vt:lpstr>'3. Strojarske instalacije'!Print_Titles</vt:lpstr>
      <vt:lpstr>'4. Vodovod i odvodnja'!Print_Titles</vt:lpstr>
      <vt:lpstr>'5. Sprinkler sustav'!Print_Titles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Saša Randić</dc:creator>
  <cp:keywords/>
  <dc:description/>
  <cp:lastModifiedBy>Barbara Horvatić</cp:lastModifiedBy>
  <cp:revision/>
  <cp:lastPrinted>2024-06-03T11:44:39Z</cp:lastPrinted>
  <dcterms:created xsi:type="dcterms:W3CDTF">2022-04-05T13:43:59Z</dcterms:created>
  <dcterms:modified xsi:type="dcterms:W3CDTF">2024-07-31T09:03:03Z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0x01010048CFD7FF02B09848967F3E4B7A42914F</vt:lpwstr>
  </property>
  <property fmtid="{D5CDD505-2E9C-101B-9397-08002B2CF9AE}" pid="3" name="MediaServiceImageTags">
    <vt:lpwstr/>
  </property>
</Properties>
</file>