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martina.spirelja\Desktop\Martina\Brezovica\NABAVE\OBJAVA RADOVI BREZOVICA\"/>
    </mc:Choice>
  </mc:AlternateContent>
  <xr:revisionPtr revIDLastSave="0" documentId="13_ncr:1_{8810B8C9-DA56-45BA-B4C5-AAA2192EFC60}" xr6:coauthVersionLast="47" xr6:coauthVersionMax="47" xr10:uidLastSave="{00000000-0000-0000-0000-000000000000}"/>
  <bookViews>
    <workbookView xWindow="390" yWindow="390" windowWidth="25905" windowHeight="15345" tabRatio="919" xr2:uid="{00000000-000D-0000-FFFF-FFFF00000000}"/>
  </bookViews>
  <sheets>
    <sheet name="NASLOVNICA" sheetId="143" r:id="rId1"/>
    <sheet name="POSEBNE NAPOMENE" sheetId="144" r:id="rId2"/>
    <sheet name="1. PRIP." sheetId="4" r:id="rId3"/>
    <sheet name="2. RUŠ." sheetId="146" r:id="rId4"/>
    <sheet name="3. ZEM." sheetId="163" r:id="rId5"/>
    <sheet name="4. ZID.-SAN." sheetId="152" r:id="rId6"/>
    <sheet name="5. ZID." sheetId="147" r:id="rId7"/>
    <sheet name="6. FAS." sheetId="164" r:id="rId8"/>
    <sheet name="7. AB." sheetId="153" r:id="rId9"/>
    <sheet name="8. IZO." sheetId="160" r:id="rId10"/>
    <sheet name="9. TES." sheetId="148" r:id="rId11"/>
    <sheet name="10. LIM." sheetId="155" r:id="rId12"/>
    <sheet name="11. BRAV." sheetId="151" r:id="rId13"/>
    <sheet name="12. SKEL." sheetId="149" r:id="rId14"/>
    <sheet name="13. KROV." sheetId="154" r:id="rId15"/>
    <sheet name="REK UKUPNO" sheetId="150" r:id="rId16"/>
  </sheets>
  <externalReferences>
    <externalReference r:id="rId17"/>
  </externalReferences>
  <definedNames>
    <definedName name="¸D" localSheetId="11">#REF!</definedName>
    <definedName name="¸D" localSheetId="12">#REF!</definedName>
    <definedName name="¸D" localSheetId="13">#REF!</definedName>
    <definedName name="¸D" localSheetId="14">#REF!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0">#REF!</definedName>
    <definedName name="¸D" localSheetId="1">#REF!</definedName>
    <definedName name="¸D" localSheetId="15">#REF!</definedName>
    <definedName name="¸D">#REF!</definedName>
    <definedName name="B" localSheetId="11">#REF!</definedName>
    <definedName name="B" localSheetId="12">#REF!</definedName>
    <definedName name="B" localSheetId="13">#REF!</definedName>
    <definedName name="B" localSheetId="14">#REF!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0">#REF!</definedName>
    <definedName name="B" localSheetId="1">#REF!</definedName>
    <definedName name="B" localSheetId="15">#REF!</definedName>
    <definedName name="B">#REF!</definedName>
    <definedName name="B.1." localSheetId="11">#REF!</definedName>
    <definedName name="B.1." localSheetId="12">#REF!</definedName>
    <definedName name="B.1." localSheetId="13">#REF!</definedName>
    <definedName name="B.1." localSheetId="14">#REF!</definedName>
    <definedName name="B.1." localSheetId="3">#REF!</definedName>
    <definedName name="B.1." localSheetId="4">#REF!</definedName>
    <definedName name="B.1." localSheetId="5">#REF!</definedName>
    <definedName name="B.1." localSheetId="6">#REF!</definedName>
    <definedName name="B.1." localSheetId="7">#REF!</definedName>
    <definedName name="B.1." localSheetId="8">#REF!</definedName>
    <definedName name="B.1." localSheetId="9">#REF!</definedName>
    <definedName name="B.1." localSheetId="10">#REF!</definedName>
    <definedName name="B.1." localSheetId="0">#REF!</definedName>
    <definedName name="B.1." localSheetId="1">#REF!</definedName>
    <definedName name="B.1." localSheetId="15">#REF!</definedName>
    <definedName name="B.1.">#REF!</definedName>
    <definedName name="B.VII" localSheetId="11">#REF!</definedName>
    <definedName name="B.VII" localSheetId="12">#REF!</definedName>
    <definedName name="B.VII" localSheetId="13">#REF!</definedName>
    <definedName name="B.VII" localSheetId="14">#REF!</definedName>
    <definedName name="B.VII" localSheetId="3">#REF!</definedName>
    <definedName name="B.VII" localSheetId="4">#REF!</definedName>
    <definedName name="B.VII" localSheetId="5">#REF!</definedName>
    <definedName name="B.VII" localSheetId="6">#REF!</definedName>
    <definedName name="B.VII" localSheetId="7">#REF!</definedName>
    <definedName name="B.VII" localSheetId="8">#REF!</definedName>
    <definedName name="B.VII" localSheetId="9">#REF!</definedName>
    <definedName name="B.VII" localSheetId="10">#REF!</definedName>
    <definedName name="B.VII" localSheetId="0">#REF!</definedName>
    <definedName name="B.VII" localSheetId="1">#REF!</definedName>
    <definedName name="B.VII" localSheetId="15">#REF!</definedName>
    <definedName name="B.VII">#REF!</definedName>
    <definedName name="B.XII" localSheetId="11">#REF!</definedName>
    <definedName name="B.XII" localSheetId="12">#REF!</definedName>
    <definedName name="B.XII" localSheetId="13">#REF!</definedName>
    <definedName name="B.XII" localSheetId="14">#REF!</definedName>
    <definedName name="B.XII" localSheetId="3">#REF!</definedName>
    <definedName name="B.XII" localSheetId="4">#REF!</definedName>
    <definedName name="B.XII" localSheetId="5">#REF!</definedName>
    <definedName name="B.XII" localSheetId="6">#REF!</definedName>
    <definedName name="B.XII" localSheetId="7">#REF!</definedName>
    <definedName name="B.XII" localSheetId="8">#REF!</definedName>
    <definedName name="B.XII" localSheetId="9">#REF!</definedName>
    <definedName name="B.XII" localSheetId="10">#REF!</definedName>
    <definedName name="B.XII" localSheetId="0">#REF!</definedName>
    <definedName name="B.XII" localSheetId="1">#REF!</definedName>
    <definedName name="B.XII" localSheetId="15">#REF!</definedName>
    <definedName name="B.XII">#REF!</definedName>
    <definedName name="BIO" localSheetId="11">#REF!</definedName>
    <definedName name="BIO" localSheetId="12">#REF!</definedName>
    <definedName name="BIO" localSheetId="13">#REF!</definedName>
    <definedName name="BIO" localSheetId="14">#REF!</definedName>
    <definedName name="BIO" localSheetId="3">#REF!</definedName>
    <definedName name="BIO" localSheetId="4">#REF!</definedName>
    <definedName name="BIO" localSheetId="5">#REF!</definedName>
    <definedName name="BIO" localSheetId="6">#REF!</definedName>
    <definedName name="BIO" localSheetId="7">#REF!</definedName>
    <definedName name="BIO" localSheetId="8">#REF!</definedName>
    <definedName name="BIO" localSheetId="9">#REF!</definedName>
    <definedName name="BIO" localSheetId="10">#REF!</definedName>
    <definedName name="BIO" localSheetId="0">#REF!</definedName>
    <definedName name="BIO" localSheetId="1">#REF!</definedName>
    <definedName name="BIO" localSheetId="15">#REF!</definedName>
    <definedName name="BIO">#REF!</definedName>
    <definedName name="C.I." localSheetId="11">#REF!</definedName>
    <definedName name="C.I." localSheetId="12">#REF!</definedName>
    <definedName name="C.I." localSheetId="13">#REF!</definedName>
    <definedName name="C.I." localSheetId="14">#REF!</definedName>
    <definedName name="C.I." localSheetId="3">#REF!</definedName>
    <definedName name="C.I." localSheetId="4">#REF!</definedName>
    <definedName name="C.I." localSheetId="5">#REF!</definedName>
    <definedName name="C.I." localSheetId="6">#REF!</definedName>
    <definedName name="C.I." localSheetId="7">#REF!</definedName>
    <definedName name="C.I." localSheetId="8">#REF!</definedName>
    <definedName name="C.I." localSheetId="9">#REF!</definedName>
    <definedName name="C.I." localSheetId="10">#REF!</definedName>
    <definedName name="C.I." localSheetId="0">#REF!</definedName>
    <definedName name="C.I." localSheetId="1">#REF!</definedName>
    <definedName name="C.I." localSheetId="15">#REF!</definedName>
    <definedName name="C.I.">#REF!</definedName>
    <definedName name="C.II." localSheetId="11">#REF!</definedName>
    <definedName name="C.II." localSheetId="12">#REF!</definedName>
    <definedName name="C.II." localSheetId="13">#REF!</definedName>
    <definedName name="C.II." localSheetId="14">#REF!</definedName>
    <definedName name="C.II." localSheetId="3">#REF!</definedName>
    <definedName name="C.II." localSheetId="4">#REF!</definedName>
    <definedName name="C.II." localSheetId="5">#REF!</definedName>
    <definedName name="C.II." localSheetId="6">#REF!</definedName>
    <definedName name="C.II." localSheetId="7">#REF!</definedName>
    <definedName name="C.II." localSheetId="8">#REF!</definedName>
    <definedName name="C.II." localSheetId="9">#REF!</definedName>
    <definedName name="C.II." localSheetId="10">#REF!</definedName>
    <definedName name="C.II." localSheetId="0">#REF!</definedName>
    <definedName name="C.II." localSheetId="1">#REF!</definedName>
    <definedName name="C.II." localSheetId="15">#REF!</definedName>
    <definedName name="C.II.">#REF!</definedName>
    <definedName name="D" localSheetId="11">#REF!</definedName>
    <definedName name="D" localSheetId="12">#REF!</definedName>
    <definedName name="D" localSheetId="13">#REF!</definedName>
    <definedName name="D" localSheetId="14">#REF!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0">#REF!</definedName>
    <definedName name="D" localSheetId="1">#REF!</definedName>
    <definedName name="D" localSheetId="15">#REF!</definedName>
    <definedName name="D">#REF!</definedName>
    <definedName name="DD" localSheetId="11">#REF!</definedName>
    <definedName name="DD" localSheetId="12">#REF!</definedName>
    <definedName name="DD" localSheetId="13">#REF!</definedName>
    <definedName name="DD" localSheetId="14">#REF!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0">#REF!</definedName>
    <definedName name="DD" localSheetId="1">#REF!</definedName>
    <definedName name="DD" localSheetId="15">#REF!</definedName>
    <definedName name="DD">#REF!</definedName>
    <definedName name="ED" localSheetId="11">#REF!</definedName>
    <definedName name="ED" localSheetId="12">#REF!</definedName>
    <definedName name="ED" localSheetId="13">#REF!</definedName>
    <definedName name="ED" localSheetId="14">#REF!</definedName>
    <definedName name="ED" localSheetId="3">#REF!</definedName>
    <definedName name="ED" localSheetId="4">#REF!</definedName>
    <definedName name="ED" localSheetId="5">#REF!</definedName>
    <definedName name="ED" localSheetId="6">#REF!</definedName>
    <definedName name="ED" localSheetId="7">#REF!</definedName>
    <definedName name="ED" localSheetId="8">#REF!</definedName>
    <definedName name="ED" localSheetId="9">#REF!</definedName>
    <definedName name="ED" localSheetId="10">#REF!</definedName>
    <definedName name="ED" localSheetId="0">#REF!</definedName>
    <definedName name="ED" localSheetId="1">#REF!</definedName>
    <definedName name="ED" localSheetId="15">#REF!</definedName>
    <definedName name="ED">#REF!</definedName>
    <definedName name="ew" localSheetId="11">#REF!</definedName>
    <definedName name="ew" localSheetId="12">#REF!</definedName>
    <definedName name="ew" localSheetId="13">#REF!</definedName>
    <definedName name="ew" localSheetId="14">#REF!</definedName>
    <definedName name="ew" localSheetId="3">#REF!</definedName>
    <definedName name="ew" localSheetId="4">#REF!</definedName>
    <definedName name="ew" localSheetId="5">#REF!</definedName>
    <definedName name="ew" localSheetId="6">#REF!</definedName>
    <definedName name="ew" localSheetId="7">#REF!</definedName>
    <definedName name="ew" localSheetId="8">#REF!</definedName>
    <definedName name="ew" localSheetId="9">#REF!</definedName>
    <definedName name="ew" localSheetId="10">#REF!</definedName>
    <definedName name="ew" localSheetId="0">#REF!</definedName>
    <definedName name="ew" localSheetId="1">#REF!</definedName>
    <definedName name="ew" localSheetId="15">#REF!</definedName>
    <definedName name="ew">#REF!</definedName>
    <definedName name="Excel_BuiltIn_Print_Area_1" localSheetId="11">#REF!</definedName>
    <definedName name="Excel_BuiltIn_Print_Area_1" localSheetId="12">#REF!</definedName>
    <definedName name="Excel_BuiltIn_Print_Area_1" localSheetId="13">#REF!</definedName>
    <definedName name="Excel_BuiltIn_Print_Area_1" localSheetId="14">#REF!</definedName>
    <definedName name="Excel_BuiltIn_Print_Area_1" localSheetId="3">#REF!</definedName>
    <definedName name="Excel_BuiltIn_Print_Area_1" localSheetId="4">#REF!</definedName>
    <definedName name="Excel_BuiltIn_Print_Area_1" localSheetId="5">#REF!</definedName>
    <definedName name="Excel_BuiltIn_Print_Area_1" localSheetId="6">#REF!</definedName>
    <definedName name="Excel_BuiltIn_Print_Area_1" localSheetId="7">#REF!</definedName>
    <definedName name="Excel_BuiltIn_Print_Area_1" localSheetId="8">#REF!</definedName>
    <definedName name="Excel_BuiltIn_Print_Area_1" localSheetId="9">#REF!</definedName>
    <definedName name="Excel_BuiltIn_Print_Area_1" localSheetId="10">#REF!</definedName>
    <definedName name="Excel_BuiltIn_Print_Area_1" localSheetId="0">#REF!</definedName>
    <definedName name="Excel_BuiltIn_Print_Area_1" localSheetId="1">#REF!</definedName>
    <definedName name="Excel_BuiltIn_Print_Area_1" localSheetId="15">#REF!</definedName>
    <definedName name="Excel_BuiltIn_Print_Area_1">#REF!</definedName>
    <definedName name="Excel_BuiltIn_Print_Area_1___1" localSheetId="11">#REF!</definedName>
    <definedName name="Excel_BuiltIn_Print_Area_1___1" localSheetId="12">#REF!</definedName>
    <definedName name="Excel_BuiltIn_Print_Area_1___1" localSheetId="13">#REF!</definedName>
    <definedName name="Excel_BuiltIn_Print_Area_1___1" localSheetId="14">#REF!</definedName>
    <definedName name="Excel_BuiltIn_Print_Area_1___1" localSheetId="3">#REF!</definedName>
    <definedName name="Excel_BuiltIn_Print_Area_1___1" localSheetId="4">#REF!</definedName>
    <definedName name="Excel_BuiltIn_Print_Area_1___1" localSheetId="5">#REF!</definedName>
    <definedName name="Excel_BuiltIn_Print_Area_1___1" localSheetId="6">#REF!</definedName>
    <definedName name="Excel_BuiltIn_Print_Area_1___1" localSheetId="7">#REF!</definedName>
    <definedName name="Excel_BuiltIn_Print_Area_1___1" localSheetId="8">#REF!</definedName>
    <definedName name="Excel_BuiltIn_Print_Area_1___1" localSheetId="9">#REF!</definedName>
    <definedName name="Excel_BuiltIn_Print_Area_1___1" localSheetId="10">#REF!</definedName>
    <definedName name="Excel_BuiltIn_Print_Area_1___1" localSheetId="0">#REF!</definedName>
    <definedName name="Excel_BuiltIn_Print_Area_1___1" localSheetId="1">#REF!</definedName>
    <definedName name="Excel_BuiltIn_Print_Area_1___1" localSheetId="15">#REF!</definedName>
    <definedName name="Excel_BuiltIn_Print_Area_1___1">#REF!</definedName>
    <definedName name="Excel_BuiltIn_Print_Area_9">"$"</definedName>
    <definedName name="Excel_BuiltIn_Print_Titles_1" localSheetId="11">#REF!</definedName>
    <definedName name="Excel_BuiltIn_Print_Titles_1" localSheetId="12">#REF!</definedName>
    <definedName name="Excel_BuiltIn_Print_Titles_1" localSheetId="13">#REF!</definedName>
    <definedName name="Excel_BuiltIn_Print_Titles_1" localSheetId="14">#REF!</definedName>
    <definedName name="Excel_BuiltIn_Print_Titles_1" localSheetId="3">#REF!</definedName>
    <definedName name="Excel_BuiltIn_Print_Titles_1" localSheetId="4">#REF!</definedName>
    <definedName name="Excel_BuiltIn_Print_Titles_1" localSheetId="5">#REF!</definedName>
    <definedName name="Excel_BuiltIn_Print_Titles_1" localSheetId="6">#REF!</definedName>
    <definedName name="Excel_BuiltIn_Print_Titles_1" localSheetId="7">#REF!</definedName>
    <definedName name="Excel_BuiltIn_Print_Titles_1" localSheetId="8">#REF!</definedName>
    <definedName name="Excel_BuiltIn_Print_Titles_1" localSheetId="9">#REF!</definedName>
    <definedName name="Excel_BuiltIn_Print_Titles_1" localSheetId="10">#REF!</definedName>
    <definedName name="Excel_BuiltIn_Print_Titles_1" localSheetId="0">#REF!</definedName>
    <definedName name="Excel_BuiltIn_Print_Titles_1" localSheetId="1">#REF!</definedName>
    <definedName name="Excel_BuiltIn_Print_Titles_1" localSheetId="15">#REF!</definedName>
    <definedName name="Excel_BuiltIn_Print_Titles_1">#REF!</definedName>
    <definedName name="Excel_BuiltIn_Print_Titles_1___1" localSheetId="11">#REF!</definedName>
    <definedName name="Excel_BuiltIn_Print_Titles_1___1" localSheetId="12">#REF!</definedName>
    <definedName name="Excel_BuiltIn_Print_Titles_1___1" localSheetId="13">#REF!</definedName>
    <definedName name="Excel_BuiltIn_Print_Titles_1___1" localSheetId="14">#REF!</definedName>
    <definedName name="Excel_BuiltIn_Print_Titles_1___1" localSheetId="3">#REF!</definedName>
    <definedName name="Excel_BuiltIn_Print_Titles_1___1" localSheetId="4">#REF!</definedName>
    <definedName name="Excel_BuiltIn_Print_Titles_1___1" localSheetId="5">#REF!</definedName>
    <definedName name="Excel_BuiltIn_Print_Titles_1___1" localSheetId="6">#REF!</definedName>
    <definedName name="Excel_BuiltIn_Print_Titles_1___1" localSheetId="7">#REF!</definedName>
    <definedName name="Excel_BuiltIn_Print_Titles_1___1" localSheetId="8">#REF!</definedName>
    <definedName name="Excel_BuiltIn_Print_Titles_1___1" localSheetId="9">#REF!</definedName>
    <definedName name="Excel_BuiltIn_Print_Titles_1___1" localSheetId="10">#REF!</definedName>
    <definedName name="Excel_BuiltIn_Print_Titles_1___1" localSheetId="0">#REF!</definedName>
    <definedName name="Excel_BuiltIn_Print_Titles_1___1" localSheetId="1">#REF!</definedName>
    <definedName name="Excel_BuiltIn_Print_Titles_1___1" localSheetId="15">#REF!</definedName>
    <definedName name="Excel_BuiltIn_Print_Titles_1___1">#REF!</definedName>
    <definedName name="Excel_BuiltIn_Print_Titles_2" localSheetId="11">#REF!</definedName>
    <definedName name="Excel_BuiltIn_Print_Titles_2" localSheetId="12">#REF!</definedName>
    <definedName name="Excel_BuiltIn_Print_Titles_2" localSheetId="13">#REF!</definedName>
    <definedName name="Excel_BuiltIn_Print_Titles_2" localSheetId="14">#REF!</definedName>
    <definedName name="Excel_BuiltIn_Print_Titles_2" localSheetId="3">#REF!</definedName>
    <definedName name="Excel_BuiltIn_Print_Titles_2" localSheetId="4">#REF!</definedName>
    <definedName name="Excel_BuiltIn_Print_Titles_2" localSheetId="5">#REF!</definedName>
    <definedName name="Excel_BuiltIn_Print_Titles_2" localSheetId="6">#REF!</definedName>
    <definedName name="Excel_BuiltIn_Print_Titles_2" localSheetId="7">#REF!</definedName>
    <definedName name="Excel_BuiltIn_Print_Titles_2" localSheetId="8">#REF!</definedName>
    <definedName name="Excel_BuiltIn_Print_Titles_2" localSheetId="9">#REF!</definedName>
    <definedName name="Excel_BuiltIn_Print_Titles_2" localSheetId="10">#REF!</definedName>
    <definedName name="Excel_BuiltIn_Print_Titles_2" localSheetId="0">#REF!</definedName>
    <definedName name="Excel_BuiltIn_Print_Titles_2" localSheetId="1">#REF!</definedName>
    <definedName name="Excel_BuiltIn_Print_Titles_2" localSheetId="15">#REF!</definedName>
    <definedName name="Excel_BuiltIn_Print_Titles_2">#REF!</definedName>
    <definedName name="Excel_BuiltIn_Print_Titles_3" localSheetId="11">#REF!</definedName>
    <definedName name="Excel_BuiltIn_Print_Titles_3" localSheetId="12">#REF!</definedName>
    <definedName name="Excel_BuiltIn_Print_Titles_3" localSheetId="13">#REF!</definedName>
    <definedName name="Excel_BuiltIn_Print_Titles_3" localSheetId="14">#REF!</definedName>
    <definedName name="Excel_BuiltIn_Print_Titles_3" localSheetId="3">#REF!</definedName>
    <definedName name="Excel_BuiltIn_Print_Titles_3" localSheetId="4">#REF!</definedName>
    <definedName name="Excel_BuiltIn_Print_Titles_3" localSheetId="5">#REF!</definedName>
    <definedName name="Excel_BuiltIn_Print_Titles_3" localSheetId="6">#REF!</definedName>
    <definedName name="Excel_BuiltIn_Print_Titles_3" localSheetId="7">#REF!</definedName>
    <definedName name="Excel_BuiltIn_Print_Titles_3" localSheetId="8">#REF!</definedName>
    <definedName name="Excel_BuiltIn_Print_Titles_3" localSheetId="9">#REF!</definedName>
    <definedName name="Excel_BuiltIn_Print_Titles_3" localSheetId="10">#REF!</definedName>
    <definedName name="Excel_BuiltIn_Print_Titles_3" localSheetId="0">#REF!</definedName>
    <definedName name="Excel_BuiltIn_Print_Titles_3" localSheetId="1">#REF!</definedName>
    <definedName name="Excel_BuiltIn_Print_Titles_3" localSheetId="15">#REF!</definedName>
    <definedName name="Excel_BuiltIn_Print_Titles_3">#REF!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9">#REF!</definedName>
    <definedName name="Excel_BuiltIn_Print_Titles_4" localSheetId="10">#REF!</definedName>
    <definedName name="Excel_BuiltIn_Print_Titles_4" localSheetId="0">#REF!</definedName>
    <definedName name="Excel_BuiltIn_Print_Titles_4" localSheetId="1">#REF!</definedName>
    <definedName name="Excel_BuiltIn_Print_Titles_4" localSheetId="15">#REF!</definedName>
    <definedName name="Excel_BuiltIn_Print_Titles_4">#REF!</definedName>
    <definedName name="Excel_BuiltIn_Print_Titles_5" localSheetId="11">#REF!</definedName>
    <definedName name="Excel_BuiltIn_Print_Titles_5" localSheetId="12">#REF!</definedName>
    <definedName name="Excel_BuiltIn_Print_Titles_5" localSheetId="13">#REF!</definedName>
    <definedName name="Excel_BuiltIn_Print_Titles_5" localSheetId="14">#REF!</definedName>
    <definedName name="Excel_BuiltIn_Print_Titles_5" localSheetId="3">#REF!</definedName>
    <definedName name="Excel_BuiltIn_Print_Titles_5" localSheetId="4">#REF!</definedName>
    <definedName name="Excel_BuiltIn_Print_Titles_5" localSheetId="5">#REF!</definedName>
    <definedName name="Excel_BuiltIn_Print_Titles_5" localSheetId="6">#REF!</definedName>
    <definedName name="Excel_BuiltIn_Print_Titles_5" localSheetId="7">#REF!</definedName>
    <definedName name="Excel_BuiltIn_Print_Titles_5" localSheetId="8">#REF!</definedName>
    <definedName name="Excel_BuiltIn_Print_Titles_5" localSheetId="9">#REF!</definedName>
    <definedName name="Excel_BuiltIn_Print_Titles_5" localSheetId="10">#REF!</definedName>
    <definedName name="Excel_BuiltIn_Print_Titles_5" localSheetId="0">#REF!</definedName>
    <definedName name="Excel_BuiltIn_Print_Titles_5" localSheetId="1">#REF!</definedName>
    <definedName name="Excel_BuiltIn_Print_Titles_5" localSheetId="15">#REF!</definedName>
    <definedName name="Excel_BuiltIn_Print_Titles_5">#REF!</definedName>
    <definedName name="Excel_BuiltIn_Print_Titles_6" localSheetId="11">#REF!</definedName>
    <definedName name="Excel_BuiltIn_Print_Titles_6" localSheetId="12">#REF!</definedName>
    <definedName name="Excel_BuiltIn_Print_Titles_6" localSheetId="13">#REF!</definedName>
    <definedName name="Excel_BuiltIn_Print_Titles_6" localSheetId="14">#REF!</definedName>
    <definedName name="Excel_BuiltIn_Print_Titles_6" localSheetId="3">#REF!</definedName>
    <definedName name="Excel_BuiltIn_Print_Titles_6" localSheetId="4">#REF!</definedName>
    <definedName name="Excel_BuiltIn_Print_Titles_6" localSheetId="5">#REF!</definedName>
    <definedName name="Excel_BuiltIn_Print_Titles_6" localSheetId="6">#REF!</definedName>
    <definedName name="Excel_BuiltIn_Print_Titles_6" localSheetId="7">#REF!</definedName>
    <definedName name="Excel_BuiltIn_Print_Titles_6" localSheetId="8">#REF!</definedName>
    <definedName name="Excel_BuiltIn_Print_Titles_6" localSheetId="9">#REF!</definedName>
    <definedName name="Excel_BuiltIn_Print_Titles_6" localSheetId="10">#REF!</definedName>
    <definedName name="Excel_BuiltIn_Print_Titles_6" localSheetId="0">#REF!</definedName>
    <definedName name="Excel_BuiltIn_Print_Titles_6" localSheetId="1">#REF!</definedName>
    <definedName name="Excel_BuiltIn_Print_Titles_6" localSheetId="15">#REF!</definedName>
    <definedName name="Excel_BuiltIn_Print_Titles_6">#REF!</definedName>
    <definedName name="Excel_BuiltIn_Print_Titles_6___6" localSheetId="11">#REF!</definedName>
    <definedName name="Excel_BuiltIn_Print_Titles_6___6" localSheetId="12">#REF!</definedName>
    <definedName name="Excel_BuiltIn_Print_Titles_6___6" localSheetId="13">#REF!</definedName>
    <definedName name="Excel_BuiltIn_Print_Titles_6___6" localSheetId="14">#REF!</definedName>
    <definedName name="Excel_BuiltIn_Print_Titles_6___6" localSheetId="3">#REF!</definedName>
    <definedName name="Excel_BuiltIn_Print_Titles_6___6" localSheetId="4">#REF!</definedName>
    <definedName name="Excel_BuiltIn_Print_Titles_6___6" localSheetId="5">#REF!</definedName>
    <definedName name="Excel_BuiltIn_Print_Titles_6___6" localSheetId="6">#REF!</definedName>
    <definedName name="Excel_BuiltIn_Print_Titles_6___6" localSheetId="7">#REF!</definedName>
    <definedName name="Excel_BuiltIn_Print_Titles_6___6" localSheetId="8">#REF!</definedName>
    <definedName name="Excel_BuiltIn_Print_Titles_6___6" localSheetId="9">#REF!</definedName>
    <definedName name="Excel_BuiltIn_Print_Titles_6___6" localSheetId="10">#REF!</definedName>
    <definedName name="Excel_BuiltIn_Print_Titles_6___6" localSheetId="0">#REF!</definedName>
    <definedName name="Excel_BuiltIn_Print_Titles_6___6" localSheetId="1">#REF!</definedName>
    <definedName name="Excel_BuiltIn_Print_Titles_6___6" localSheetId="15">#REF!</definedName>
    <definedName name="Excel_BuiltIn_Print_Titles_6___6">#REF!</definedName>
    <definedName name="Excel_BuiltIn_Print_Titles_7">"$"</definedName>
    <definedName name="Excel_BuiltIn_Print_Titles_8" localSheetId="11">#REF!</definedName>
    <definedName name="Excel_BuiltIn_Print_Titles_8" localSheetId="12">#REF!</definedName>
    <definedName name="Excel_BuiltIn_Print_Titles_8" localSheetId="13">#REF!</definedName>
    <definedName name="Excel_BuiltIn_Print_Titles_8" localSheetId="14">#REF!</definedName>
    <definedName name="Excel_BuiltIn_Print_Titles_8" localSheetId="3">#REF!</definedName>
    <definedName name="Excel_BuiltIn_Print_Titles_8" localSheetId="4">#REF!</definedName>
    <definedName name="Excel_BuiltIn_Print_Titles_8" localSheetId="5">#REF!</definedName>
    <definedName name="Excel_BuiltIn_Print_Titles_8" localSheetId="6">#REF!</definedName>
    <definedName name="Excel_BuiltIn_Print_Titles_8" localSheetId="7">#REF!</definedName>
    <definedName name="Excel_BuiltIn_Print_Titles_8" localSheetId="8">#REF!</definedName>
    <definedName name="Excel_BuiltIn_Print_Titles_8" localSheetId="9">#REF!</definedName>
    <definedName name="Excel_BuiltIn_Print_Titles_8" localSheetId="10">#REF!</definedName>
    <definedName name="Excel_BuiltIn_Print_Titles_8" localSheetId="0">#REF!</definedName>
    <definedName name="Excel_BuiltIn_Print_Titles_8" localSheetId="1">#REF!</definedName>
    <definedName name="Excel_BuiltIn_Print_Titles_8" localSheetId="15">#REF!</definedName>
    <definedName name="Excel_BuiltIn_Print_Titles_8">#REF!</definedName>
    <definedName name="Excel_BuiltIn_Print_Titles_9">"$"</definedName>
    <definedName name="F" localSheetId="11">#REF!</definedName>
    <definedName name="F" localSheetId="12">#REF!</definedName>
    <definedName name="F" localSheetId="13">#REF!</definedName>
    <definedName name="F" localSheetId="14">#REF!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0">#REF!</definedName>
    <definedName name="F" localSheetId="1">#REF!</definedName>
    <definedName name="F" localSheetId="15">#REF!</definedName>
    <definedName name="F">#REF!</definedName>
    <definedName name="FILIP" localSheetId="11">#REF!</definedName>
    <definedName name="FILIP" localSheetId="12">#REF!</definedName>
    <definedName name="FILIP" localSheetId="13">#REF!</definedName>
    <definedName name="FILIP" localSheetId="14">#REF!</definedName>
    <definedName name="FILIP" localSheetId="3">#REF!</definedName>
    <definedName name="FILIP" localSheetId="4">#REF!</definedName>
    <definedName name="FILIP" localSheetId="5">#REF!</definedName>
    <definedName name="FILIP" localSheetId="6">#REF!</definedName>
    <definedName name="FILIP" localSheetId="7">#REF!</definedName>
    <definedName name="FILIP" localSheetId="8">#REF!</definedName>
    <definedName name="FILIP" localSheetId="9">#REF!</definedName>
    <definedName name="FILIP" localSheetId="10">#REF!</definedName>
    <definedName name="FILIP" localSheetId="0">#REF!</definedName>
    <definedName name="FILIP" localSheetId="1">#REF!</definedName>
    <definedName name="FILIP" localSheetId="15">#REF!</definedName>
    <definedName name="FILIP">#REF!</definedName>
    <definedName name="G" localSheetId="11">#REF!</definedName>
    <definedName name="G" localSheetId="12">#REF!</definedName>
    <definedName name="G" localSheetId="13">#REF!</definedName>
    <definedName name="G" localSheetId="14">#REF!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 localSheetId="10">#REF!</definedName>
    <definedName name="G" localSheetId="0">#REF!</definedName>
    <definedName name="G" localSheetId="1">#REF!</definedName>
    <definedName name="G" localSheetId="15">#REF!</definedName>
    <definedName name="G">#REF!</definedName>
    <definedName name="INSTALACIJA_VODOVODA_I_KANALIZACIJE" localSheetId="11">#REF!</definedName>
    <definedName name="INSTALACIJA_VODOVODA_I_KANALIZACIJE" localSheetId="12">#REF!</definedName>
    <definedName name="INSTALACIJA_VODOVODA_I_KANALIZACIJE" localSheetId="13">#REF!</definedName>
    <definedName name="INSTALACIJA_VODOVODA_I_KANALIZACIJE" localSheetId="14">#REF!</definedName>
    <definedName name="INSTALACIJA_VODOVODA_I_KANALIZACIJE" localSheetId="3">#REF!</definedName>
    <definedName name="INSTALACIJA_VODOVODA_I_KANALIZACIJE" localSheetId="4">#REF!</definedName>
    <definedName name="INSTALACIJA_VODOVODA_I_KANALIZACIJE" localSheetId="5">#REF!</definedName>
    <definedName name="INSTALACIJA_VODOVODA_I_KANALIZACIJE" localSheetId="6">#REF!</definedName>
    <definedName name="INSTALACIJA_VODOVODA_I_KANALIZACIJE" localSheetId="7">#REF!</definedName>
    <definedName name="INSTALACIJA_VODOVODA_I_KANALIZACIJE" localSheetId="8">#REF!</definedName>
    <definedName name="INSTALACIJA_VODOVODA_I_KANALIZACIJE" localSheetId="9">#REF!</definedName>
    <definedName name="INSTALACIJA_VODOVODA_I_KANALIZACIJE" localSheetId="10">#REF!</definedName>
    <definedName name="INSTALACIJA_VODOVODA_I_KANALIZACIJE" localSheetId="0">#REF!</definedName>
    <definedName name="INSTALACIJA_VODOVODA_I_KANALIZACIJE" localSheetId="1">#REF!</definedName>
    <definedName name="INSTALACIJA_VODOVODA_I_KANALIZACIJE" localSheetId="15">#REF!</definedName>
    <definedName name="INSTALACIJA_VODOVODA_I_KANALIZACIJE">#REF!</definedName>
    <definedName name="INSTALACIJA_VODOVODA_I_KANALIZACIJE_UKUPNO" localSheetId="11">#REF!</definedName>
    <definedName name="INSTALACIJA_VODOVODA_I_KANALIZACIJE_UKUPNO" localSheetId="12">#REF!</definedName>
    <definedName name="INSTALACIJA_VODOVODA_I_KANALIZACIJE_UKUPNO" localSheetId="13">#REF!</definedName>
    <definedName name="INSTALACIJA_VODOVODA_I_KANALIZACIJE_UKUPNO" localSheetId="14">#REF!</definedName>
    <definedName name="INSTALACIJA_VODOVODA_I_KANALIZACIJE_UKUPNO" localSheetId="3">#REF!</definedName>
    <definedName name="INSTALACIJA_VODOVODA_I_KANALIZACIJE_UKUPNO" localSheetId="4">#REF!</definedName>
    <definedName name="INSTALACIJA_VODOVODA_I_KANALIZACIJE_UKUPNO" localSheetId="5">#REF!</definedName>
    <definedName name="INSTALACIJA_VODOVODA_I_KANALIZACIJE_UKUPNO" localSheetId="6">#REF!</definedName>
    <definedName name="INSTALACIJA_VODOVODA_I_KANALIZACIJE_UKUPNO" localSheetId="7">#REF!</definedName>
    <definedName name="INSTALACIJA_VODOVODA_I_KANALIZACIJE_UKUPNO" localSheetId="8">#REF!</definedName>
    <definedName name="INSTALACIJA_VODOVODA_I_KANALIZACIJE_UKUPNO" localSheetId="9">#REF!</definedName>
    <definedName name="INSTALACIJA_VODOVODA_I_KANALIZACIJE_UKUPNO" localSheetId="10">#REF!</definedName>
    <definedName name="INSTALACIJA_VODOVODA_I_KANALIZACIJE_UKUPNO" localSheetId="0">#REF!</definedName>
    <definedName name="INSTALACIJA_VODOVODA_I_KANALIZACIJE_UKUPNO" localSheetId="1">#REF!</definedName>
    <definedName name="INSTALACIJA_VODOVODA_I_KANALIZACIJE_UKUPNO" localSheetId="15">#REF!</definedName>
    <definedName name="INSTALACIJA_VODOVODA_I_KANALIZACIJE_UKUPNO">#REF!</definedName>
    <definedName name="IZOLATERSKI_RADOVI" localSheetId="11">#REF!</definedName>
    <definedName name="IZOLATERSKI_RADOVI" localSheetId="12">#REF!</definedName>
    <definedName name="IZOLATERSKI_RADOVI" localSheetId="13">#REF!</definedName>
    <definedName name="IZOLATERSKI_RADOVI" localSheetId="14">#REF!</definedName>
    <definedName name="IZOLATERSKI_RADOVI" localSheetId="3">#REF!</definedName>
    <definedName name="IZOLATERSKI_RADOVI" localSheetId="4">#REF!</definedName>
    <definedName name="IZOLATERSKI_RADOVI" localSheetId="5">#REF!</definedName>
    <definedName name="IZOLATERSKI_RADOVI" localSheetId="6">#REF!</definedName>
    <definedName name="IZOLATERSKI_RADOVI" localSheetId="7">#REF!</definedName>
    <definedName name="IZOLATERSKI_RADOVI" localSheetId="8">#REF!</definedName>
    <definedName name="IZOLATERSKI_RADOVI" localSheetId="9">#REF!</definedName>
    <definedName name="IZOLATERSKI_RADOVI" localSheetId="10">#REF!</definedName>
    <definedName name="IZOLATERSKI_RADOVI" localSheetId="0">#REF!</definedName>
    <definedName name="IZOLATERSKI_RADOVI" localSheetId="1">#REF!</definedName>
    <definedName name="IZOLATERSKI_RADOVI" localSheetId="15">#REF!</definedName>
    <definedName name="IZOLATERSKI_RADOVI">#REF!</definedName>
    <definedName name="IZOLATERSKI_RADOVI_UKUPNO" localSheetId="11">#REF!</definedName>
    <definedName name="IZOLATERSKI_RADOVI_UKUPNO" localSheetId="12">#REF!</definedName>
    <definedName name="IZOLATERSKI_RADOVI_UKUPNO" localSheetId="13">#REF!</definedName>
    <definedName name="IZOLATERSKI_RADOVI_UKUPNO" localSheetId="14">#REF!</definedName>
    <definedName name="IZOLATERSKI_RADOVI_UKUPNO" localSheetId="3">#REF!</definedName>
    <definedName name="IZOLATERSKI_RADOVI_UKUPNO" localSheetId="4">#REF!</definedName>
    <definedName name="IZOLATERSKI_RADOVI_UKUPNO" localSheetId="5">#REF!</definedName>
    <definedName name="IZOLATERSKI_RADOVI_UKUPNO" localSheetId="6">#REF!</definedName>
    <definedName name="IZOLATERSKI_RADOVI_UKUPNO" localSheetId="7">#REF!</definedName>
    <definedName name="IZOLATERSKI_RADOVI_UKUPNO" localSheetId="8">#REF!</definedName>
    <definedName name="IZOLATERSKI_RADOVI_UKUPNO" localSheetId="9">#REF!</definedName>
    <definedName name="IZOLATERSKI_RADOVI_UKUPNO" localSheetId="10">#REF!</definedName>
    <definedName name="IZOLATERSKI_RADOVI_UKUPNO" localSheetId="0">#REF!</definedName>
    <definedName name="IZOLATERSKI_RADOVI_UKUPNO" localSheetId="1">#REF!</definedName>
    <definedName name="IZOLATERSKI_RADOVI_UKUPNO" localSheetId="15">#REF!</definedName>
    <definedName name="IZOLATERSKI_RADOVI_UKUPNO">#REF!</definedName>
    <definedName name="krov" localSheetId="11">#REF!</definedName>
    <definedName name="krov" localSheetId="12">#REF!</definedName>
    <definedName name="krov" localSheetId="13">#REF!</definedName>
    <definedName name="krov" localSheetId="14">#REF!</definedName>
    <definedName name="krov" localSheetId="3">#REF!</definedName>
    <definedName name="krov" localSheetId="4">#REF!</definedName>
    <definedName name="krov" localSheetId="5">#REF!</definedName>
    <definedName name="krov" localSheetId="6">#REF!</definedName>
    <definedName name="krov" localSheetId="7">#REF!</definedName>
    <definedName name="krov" localSheetId="8">#REF!</definedName>
    <definedName name="krov" localSheetId="9">#REF!</definedName>
    <definedName name="krov" localSheetId="10">#REF!</definedName>
    <definedName name="krov" localSheetId="0">#REF!</definedName>
    <definedName name="krov" localSheetId="1">#REF!</definedName>
    <definedName name="krov" localSheetId="15">#REF!</definedName>
    <definedName name="krov">#REF!</definedName>
    <definedName name="_xlnm.Print_Area" localSheetId="2">'1. PRIP.'!$A$1:$F$404</definedName>
    <definedName name="_xlnm.Print_Area" localSheetId="11">'10. LIM.'!$A$1:$F$112</definedName>
    <definedName name="_xlnm.Print_Area" localSheetId="12">'11. BRAV.'!$A$1:$F$131</definedName>
    <definedName name="_xlnm.Print_Area" localSheetId="13">'12. SKEL.'!$A$1:$F$68</definedName>
    <definedName name="_xlnm.Print_Area" localSheetId="14">'13. KROV.'!$A$1:$F$52</definedName>
    <definedName name="_xlnm.Print_Area" localSheetId="3">'2. RUŠ.'!$A$1:$F$210</definedName>
    <definedName name="_xlnm.Print_Area" localSheetId="4">'3. ZEM.'!$A$1:$F$136</definedName>
    <definedName name="_xlnm.Print_Area" localSheetId="5">'4. ZID.-SAN.'!$A$1:$F$117</definedName>
    <definedName name="_xlnm.Print_Area" localSheetId="6">'5. ZID.'!$A$1:$F$116</definedName>
    <definedName name="_xlnm.Print_Area" localSheetId="7">'6. FAS.'!$A$1:$F$77</definedName>
    <definedName name="_xlnm.Print_Area" localSheetId="8">'7. AB.'!$A$1:$F$193</definedName>
    <definedName name="_xlnm.Print_Area" localSheetId="9">'8. IZO.'!$A$1:$F$68</definedName>
    <definedName name="_xlnm.Print_Area" localSheetId="10">'9. TES.'!$A$1:$F$137</definedName>
    <definedName name="_xlnm.Print_Area" localSheetId="0">NASLOVNICA!$A$1:$F$28</definedName>
    <definedName name="_xlnm.Print_Area" localSheetId="1">'POSEBNE NAPOMENE'!$A$1:$B$138</definedName>
    <definedName name="_xlnm.Print_Area" localSheetId="15">'REK UKUPNO'!$A$1:$F$44</definedName>
    <definedName name="_xlnm.Print_Titles" localSheetId="2">'1. PRIP.'!$1:$5</definedName>
    <definedName name="_xlnm.Print_Titles" localSheetId="11">'10. LIM.'!$1:$5</definedName>
    <definedName name="_xlnm.Print_Titles" localSheetId="12">'11. BRAV.'!$1:$5</definedName>
    <definedName name="_xlnm.Print_Titles" localSheetId="13">'12. SKEL.'!$1:$5</definedName>
    <definedName name="_xlnm.Print_Titles" localSheetId="14">'13. KROV.'!$1:$5</definedName>
    <definedName name="_xlnm.Print_Titles" localSheetId="3">'2. RUŠ.'!$1:$5</definedName>
    <definedName name="_xlnm.Print_Titles" localSheetId="4">'3. ZEM.'!$1:$5</definedName>
    <definedName name="_xlnm.Print_Titles" localSheetId="5">'4. ZID.-SAN.'!$1:$5</definedName>
    <definedName name="_xlnm.Print_Titles" localSheetId="6">'5. ZID.'!$1:$5</definedName>
    <definedName name="_xlnm.Print_Titles" localSheetId="7">'6. FAS.'!$1:$5</definedName>
    <definedName name="_xlnm.Print_Titles" localSheetId="8">'7. AB.'!$1:$5</definedName>
    <definedName name="_xlnm.Print_Titles" localSheetId="9">'8. IZO.'!$1:$5</definedName>
    <definedName name="_xlnm.Print_Titles" localSheetId="10">'9. TES.'!$1:$5</definedName>
    <definedName name="_xlnm.Print_Titles" localSheetId="0">NASLOVNICA!$1:$3</definedName>
    <definedName name="_xlnm.Print_Titles" localSheetId="1">'POSEBNE NAPOMENE'!$1:$5</definedName>
    <definedName name="_xlnm.Print_Titles" localSheetId="15">'REK UKUPNO'!$1:$5</definedName>
    <definedName name="PRIPREMNO___ZAVRŠNI_RADOVI">'[1]A.I. PRIP.'!$B$11</definedName>
    <definedName name="prova" localSheetId="11">#REF!</definedName>
    <definedName name="prova" localSheetId="12">#REF!</definedName>
    <definedName name="prova" localSheetId="13">#REF!</definedName>
    <definedName name="prova" localSheetId="14">#REF!</definedName>
    <definedName name="prova" localSheetId="3">#REF!</definedName>
    <definedName name="prova" localSheetId="4">#REF!</definedName>
    <definedName name="prova" localSheetId="5">#REF!</definedName>
    <definedName name="prova" localSheetId="6">#REF!</definedName>
    <definedName name="prova" localSheetId="7">#REF!</definedName>
    <definedName name="prova" localSheetId="8">#REF!</definedName>
    <definedName name="prova" localSheetId="9">#REF!</definedName>
    <definedName name="prova" localSheetId="10">#REF!</definedName>
    <definedName name="prova" localSheetId="0">#REF!</definedName>
    <definedName name="prova" localSheetId="1">#REF!</definedName>
    <definedName name="prova" localSheetId="15">#REF!</definedName>
    <definedName name="prova">#REF!</definedName>
    <definedName name="RR" localSheetId="11">#REF!</definedName>
    <definedName name="RR" localSheetId="12">#REF!</definedName>
    <definedName name="RR" localSheetId="13">#REF!</definedName>
    <definedName name="RR" localSheetId="14">#REF!</definedName>
    <definedName name="RR" localSheetId="3">#REF!</definedName>
    <definedName name="RR" localSheetId="4">#REF!</definedName>
    <definedName name="RR" localSheetId="5">#REF!</definedName>
    <definedName name="RR" localSheetId="6">#REF!</definedName>
    <definedName name="RR" localSheetId="7">#REF!</definedName>
    <definedName name="RR" localSheetId="8">#REF!</definedName>
    <definedName name="RR" localSheetId="9">#REF!</definedName>
    <definedName name="RR" localSheetId="10">#REF!</definedName>
    <definedName name="RR" localSheetId="0">#REF!</definedName>
    <definedName name="RR" localSheetId="1">#REF!</definedName>
    <definedName name="RR" localSheetId="15">#REF!</definedName>
    <definedName name="RR">#REF!</definedName>
    <definedName name="TESARSKI_RADOVI" localSheetId="11">#REF!</definedName>
    <definedName name="TESARSKI_RADOVI" localSheetId="12">#REF!</definedName>
    <definedName name="TESARSKI_RADOVI" localSheetId="13">#REF!</definedName>
    <definedName name="TESARSKI_RADOVI" localSheetId="14">#REF!</definedName>
    <definedName name="TESARSKI_RADOVI" localSheetId="3">#REF!</definedName>
    <definedName name="TESARSKI_RADOVI" localSheetId="4">#REF!</definedName>
    <definedName name="TESARSKI_RADOVI" localSheetId="5">#REF!</definedName>
    <definedName name="TESARSKI_RADOVI" localSheetId="6">#REF!</definedName>
    <definedName name="TESARSKI_RADOVI" localSheetId="7">#REF!</definedName>
    <definedName name="TESARSKI_RADOVI" localSheetId="8">#REF!</definedName>
    <definedName name="TESARSKI_RADOVI" localSheetId="9">#REF!</definedName>
    <definedName name="TESARSKI_RADOVI" localSheetId="10">#REF!</definedName>
    <definedName name="TESARSKI_RADOVI" localSheetId="0">#REF!</definedName>
    <definedName name="TESARSKI_RADOVI" localSheetId="1">#REF!</definedName>
    <definedName name="TESARSKI_RADOVI" localSheetId="15">#REF!</definedName>
    <definedName name="TESARSKI_RADOVI">#REF!</definedName>
    <definedName name="TESARSKI_RADOVI_UKUPNO" localSheetId="11">#REF!</definedName>
    <definedName name="TESARSKI_RADOVI_UKUPNO" localSheetId="12">#REF!</definedName>
    <definedName name="TESARSKI_RADOVI_UKUPNO" localSheetId="13">#REF!</definedName>
    <definedName name="TESARSKI_RADOVI_UKUPNO" localSheetId="14">#REF!</definedName>
    <definedName name="TESARSKI_RADOVI_UKUPNO" localSheetId="3">#REF!</definedName>
    <definedName name="TESARSKI_RADOVI_UKUPNO" localSheetId="4">#REF!</definedName>
    <definedName name="TESARSKI_RADOVI_UKUPNO" localSheetId="5">#REF!</definedName>
    <definedName name="TESARSKI_RADOVI_UKUPNO" localSheetId="6">#REF!</definedName>
    <definedName name="TESARSKI_RADOVI_UKUPNO" localSheetId="7">#REF!</definedName>
    <definedName name="TESARSKI_RADOVI_UKUPNO" localSheetId="8">#REF!</definedName>
    <definedName name="TESARSKI_RADOVI_UKUPNO" localSheetId="9">#REF!</definedName>
    <definedName name="TESARSKI_RADOVI_UKUPNO" localSheetId="10">#REF!</definedName>
    <definedName name="TESARSKI_RADOVI_UKUPNO" localSheetId="0">#REF!</definedName>
    <definedName name="TESARSKI_RADOVI_UKUPNO" localSheetId="1">#REF!</definedName>
    <definedName name="TESARSKI_RADOVI_UKUPNO" localSheetId="15">#REF!</definedName>
    <definedName name="TESARSKI_RADOVI_UKUPNO">#REF!</definedName>
    <definedName name="VIK" localSheetId="11">#REF!</definedName>
    <definedName name="VIK" localSheetId="12">#REF!</definedName>
    <definedName name="VIK" localSheetId="13">#REF!</definedName>
    <definedName name="VIK" localSheetId="14">#REF!</definedName>
    <definedName name="VIK" localSheetId="3">#REF!</definedName>
    <definedName name="VIK" localSheetId="4">#REF!</definedName>
    <definedName name="VIK" localSheetId="5">#REF!</definedName>
    <definedName name="VIK" localSheetId="6">#REF!</definedName>
    <definedName name="VIK" localSheetId="7">#REF!</definedName>
    <definedName name="VIK" localSheetId="8">#REF!</definedName>
    <definedName name="VIK" localSheetId="9">#REF!</definedName>
    <definedName name="VIK" localSheetId="10">#REF!</definedName>
    <definedName name="VIK" localSheetId="0">#REF!</definedName>
    <definedName name="VIK" localSheetId="1">#REF!</definedName>
    <definedName name="VIK" localSheetId="15">#REF!</definedName>
    <definedName name="VIK">#REF!</definedName>
    <definedName name="VODA" localSheetId="11">#REF!</definedName>
    <definedName name="VODA" localSheetId="12">#REF!</definedName>
    <definedName name="VODA" localSheetId="13">#REF!</definedName>
    <definedName name="VODA" localSheetId="14">#REF!</definedName>
    <definedName name="VODA" localSheetId="3">#REF!</definedName>
    <definedName name="VODA" localSheetId="4">#REF!</definedName>
    <definedName name="VODA" localSheetId="5">#REF!</definedName>
    <definedName name="VODA" localSheetId="6">#REF!</definedName>
    <definedName name="VODA" localSheetId="7">#REF!</definedName>
    <definedName name="VODA" localSheetId="8">#REF!</definedName>
    <definedName name="VODA" localSheetId="9">#REF!</definedName>
    <definedName name="VODA" localSheetId="10">#REF!</definedName>
    <definedName name="VODA" localSheetId="0">#REF!</definedName>
    <definedName name="VODA" localSheetId="1">#REF!</definedName>
    <definedName name="VODA" localSheetId="15">#REF!</definedName>
    <definedName name="VO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44" l="1"/>
  <c r="A36" i="144" l="1"/>
  <c r="A43" i="144"/>
  <c r="A48" i="144" s="1"/>
  <c r="A53" i="144" l="1"/>
  <c r="A58" i="144" l="1"/>
  <c r="A63" i="144" l="1"/>
  <c r="A69" i="144" l="1"/>
  <c r="A77" i="144" s="1"/>
  <c r="A94" i="144" s="1"/>
  <c r="F38" i="154" l="1"/>
  <c r="F37" i="154"/>
  <c r="F36" i="154"/>
  <c r="F35" i="154"/>
  <c r="F46" i="154"/>
  <c r="F45" i="154"/>
  <c r="F44" i="154"/>
  <c r="F63" i="149"/>
  <c r="F58" i="149"/>
  <c r="F57" i="149"/>
  <c r="F56" i="149"/>
  <c r="F52" i="149"/>
  <c r="F51" i="149"/>
  <c r="F50" i="149"/>
  <c r="F49" i="149"/>
  <c r="F48" i="149"/>
  <c r="F47" i="149"/>
  <c r="F125" i="151"/>
  <c r="F124" i="151"/>
  <c r="F123" i="151"/>
  <c r="F118" i="151"/>
  <c r="F109" i="151"/>
  <c r="F101" i="151"/>
  <c r="F94" i="151"/>
  <c r="F93" i="151"/>
  <c r="F106" i="155"/>
  <c r="F96" i="155"/>
  <c r="F89" i="155"/>
  <c r="F88" i="155"/>
  <c r="F82" i="155"/>
  <c r="F76" i="155"/>
  <c r="F75" i="155"/>
  <c r="F74" i="155"/>
  <c r="F73" i="155"/>
  <c r="F68" i="155"/>
  <c r="F61" i="155"/>
  <c r="F54" i="155"/>
  <c r="F53" i="155"/>
  <c r="F131" i="148"/>
  <c r="F130" i="148"/>
  <c r="F125" i="148"/>
  <c r="F124" i="148"/>
  <c r="F123" i="148"/>
  <c r="F114" i="148"/>
  <c r="F113" i="148"/>
  <c r="F112" i="148"/>
  <c r="F111" i="148"/>
  <c r="F110" i="148"/>
  <c r="F109" i="148"/>
  <c r="F95" i="148"/>
  <c r="F102" i="148"/>
  <c r="F101" i="148"/>
  <c r="F100" i="148"/>
  <c r="F77" i="148"/>
  <c r="F76" i="148"/>
  <c r="F75" i="148"/>
  <c r="F74" i="148"/>
  <c r="F73" i="148"/>
  <c r="F70" i="148"/>
  <c r="F69" i="148"/>
  <c r="F68" i="148"/>
  <c r="F67" i="148"/>
  <c r="F65" i="148"/>
  <c r="F60" i="148"/>
  <c r="F62" i="160"/>
  <c r="F55" i="160"/>
  <c r="F49" i="160"/>
  <c r="F42" i="160"/>
  <c r="F41" i="160"/>
  <c r="F40" i="160"/>
  <c r="F83" i="153"/>
  <c r="F82" i="153"/>
  <c r="F79" i="153"/>
  <c r="F78" i="153"/>
  <c r="F77" i="153"/>
  <c r="F76" i="153"/>
  <c r="F102" i="153"/>
  <c r="F101" i="153"/>
  <c r="F100" i="153"/>
  <c r="F99" i="153"/>
  <c r="F98" i="153"/>
  <c r="F97" i="153"/>
  <c r="F96" i="153"/>
  <c r="F95" i="153"/>
  <c r="F94" i="153"/>
  <c r="F112" i="153"/>
  <c r="F124" i="153"/>
  <c r="F123" i="153"/>
  <c r="F140" i="153"/>
  <c r="F139" i="153"/>
  <c r="F138" i="153"/>
  <c r="F144" i="153"/>
  <c r="F143" i="153"/>
  <c r="F159" i="153"/>
  <c r="F156" i="153"/>
  <c r="F155" i="153"/>
  <c r="F172" i="153"/>
  <c r="F171" i="153"/>
  <c r="F170" i="153"/>
  <c r="F187" i="153"/>
  <c r="F182" i="153"/>
  <c r="F181" i="153"/>
  <c r="F180" i="153"/>
  <c r="F179" i="153"/>
  <c r="F178" i="153"/>
  <c r="F71" i="164"/>
  <c r="F58" i="164"/>
  <c r="F57" i="164"/>
  <c r="F110" i="147"/>
  <c r="F109" i="147"/>
  <c r="F103" i="147"/>
  <c r="F96" i="147"/>
  <c r="F87" i="147"/>
  <c r="F77" i="147"/>
  <c r="F76" i="147"/>
  <c r="F75" i="147"/>
  <c r="F74" i="147"/>
  <c r="F72" i="147"/>
  <c r="F70" i="147"/>
  <c r="F62" i="147"/>
  <c r="F60" i="147"/>
  <c r="F52" i="147"/>
  <c r="F51" i="147"/>
  <c r="F43" i="147"/>
  <c r="F36" i="147"/>
  <c r="F35" i="147"/>
  <c r="F39" i="152"/>
  <c r="F38" i="152"/>
  <c r="F52" i="152"/>
  <c r="F64" i="152"/>
  <c r="F63" i="152"/>
  <c r="F73" i="152"/>
  <c r="F77" i="152"/>
  <c r="F82" i="152"/>
  <c r="F94" i="152"/>
  <c r="F104" i="152"/>
  <c r="F111" i="152"/>
  <c r="F110" i="152"/>
  <c r="F109" i="152"/>
  <c r="F129" i="163"/>
  <c r="F128" i="163"/>
  <c r="F127" i="163"/>
  <c r="F122" i="163"/>
  <c r="F115" i="163"/>
  <c r="F114" i="163"/>
  <c r="F113" i="163"/>
  <c r="F112" i="163"/>
  <c r="F106" i="163"/>
  <c r="F105" i="163"/>
  <c r="F101" i="163"/>
  <c r="F97" i="163"/>
  <c r="F96" i="163"/>
  <c r="F90" i="163"/>
  <c r="F89" i="163"/>
  <c r="F88" i="163"/>
  <c r="F81" i="163"/>
  <c r="F75" i="163"/>
  <c r="F68" i="163"/>
  <c r="F57" i="163"/>
  <c r="F56" i="163"/>
  <c r="F55" i="163"/>
  <c r="F47" i="146"/>
  <c r="F46" i="146"/>
  <c r="F45" i="146"/>
  <c r="F54" i="146"/>
  <c r="F53" i="146"/>
  <c r="F52" i="146"/>
  <c r="F64" i="146"/>
  <c r="F63" i="146"/>
  <c r="F62" i="146"/>
  <c r="F61" i="146"/>
  <c r="F74" i="146"/>
  <c r="F73" i="146"/>
  <c r="F72" i="146"/>
  <c r="F82" i="146"/>
  <c r="F90" i="146"/>
  <c r="F89" i="146"/>
  <c r="F91" i="146"/>
  <c r="F102" i="146"/>
  <c r="F101" i="146"/>
  <c r="F100" i="146"/>
  <c r="F112" i="146"/>
  <c r="F111" i="146"/>
  <c r="F116" i="146"/>
  <c r="F115" i="146"/>
  <c r="F122" i="146"/>
  <c r="F121" i="146"/>
  <c r="F130" i="146"/>
  <c r="F129" i="146"/>
  <c r="F128" i="146"/>
  <c r="F139" i="146"/>
  <c r="F138" i="146"/>
  <c r="F150" i="146"/>
  <c r="F149" i="146"/>
  <c r="F148" i="146"/>
  <c r="F147" i="146"/>
  <c r="F157" i="146"/>
  <c r="F165" i="146"/>
  <c r="F164" i="146"/>
  <c r="F172" i="146"/>
  <c r="F171" i="146"/>
  <c r="F187" i="146"/>
  <c r="F186" i="146"/>
  <c r="F197" i="146"/>
  <c r="F204" i="146"/>
  <c r="F203" i="146"/>
  <c r="F314" i="4"/>
  <c r="F315" i="4"/>
  <c r="F316" i="4"/>
  <c r="F317" i="4"/>
  <c r="F378" i="4"/>
  <c r="F399" i="4"/>
  <c r="F398" i="4"/>
  <c r="F391" i="4"/>
  <c r="F386" i="4"/>
  <c r="F385" i="4"/>
  <c r="F371" i="4"/>
  <c r="F369" i="4"/>
  <c r="F361" i="4"/>
  <c r="F360" i="4"/>
  <c r="F359" i="4"/>
  <c r="F358" i="4"/>
  <c r="F357" i="4"/>
  <c r="F356" i="4"/>
  <c r="F348" i="4"/>
  <c r="F347" i="4"/>
  <c r="F340" i="4"/>
  <c r="F333" i="4"/>
  <c r="F332" i="4"/>
  <c r="F325" i="4"/>
  <c r="F324" i="4"/>
  <c r="F313" i="4"/>
  <c r="F308" i="4"/>
  <c r="F307" i="4"/>
  <c r="F306" i="4"/>
  <c r="F300" i="4"/>
  <c r="F299" i="4"/>
  <c r="F298" i="4"/>
  <c r="F292" i="4"/>
  <c r="F291" i="4"/>
  <c r="F290" i="4"/>
  <c r="F284" i="4"/>
  <c r="F283" i="4"/>
  <c r="F274" i="4"/>
  <c r="F273" i="4"/>
  <c r="F264" i="4"/>
  <c r="F260" i="4"/>
  <c r="F259" i="4"/>
  <c r="F258" i="4"/>
  <c r="F257" i="4"/>
  <c r="F252" i="4"/>
  <c r="F247" i="4"/>
  <c r="F231" i="4"/>
  <c r="F217" i="4"/>
  <c r="F202" i="4"/>
  <c r="F185" i="4"/>
  <c r="F175" i="4"/>
  <c r="F157" i="4"/>
  <c r="F156" i="4"/>
  <c r="F155" i="4"/>
  <c r="F154" i="4"/>
  <c r="F153" i="4"/>
  <c r="F144" i="4"/>
  <c r="F143" i="4"/>
  <c r="F137" i="4"/>
  <c r="F130" i="4"/>
  <c r="F129" i="4"/>
  <c r="F122" i="4"/>
  <c r="F117" i="4"/>
  <c r="F111" i="4"/>
  <c r="F106" i="4"/>
  <c r="F101" i="4"/>
  <c r="F95" i="4"/>
  <c r="F94" i="4"/>
  <c r="F87" i="4"/>
  <c r="F86" i="4"/>
  <c r="F81" i="4"/>
  <c r="F80" i="4"/>
  <c r="F79" i="4"/>
  <c r="F74" i="4"/>
  <c r="F69" i="4"/>
  <c r="F68" i="4"/>
  <c r="F61" i="4"/>
  <c r="F54" i="4"/>
  <c r="F50" i="4"/>
  <c r="F46" i="4"/>
  <c r="F41" i="4"/>
  <c r="F40" i="4"/>
  <c r="F39" i="4"/>
  <c r="F38" i="4"/>
  <c r="F37" i="4"/>
  <c r="F27" i="4"/>
  <c r="A152" i="146"/>
  <c r="F160" i="4" l="1"/>
  <c r="G103" i="147"/>
  <c r="G102" i="147"/>
  <c r="G101" i="147"/>
  <c r="G100" i="147"/>
  <c r="D96" i="147"/>
  <c r="F95" i="147"/>
  <c r="F92" i="147"/>
  <c r="F91" i="147"/>
  <c r="F90" i="147"/>
  <c r="F89" i="147"/>
  <c r="F88" i="147"/>
  <c r="F103" i="152"/>
  <c r="F196" i="146"/>
  <c r="F194" i="146"/>
  <c r="F193" i="146"/>
  <c r="F184" i="146"/>
  <c r="F180" i="146"/>
  <c r="F170" i="146" l="1"/>
  <c r="F108" i="146" l="1"/>
  <c r="F49" i="146" l="1"/>
  <c r="F50" i="146"/>
  <c r="F51" i="146"/>
  <c r="F55" i="146"/>
  <c r="F56" i="146"/>
  <c r="F57" i="146"/>
  <c r="F58" i="146"/>
  <c r="F59" i="146"/>
  <c r="F60" i="146"/>
  <c r="F65" i="146"/>
  <c r="F66" i="146"/>
  <c r="F67" i="146"/>
  <c r="F68" i="146"/>
  <c r="F69" i="146"/>
  <c r="F70" i="146"/>
  <c r="F71" i="146"/>
  <c r="F75" i="146"/>
  <c r="F76" i="146"/>
  <c r="F77" i="146"/>
  <c r="F78" i="146"/>
  <c r="F79" i="146"/>
  <c r="F80" i="146"/>
  <c r="F81" i="146"/>
  <c r="F83" i="146"/>
  <c r="F84" i="146"/>
  <c r="F85" i="146"/>
  <c r="F86" i="146"/>
  <c r="F87" i="146"/>
  <c r="F88" i="146"/>
  <c r="F92" i="146"/>
  <c r="F93" i="146"/>
  <c r="F94" i="146"/>
  <c r="F95" i="146"/>
  <c r="F96" i="146"/>
  <c r="F97" i="146"/>
  <c r="F98" i="146"/>
  <c r="F99" i="146"/>
  <c r="F103" i="146"/>
  <c r="F104" i="146"/>
  <c r="F105" i="146"/>
  <c r="F106" i="146"/>
  <c r="F107" i="146"/>
  <c r="F109" i="146"/>
  <c r="F114" i="146"/>
  <c r="F110" i="146"/>
  <c r="F117" i="146"/>
  <c r="F118" i="146"/>
  <c r="F119" i="146"/>
  <c r="F120" i="146"/>
  <c r="F123" i="146"/>
  <c r="F124" i="146"/>
  <c r="F125" i="146"/>
  <c r="F126" i="146"/>
  <c r="F127" i="146"/>
  <c r="F131" i="146"/>
  <c r="F132" i="146"/>
  <c r="F133" i="146"/>
  <c r="F134" i="146"/>
  <c r="F135" i="146"/>
  <c r="F136" i="146"/>
  <c r="F137" i="146"/>
  <c r="F140" i="146"/>
  <c r="F141" i="146"/>
  <c r="F142" i="146"/>
  <c r="F143" i="146"/>
  <c r="F144" i="146"/>
  <c r="F145" i="146"/>
  <c r="F151" i="146"/>
  <c r="F152" i="146"/>
  <c r="F153" i="146"/>
  <c r="F154" i="146"/>
  <c r="F155" i="146"/>
  <c r="F156" i="146"/>
  <c r="F158" i="146"/>
  <c r="F159" i="146"/>
  <c r="F160" i="146"/>
  <c r="F161" i="146"/>
  <c r="F162" i="146"/>
  <c r="F163" i="146"/>
  <c r="F198" i="146"/>
  <c r="F199" i="146"/>
  <c r="F200" i="146"/>
  <c r="F201" i="146"/>
  <c r="F202" i="146"/>
  <c r="D52" i="147" l="1"/>
  <c r="G49" i="147"/>
  <c r="F45" i="147"/>
  <c r="F38" i="147" l="1"/>
  <c r="D68" i="148"/>
  <c r="D75" i="163"/>
  <c r="F108" i="147"/>
  <c r="F107" i="147"/>
  <c r="F106" i="147"/>
  <c r="F105" i="147"/>
  <c r="F104" i="147"/>
  <c r="F86" i="147"/>
  <c r="F85" i="147"/>
  <c r="F84" i="147"/>
  <c r="F83" i="147"/>
  <c r="F82" i="147"/>
  <c r="F81" i="147"/>
  <c r="F80" i="147"/>
  <c r="F79" i="147"/>
  <c r="F78" i="147"/>
  <c r="F73" i="147"/>
  <c r="F71" i="147"/>
  <c r="F69" i="147"/>
  <c r="F68" i="147"/>
  <c r="F67" i="147"/>
  <c r="F66" i="147"/>
  <c r="F65" i="147"/>
  <c r="F64" i="147"/>
  <c r="F63" i="147"/>
  <c r="F61" i="147"/>
  <c r="F59" i="147"/>
  <c r="F58" i="147"/>
  <c r="F57" i="147"/>
  <c r="F56" i="147"/>
  <c r="F55" i="147"/>
  <c r="F54" i="147"/>
  <c r="F53" i="147"/>
  <c r="F34" i="147"/>
  <c r="F33" i="147"/>
  <c r="F32" i="147"/>
  <c r="F31" i="147"/>
  <c r="F51" i="152"/>
  <c r="F61" i="160"/>
  <c r="F60" i="160"/>
  <c r="F59" i="160"/>
  <c r="F58" i="160"/>
  <c r="F57" i="160"/>
  <c r="F56" i="160"/>
  <c r="F54" i="160"/>
  <c r="F53" i="160"/>
  <c r="F52" i="160"/>
  <c r="F51" i="160"/>
  <c r="F50" i="160"/>
  <c r="F48" i="160"/>
  <c r="F47" i="160"/>
  <c r="F46" i="160"/>
  <c r="F45" i="160"/>
  <c r="F44" i="160"/>
  <c r="F43" i="160"/>
  <c r="F39" i="160"/>
  <c r="F38" i="160"/>
  <c r="F37" i="160"/>
  <c r="F36" i="160"/>
  <c r="F35" i="160"/>
  <c r="F34" i="160"/>
  <c r="F397" i="4" l="1"/>
  <c r="F396" i="4"/>
  <c r="F395" i="4"/>
  <c r="F394" i="4"/>
  <c r="F393" i="4"/>
  <c r="F392" i="4"/>
  <c r="F390" i="4"/>
  <c r="F389" i="4"/>
  <c r="F388" i="4"/>
  <c r="F387" i="4"/>
  <c r="F384" i="4"/>
  <c r="F383" i="4"/>
  <c r="F382" i="4"/>
  <c r="F381" i="4"/>
  <c r="F380" i="4"/>
  <c r="F379" i="4"/>
  <c r="F377" i="4"/>
  <c r="F376" i="4"/>
  <c r="F375" i="4"/>
  <c r="F374" i="4"/>
  <c r="F373" i="4"/>
  <c r="F372" i="4"/>
  <c r="F370" i="4"/>
  <c r="F368" i="4"/>
  <c r="F367" i="4"/>
  <c r="F366" i="4"/>
  <c r="F365" i="4"/>
  <c r="F364" i="4"/>
  <c r="F363" i="4"/>
  <c r="F362" i="4"/>
  <c r="F355" i="4"/>
  <c r="F354" i="4"/>
  <c r="F353" i="4"/>
  <c r="F352" i="4"/>
  <c r="F351" i="4"/>
  <c r="F350" i="4"/>
  <c r="F349" i="4"/>
  <c r="F346" i="4"/>
  <c r="F345" i="4"/>
  <c r="F344" i="4"/>
  <c r="F343" i="4"/>
  <c r="F342" i="4"/>
  <c r="F341" i="4"/>
  <c r="F339" i="4"/>
  <c r="F338" i="4"/>
  <c r="F337" i="4"/>
  <c r="F336" i="4"/>
  <c r="F335" i="4"/>
  <c r="F334" i="4"/>
  <c r="F331" i="4"/>
  <c r="F330" i="4"/>
  <c r="F329" i="4"/>
  <c r="F328" i="4"/>
  <c r="F327" i="4"/>
  <c r="F326" i="4"/>
  <c r="F323" i="4"/>
  <c r="F322" i="4"/>
  <c r="F321" i="4"/>
  <c r="F320" i="4"/>
  <c r="F319" i="4"/>
  <c r="F318" i="4"/>
  <c r="F312" i="4"/>
  <c r="F311" i="4"/>
  <c r="F310" i="4"/>
  <c r="F309" i="4"/>
  <c r="F305" i="4"/>
  <c r="F304" i="4"/>
  <c r="F303" i="4"/>
  <c r="F302" i="4"/>
  <c r="F301" i="4"/>
  <c r="F297" i="4"/>
  <c r="F296" i="4"/>
  <c r="F295" i="4"/>
  <c r="F294" i="4"/>
  <c r="F293" i="4"/>
  <c r="F289" i="4"/>
  <c r="F288" i="4"/>
  <c r="F287" i="4"/>
  <c r="F286" i="4"/>
  <c r="F285" i="4"/>
  <c r="F282" i="4"/>
  <c r="F281" i="4"/>
  <c r="F280" i="4"/>
  <c r="F279" i="4"/>
  <c r="F278" i="4"/>
  <c r="F277" i="4"/>
  <c r="F276" i="4"/>
  <c r="F275" i="4"/>
  <c r="F272" i="4"/>
  <c r="F271" i="4"/>
  <c r="F270" i="4"/>
  <c r="F269" i="4"/>
  <c r="F268" i="4"/>
  <c r="F267" i="4"/>
  <c r="F266" i="4"/>
  <c r="F265" i="4"/>
  <c r="F263" i="4"/>
  <c r="F262" i="4"/>
  <c r="F261" i="4"/>
  <c r="F256" i="4"/>
  <c r="F255" i="4"/>
  <c r="F254" i="4"/>
  <c r="F253" i="4"/>
  <c r="F251" i="4"/>
  <c r="F250" i="4"/>
  <c r="F249" i="4"/>
  <c r="F248" i="4"/>
  <c r="F246" i="4"/>
  <c r="F245" i="4"/>
  <c r="F244" i="4"/>
  <c r="F243" i="4"/>
  <c r="F242" i="4"/>
  <c r="F241" i="4"/>
  <c r="F240" i="4"/>
  <c r="F239" i="4"/>
  <c r="F238" i="4"/>
  <c r="F237" i="4"/>
  <c r="F236" i="4"/>
  <c r="F235" i="4"/>
  <c r="F234" i="4"/>
  <c r="F233" i="4"/>
  <c r="F232" i="4"/>
  <c r="F230" i="4"/>
  <c r="F229" i="4"/>
  <c r="F228" i="4"/>
  <c r="F227" i="4"/>
  <c r="F226" i="4"/>
  <c r="F225" i="4"/>
  <c r="F224" i="4"/>
  <c r="F223" i="4"/>
  <c r="F222" i="4"/>
  <c r="F221" i="4"/>
  <c r="F220" i="4"/>
  <c r="F219" i="4"/>
  <c r="F218" i="4"/>
  <c r="F216" i="4"/>
  <c r="F215" i="4"/>
  <c r="F214" i="4"/>
  <c r="F213" i="4"/>
  <c r="F212" i="4"/>
  <c r="F211" i="4"/>
  <c r="F210" i="4"/>
  <c r="F209" i="4"/>
  <c r="F208" i="4"/>
  <c r="F207" i="4"/>
  <c r="F206" i="4"/>
  <c r="F205" i="4"/>
  <c r="F204" i="4"/>
  <c r="F203" i="4"/>
  <c r="F201" i="4"/>
  <c r="F200" i="4"/>
  <c r="F199" i="4"/>
  <c r="F198" i="4"/>
  <c r="F197" i="4"/>
  <c r="F196" i="4"/>
  <c r="F195" i="4"/>
  <c r="F194" i="4"/>
  <c r="F193" i="4"/>
  <c r="F192" i="4"/>
  <c r="F191" i="4"/>
  <c r="F190" i="4"/>
  <c r="F189" i="4"/>
  <c r="F188" i="4"/>
  <c r="F187" i="4"/>
  <c r="F186" i="4"/>
  <c r="F184" i="4"/>
  <c r="F183" i="4"/>
  <c r="F182" i="4"/>
  <c r="F181" i="4"/>
  <c r="F180" i="4"/>
  <c r="F179" i="4"/>
  <c r="F178" i="4"/>
  <c r="F177" i="4"/>
  <c r="F176" i="4"/>
  <c r="F159" i="4"/>
  <c r="F158" i="4"/>
  <c r="F152" i="4"/>
  <c r="F151" i="4"/>
  <c r="F150" i="4"/>
  <c r="F149" i="4"/>
  <c r="F148" i="4"/>
  <c r="F147" i="4"/>
  <c r="F146" i="4"/>
  <c r="F145" i="4"/>
  <c r="F142" i="4"/>
  <c r="F141" i="4"/>
  <c r="F140" i="4"/>
  <c r="F139" i="4"/>
  <c r="F138" i="4"/>
  <c r="F136" i="4"/>
  <c r="F135" i="4"/>
  <c r="F134" i="4"/>
  <c r="F133" i="4"/>
  <c r="F132" i="4"/>
  <c r="F131" i="4"/>
  <c r="F128" i="4"/>
  <c r="F127" i="4"/>
  <c r="F126" i="4"/>
  <c r="F125" i="4"/>
  <c r="F124" i="4"/>
  <c r="F123" i="4"/>
  <c r="F121" i="4"/>
  <c r="F120" i="4"/>
  <c r="F119" i="4"/>
  <c r="F118" i="4"/>
  <c r="F116" i="4"/>
  <c r="F115" i="4"/>
  <c r="F114" i="4"/>
  <c r="F113" i="4"/>
  <c r="F112" i="4"/>
  <c r="F110" i="4"/>
  <c r="F109" i="4"/>
  <c r="F108" i="4"/>
  <c r="F107" i="4"/>
  <c r="F105" i="4"/>
  <c r="F104" i="4"/>
  <c r="F103" i="4"/>
  <c r="F102" i="4"/>
  <c r="F100" i="4"/>
  <c r="F99" i="4"/>
  <c r="F98" i="4"/>
  <c r="F97" i="4"/>
  <c r="F96" i="4"/>
  <c r="F93" i="4"/>
  <c r="F92" i="4"/>
  <c r="F91" i="4"/>
  <c r="F90" i="4"/>
  <c r="F89" i="4"/>
  <c r="F88" i="4"/>
  <c r="F85" i="4"/>
  <c r="F84" i="4"/>
  <c r="F83" i="4"/>
  <c r="F82" i="4"/>
  <c r="F78" i="4"/>
  <c r="F77" i="4"/>
  <c r="F76" i="4"/>
  <c r="F75" i="4"/>
  <c r="F73" i="4"/>
  <c r="F72" i="4"/>
  <c r="F71" i="4"/>
  <c r="F70" i="4"/>
  <c r="F67" i="4"/>
  <c r="F66" i="4"/>
  <c r="F65" i="4"/>
  <c r="F64" i="4"/>
  <c r="F63" i="4"/>
  <c r="F62" i="4"/>
  <c r="F60" i="4"/>
  <c r="F59" i="4"/>
  <c r="F58" i="4"/>
  <c r="F57" i="4"/>
  <c r="F56" i="4"/>
  <c r="F55" i="4"/>
  <c r="F53" i="4"/>
  <c r="F52" i="4"/>
  <c r="F51" i="4"/>
  <c r="F49" i="4"/>
  <c r="F48" i="4"/>
  <c r="F47" i="4"/>
  <c r="F45" i="4"/>
  <c r="F44" i="4"/>
  <c r="F43" i="4"/>
  <c r="F42" i="4"/>
  <c r="F36" i="4"/>
  <c r="F35" i="4"/>
  <c r="F34" i="4"/>
  <c r="F33" i="4"/>
  <c r="F32" i="4"/>
  <c r="F31" i="4"/>
  <c r="F30" i="4"/>
  <c r="F29" i="4"/>
  <c r="F28" i="4"/>
  <c r="F62" i="149" l="1"/>
  <c r="F61" i="149"/>
  <c r="F60" i="149"/>
  <c r="F59" i="149"/>
  <c r="F55" i="149"/>
  <c r="F54" i="149"/>
  <c r="F53" i="149"/>
  <c r="A71" i="153" l="1"/>
  <c r="F71" i="153"/>
  <c r="G90" i="163"/>
  <c r="G89" i="163"/>
  <c r="G88" i="163"/>
  <c r="G81" i="163"/>
  <c r="G68" i="163"/>
  <c r="A38" i="146"/>
  <c r="D102" i="146"/>
  <c r="D101" i="146"/>
  <c r="D100" i="146"/>
  <c r="F96" i="148"/>
  <c r="A85" i="153" l="1"/>
  <c r="A104" i="153" l="1"/>
  <c r="F127" i="148"/>
  <c r="F116" i="148"/>
  <c r="F104" i="148"/>
  <c r="F94" i="148"/>
  <c r="F93" i="148"/>
  <c r="F85" i="148"/>
  <c r="F83" i="148"/>
  <c r="F105" i="155"/>
  <c r="F104" i="155"/>
  <c r="F100" i="155"/>
  <c r="F99" i="155"/>
  <c r="F98" i="155"/>
  <c r="F97" i="155"/>
  <c r="F69" i="155"/>
  <c r="D94" i="151"/>
  <c r="I94" i="151" s="1"/>
  <c r="A85" i="151"/>
  <c r="I93" i="151"/>
  <c r="A30" i="149"/>
  <c r="A114" i="153" l="1"/>
  <c r="A126" i="153" s="1"/>
  <c r="F62" i="152"/>
  <c r="F66" i="152"/>
  <c r="A146" i="153" l="1"/>
  <c r="A161" i="153" s="1"/>
  <c r="A174" i="153" s="1"/>
  <c r="A184" i="153" s="1"/>
  <c r="A33" i="160" l="1"/>
  <c r="A44" i="160" l="1"/>
  <c r="A51" i="160" s="1"/>
  <c r="A49" i="146"/>
  <c r="A57" i="160" l="1"/>
  <c r="A56" i="146"/>
  <c r="A66" i="146" s="1"/>
  <c r="A76" i="146" l="1"/>
  <c r="A84" i="146" s="1"/>
  <c r="A93" i="146" l="1"/>
  <c r="A104" i="146" s="1"/>
  <c r="A118" i="146" s="1"/>
  <c r="A124" i="146" l="1"/>
  <c r="A132" i="146" l="1"/>
  <c r="A141" i="146" s="1"/>
  <c r="A159" i="146"/>
  <c r="A167" i="146" s="1"/>
  <c r="A174" i="146" s="1"/>
  <c r="A189" i="146" s="1"/>
  <c r="A199" i="146" l="1"/>
  <c r="A35" i="148" l="1"/>
  <c r="D75" i="148"/>
  <c r="F64" i="148"/>
  <c r="F63" i="148"/>
  <c r="A79" i="148" l="1"/>
  <c r="A104" i="148" s="1"/>
  <c r="A116" i="148" s="1"/>
  <c r="A127" i="148" s="1"/>
  <c r="B76" i="164" l="1"/>
  <c r="B19" i="150" s="1"/>
  <c r="A76" i="164"/>
  <c r="A19" i="150" s="1"/>
  <c r="F49" i="164"/>
  <c r="A49" i="164"/>
  <c r="B135" i="163"/>
  <c r="B13" i="150" s="1"/>
  <c r="A135" i="163"/>
  <c r="A13" i="150" s="1"/>
  <c r="A46" i="163" l="1"/>
  <c r="F135" i="163"/>
  <c r="F76" i="164"/>
  <c r="F19" i="150" s="1"/>
  <c r="A60" i="164"/>
  <c r="A59" i="163" l="1"/>
  <c r="A70" i="163"/>
  <c r="F13" i="150"/>
  <c r="A77" i="163" l="1"/>
  <c r="F108" i="152"/>
  <c r="A83" i="163" l="1"/>
  <c r="A92" i="163"/>
  <c r="A99" i="163" s="1"/>
  <c r="A103" i="163" s="1"/>
  <c r="A49" i="155"/>
  <c r="A117" i="163" l="1"/>
  <c r="A124" i="163" s="1"/>
  <c r="A108" i="163"/>
  <c r="A56" i="155"/>
  <c r="A63" i="155" l="1"/>
  <c r="A34" i="152"/>
  <c r="F91" i="152"/>
  <c r="A70" i="155" l="1"/>
  <c r="A41" i="152"/>
  <c r="A54" i="152" s="1"/>
  <c r="A78" i="155" l="1"/>
  <c r="A84" i="155" s="1"/>
  <c r="A91" i="155" s="1"/>
  <c r="A98" i="155" s="1"/>
  <c r="A66" i="152"/>
  <c r="A75" i="152" s="1"/>
  <c r="A79" i="152" s="1"/>
  <c r="A84" i="152" s="1"/>
  <c r="C27" i="150"/>
  <c r="D27" i="150"/>
  <c r="E27" i="150"/>
  <c r="A96" i="152" l="1"/>
  <c r="F111" i="155"/>
  <c r="F67" i="160"/>
  <c r="F23" i="150" s="1"/>
  <c r="A106" i="152" l="1"/>
  <c r="F27" i="150"/>
  <c r="A28" i="154" l="1"/>
  <c r="B67" i="160"/>
  <c r="B23" i="150" s="1"/>
  <c r="A67" i="160"/>
  <c r="A23" i="150" s="1"/>
  <c r="F35" i="148"/>
  <c r="A40" i="154" l="1"/>
  <c r="B111" i="155" l="1"/>
  <c r="B27" i="150" s="1"/>
  <c r="A111" i="155"/>
  <c r="A27" i="150" s="1"/>
  <c r="B51" i="154"/>
  <c r="B33" i="150" s="1"/>
  <c r="A51" i="154"/>
  <c r="A33" i="150" s="1"/>
  <c r="B192" i="153"/>
  <c r="B21" i="150" s="1"/>
  <c r="A192" i="153"/>
  <c r="A21" i="150" s="1"/>
  <c r="F192" i="153" l="1"/>
  <c r="F51" i="154"/>
  <c r="F33" i="150" s="1"/>
  <c r="F21" i="150" l="1"/>
  <c r="B116" i="152"/>
  <c r="B15" i="150" s="1"/>
  <c r="A116" i="152"/>
  <c r="A15" i="150" s="1"/>
  <c r="F116" i="152" l="1"/>
  <c r="F15" i="150" s="1"/>
  <c r="F115" i="147" l="1"/>
  <c r="F136" i="148"/>
  <c r="F209" i="146" l="1"/>
  <c r="B43" i="150"/>
  <c r="B130" i="151"/>
  <c r="B29" i="150" s="1"/>
  <c r="A130" i="151"/>
  <c r="A29" i="150" s="1"/>
  <c r="F130" i="151"/>
  <c r="A39" i="150"/>
  <c r="F38" i="150"/>
  <c r="B67" i="149"/>
  <c r="B31" i="150" s="1"/>
  <c r="A67" i="149"/>
  <c r="A31" i="150" s="1"/>
  <c r="F30" i="149"/>
  <c r="B136" i="148"/>
  <c r="B25" i="150" s="1"/>
  <c r="A136" i="148"/>
  <c r="A25" i="150" s="1"/>
  <c r="B115" i="147"/>
  <c r="B17" i="150" s="1"/>
  <c r="A115" i="147"/>
  <c r="A17" i="150" s="1"/>
  <c r="B209" i="146"/>
  <c r="B11" i="150" s="1"/>
  <c r="A209" i="146"/>
  <c r="A11" i="150" s="1"/>
  <c r="F67" i="149" l="1"/>
  <c r="F31" i="150" s="1"/>
  <c r="A96" i="151"/>
  <c r="F17" i="150"/>
  <c r="F25" i="150"/>
  <c r="F29" i="150"/>
  <c r="F11" i="150"/>
  <c r="A103" i="151" l="1"/>
  <c r="A111" i="151" s="1"/>
  <c r="A120" i="151" s="1"/>
  <c r="A60" i="149"/>
  <c r="B403" i="4"/>
  <c r="B9" i="150" s="1"/>
  <c r="A403" i="4"/>
  <c r="A9" i="150" s="1"/>
  <c r="A22" i="4"/>
  <c r="A29" i="4" l="1"/>
  <c r="A43" i="4" s="1"/>
  <c r="A48" i="4" s="1"/>
  <c r="A30" i="147"/>
  <c r="A38" i="147" l="1"/>
  <c r="A45" i="147" l="1"/>
  <c r="A54" i="147"/>
  <c r="A64" i="147" s="1"/>
  <c r="A79" i="147" s="1"/>
  <c r="F22" i="4"/>
  <c r="F403" i="4" s="1"/>
  <c r="A89" i="147" l="1"/>
  <c r="F9" i="150"/>
  <c r="F39" i="150" s="1"/>
  <c r="F41" i="150" s="1"/>
  <c r="F43" i="150" s="1"/>
  <c r="A98" i="147" l="1"/>
  <c r="A105" i="147" s="1"/>
  <c r="A52" i="4"/>
  <c r="A56" i="4" l="1"/>
  <c r="A63" i="4" l="1"/>
  <c r="A71" i="4" l="1"/>
  <c r="A76" i="4" l="1"/>
  <c r="A83" i="4" s="1"/>
  <c r="A89" i="4" s="1"/>
  <c r="A97" i="4" l="1"/>
  <c r="A103" i="4" s="1"/>
  <c r="A108" i="4" l="1"/>
  <c r="A113" i="4" l="1"/>
  <c r="A119" i="4" s="1"/>
  <c r="A124" i="4" s="1"/>
  <c r="A132" i="4" s="1"/>
  <c r="A139" i="4" s="1"/>
  <c r="A146" i="4" s="1"/>
  <c r="A159" i="4" s="1"/>
  <c r="A177" i="4" s="1"/>
  <c r="A187" i="4" s="1"/>
  <c r="A204" i="4" s="1"/>
  <c r="A219" i="4" s="1"/>
  <c r="A233" i="4" s="1"/>
  <c r="A249" i="4" s="1"/>
  <c r="A254" i="4" s="1"/>
  <c r="A262" i="4" s="1"/>
  <c r="A266" i="4" s="1"/>
  <c r="A276" i="4" s="1"/>
  <c r="A286" i="4" s="1"/>
  <c r="A294" i="4" s="1"/>
  <c r="A302" i="4" s="1"/>
  <c r="A310" i="4" s="1"/>
  <c r="A317" i="4" s="1"/>
  <c r="A327" i="4" s="1"/>
  <c r="A335" i="4" s="1"/>
  <c r="A342" i="4" s="1"/>
  <c r="A350" i="4" s="1"/>
  <c r="A363" i="4" s="1"/>
  <c r="A373" i="4" s="1"/>
  <c r="A380" i="4" s="1"/>
  <c r="A388" i="4" s="1"/>
  <c r="A393" i="4" l="1"/>
</calcChain>
</file>

<file path=xl/sharedStrings.xml><?xml version="1.0" encoding="utf-8"?>
<sst xmlns="http://schemas.openxmlformats.org/spreadsheetml/2006/main" count="2406" uniqueCount="1431">
  <si>
    <t>NAPOMENA:</t>
  </si>
  <si>
    <t>m'</t>
  </si>
  <si>
    <t>Kompletan rad i materijal.</t>
  </si>
  <si>
    <t>komplet</t>
  </si>
  <si>
    <t>kom</t>
  </si>
  <si>
    <t>m2</t>
  </si>
  <si>
    <t>UVJETI IZGRADNJE</t>
  </si>
  <si>
    <t>MATERIJAL</t>
  </si>
  <si>
    <t>RAD</t>
  </si>
  <si>
    <t>OPLATA</t>
  </si>
  <si>
    <t>IZMJERE</t>
  </si>
  <si>
    <t>ZIMSKI I LJETNI RAD</t>
  </si>
  <si>
    <t>FAKTORI</t>
  </si>
  <si>
    <t>c</t>
  </si>
  <si>
    <t>a</t>
  </si>
  <si>
    <t>b</t>
  </si>
  <si>
    <t>MJERA</t>
  </si>
  <si>
    <t>KOLIČINA</t>
  </si>
  <si>
    <t>JED.CIJENA</t>
  </si>
  <si>
    <t>STAVKA</t>
  </si>
  <si>
    <t>GRUPA RADOVA</t>
  </si>
  <si>
    <t>PDV - 25%</t>
  </si>
  <si>
    <t>Natpisna ploča sa podacima o građevini.</t>
  </si>
  <si>
    <r>
      <t xml:space="preserve">Montirati ploču s podacima o građevini, investitoru, odobrenju za građenje, projektantu, nadzoru i izvoditeljima radova. Uklanjanje ploče po dovršetku radova uključeno u cijenu. </t>
    </r>
    <r>
      <rPr>
        <b/>
        <sz val="8"/>
        <rFont val="Arial"/>
        <family val="2"/>
      </rPr>
      <t/>
    </r>
  </si>
  <si>
    <t>Također svi djelatnici se moraju pridržavati svih gore navedenih mjera, uz zadovoljenje svih traženih mjera prema KOORDINATORU 2 u fazi izvođenja radova.</t>
  </si>
  <si>
    <t>Sve radove obavezno izvesti u svemu prema važećem pravilniku ZNR i ZOP, uz obavezno poštivanje svih mjera propisanih istim.</t>
  </si>
  <si>
    <t>Prije početka radova, izvođač je obavezan postaviti i instalirati sve privremene objekte, zaštitne ograde, opremu i instalacije potrebne za normalno izvođenje radova te iste ukloniti s gradilišta nakon završetka radova.</t>
  </si>
  <si>
    <t xml:space="preserve">Investitor stavlja, sukladno projektnoj dokumentaciji i pravomoćnoj građevnoj dozvoli, I PRIPADNIM SUGLASNOSTIMA glavnom izvođaču radova bez naknade privremeno na raspolaganje teren za uređenje gradilišta u potrebnom obimu ili shodno lokalnim uvjetima, čije uređenje izvođač provodi u svemu prema istom, odnosno prema stavkama u nastavku. </t>
  </si>
  <si>
    <t>Ovo se posebno odnosi na adekvatno obilježavanje i zaštitu skele, djela pješačkog prolaza i tunela u fazi izvođenja radova sanacije pročelje i zamjene djela pročeljne stolarije i sl., odnosno na održavanje i odgovarajuću signalizaciju svih privremenih transportnih i komunikacijskih pravaca gradilišta, kao i spoja na javno-prometnu površinu, uključivo i sve komunikacijske pravce pješaka, odvojene odgovarajućim pješačkim ogradama, tunelima i sl.</t>
  </si>
  <si>
    <t xml:space="preserve">Formiranje gradilišnog razvodnog ormara i instalacija jake struje. </t>
  </si>
  <si>
    <t>U stavku uključiti dobavu i postavu svih elemenata potrebnih za ispravno funkcioniranje razvodnog ormara jake struje. Izvesti u svemu prema pravilima struke i važećim propisima.</t>
  </si>
  <si>
    <t>Izvedba gradilišnog priključka vode.</t>
  </si>
  <si>
    <t>Stavka obuhvaća privremeni izmještaj svih instalacija koje smetaju u fazi izvođenja radova.</t>
  </si>
  <si>
    <t xml:space="preserve">Čišćenje sa odvozom. </t>
  </si>
  <si>
    <t>GRADILIŠNI RO + AGREGAT</t>
  </si>
  <si>
    <t>Stavkom obuhvatiti sav višak materijala iz radova rušenja i demontaže i fasaderskih radova, sa ručnim i strojnim transportom, te utovarom na kamion. U cijenu uključiti ručni utovar, te potpuno otklanjanje viška materijala i odvoz na deponij sa plaćanjem svih zakonskih pristojbi.</t>
  </si>
  <si>
    <t>Stavku u svemu izvesti u dogovoru sa predstavnikom stanara na način da se privremeni gradilišni priključak sa kontrolnim vodomjerom na dogovorenoj poziciji izvođenja novog priključka vode.</t>
  </si>
  <si>
    <t>m3</t>
  </si>
  <si>
    <t>Pažljiva demontaža, skidanje i zaštita gromobrana i svih elemenata elektro instalacija.</t>
  </si>
  <si>
    <t>Stavka ne obuhvaća smeće koje je eventualno ostalo od pojedinih izvođača građevinskih ili obrtničkih radova, jer je svaki sudionik u gradnji dužan odstraniti vlastiti otpad. Izvodi se po nalogu i odobrenju nadzornog inženjera.</t>
  </si>
  <si>
    <t xml:space="preserve">Višekratno čišćenje viška materijala sa odvozom na gradski deponij udaljen do 30km od gradilišta.  </t>
  </si>
  <si>
    <t>d</t>
  </si>
  <si>
    <t>e</t>
  </si>
  <si>
    <t>f</t>
  </si>
  <si>
    <t>h</t>
  </si>
  <si>
    <t>1.</t>
  </si>
  <si>
    <t>PRIPREMNI RADOVI</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</si>
  <si>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radova rušenja i demontaža, odnosno svih drugih grupa radova.</t>
  </si>
  <si>
    <t>INVESTITOR:</t>
  </si>
  <si>
    <t>-</t>
  </si>
  <si>
    <t>TROŠKOVNIK GRAĐEVINSKO-OBRTNIČKIH RADOVA</t>
  </si>
  <si>
    <t>Cijene upisane u ovaj troškovnik sadrže UKUPAN trošak za pojedine radove i dobave u stavkama troškovnika i to u potpuno dogotovljenom stanju, dakle UKLJUČIVO sav rad, naknadu za alat, materijal, sve pripremne, sporedne i završne radove, horizontalne i vertikalne gradilišne prijenose, prijevoze i transporte, postavu i skidanje potrebnih skela i razupora, kao i gradilišne ograde propisane visine, odnosno odvajanje pojedinih zona zahvata izvedbe radova zaštitnom gradilišnom ogradom, sa odgovarajućom privremenom signalizacijom i provođenjem svih sigurnosnih mjera po odredbama HTZ-a, uključivo i izvedbu svih rampi i mostova za prijevoz i transport materijala u fazi gradnje.</t>
  </si>
  <si>
    <t>Posebnu pozornost treba obratiti na provođenje mjera zaštite na radu prilikom izvođenja zaštite građevinske jame, zemljanih radova i iskopa, a u jediničnu cijenu obvezno ukalkulirati i zaštitu iskopanih rovova, ukoliko im dubina prelazi jedan metar.</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</si>
  <si>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</si>
  <si>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Za sve radove treba primjenjivati tehničke propise, građ. norme, a upotrjebljeni materijal, koji izvođač dobavlja i ugrađuje, mora odgovarati standardima (HRN).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</si>
  <si>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</si>
  <si>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Prilikom izvođenja radova, glavni izvoditelj dužan je osigurati 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 osim ako njihovim ugovorom isto nije regulirano na drukčiji način.</t>
  </si>
  <si>
    <t>Kod radova za vrijeme ljetnih vrućina, zimi i kišnih dana treba osigurati konstrukcije od štetnih atmosferskih utjecaja, a u slučaju da dođe do oštećenja uslijed prokišnjavanja ili smrzavanja, izvođač će izvršiti popravke o svom trošku.</t>
  </si>
  <si>
    <t>U slučaju nemogućnosti nabave opisanog materijala tijekom izvođenja radova, za svaku će se izmjenu prikupiti ponude, te će se u prisutnosti naručitelja i nadzornog inženjera odabrati optimalna, obzirom na projektirano rješenje.</t>
  </si>
  <si>
    <t>Svi radovi moraju biti izvedeni solidno prema opisu, izvedbenim i armaturnim nacrtima i statičkom proračunu. Sve se ovo odnosi i na radove obrtnika. Zbog toga je potrebno da izvođač ugovara radove s obrtnicima, odnosno specijalističkim podizvođačima raznih struka u smislu ovih općih uvjeta.</t>
  </si>
  <si>
    <t>U fazi izvedbe potrebno je provoditi čišćenje gradilišta od blata i odvodnju oborinske vode, a u završnim radovima, ukloniti zaštitnu ogradu, barake, sve privremene građevine za potrebe gradilišta i poravnati teren. Čišćenje se također vodi kontinuirano i svakodnevno, u toku kompletnog perioda izvođenja radova, uz posebnu napomenu kako se čišćenja provode u toku i nakon izvođenja svake od grupa radova, po principu „svaki izvođač“, odnosno „svaki specijalistički podizvođač čisti iza sebe“.</t>
  </si>
  <si>
    <t>Također je potrebno provesti krpanje žbuke, popravak obojenih ploha, te sve popravke i oštećenja koja su nastala tokom gradnje (ukoliko se radi o faznoj izvedbi ili zahvatu na djelu kuću), a ista se trebaju obaviti u garantnom roku.</t>
  </si>
  <si>
    <t>Stavka radova ispod kote najnižeg poda, odnosno svi radovi na koje utječe priroda terena gradilišta, kao i geomehaničke karakteristike temeljnog tla, obračunavaju se po stvarno izvedenim količinama i jediničnim cijenama troškovnika. Fasadna skela obračunata je u zasebno u tesarskim ili skelarskim radovima, dok su sve ostale pomoćne skele, pomične radne platforme, "nogare" i slično obračunate putem jediničnih cijena pojedinih stavki, kako je i ranije navedeno.</t>
  </si>
  <si>
    <t>Ukoliko opis pojedine stavke dovodi izvođača u nedoumicu o načinu izvedbe ili kalkulacije cijena, treba pravovremeno tražiti objašnjenje od naručitelja i projektanta.</t>
  </si>
  <si>
    <t>Ako tijekom gradnje dođe do promjena, treba prije početka rada izraditi analizu jedinične cijene, te tražiti suglasnost nadzornog inženjera, odnosno direktno investitora ili ovlaštene osobe koja predstavlja istog. Tek po potvrdi iste od strane naručitelja gradnje, treba ugovoriti novu jediničnu cijenu stavke na temelju elemenata datih u ponudi i sve to unijeti u građevinski dnevnik uz ovjeru nadzornog inženjera. Sve više radnje do kojih dođe uslijed promjene načina ili opsega izvedbe, a nisu na spomenuti način utvrđene, upisane i ovjerene, neće se priznati u obračunu.</t>
  </si>
  <si>
    <t>2.</t>
  </si>
  <si>
    <t>3.</t>
  </si>
  <si>
    <t>4.</t>
  </si>
  <si>
    <t>5.</t>
  </si>
  <si>
    <t>6.</t>
  </si>
  <si>
    <t>Ukoliko nije u pojedinoj stavci iskazan način obračuna radova, treba se u svemu pridržavati prosječnih normi u građevinarstvu, odnosno odgovarajuće europske (EN) ili bilo koje druge zakonski valjane norme.</t>
  </si>
  <si>
    <t>7.</t>
  </si>
  <si>
    <t>Ukoliko je u ugovoreni termin izvršenja kuću uključen i zimski odnosno ljetni period, to se neće posebno izvođaču priznavati na ime naknade za rad pri niskoj temperaturi, zaštita konstrukcija od hladnoće i vrućine, te atmosferskih nepogoda, odnosno sve potrebne radnje i predradnje moraju biti uključene u jedinični cijenu.</t>
  </si>
  <si>
    <t>Za vrijeme zime objekt se mora zaštititi. Svi eventualni smrznuti dijelovi moraju se ukloniti i izvesti ponovo bez bilo kakve naplate.  Izvođač o svom trošku mora organizirati radove u otežanim uvjetima, shodno terminskom planu gradnje i isto je uključeno u jedinične cijene  (primjerice grijanje agregata, dodatci protiv smrzavanja u betonu i sl.) U ljetnim uvjetima predviđeno je prekrivanje betoniranih dijelova građevine geotekstilom ili PE folijom.</t>
  </si>
  <si>
    <t>8.</t>
  </si>
  <si>
    <t>Za naknadne radove čiji se opisi nalaze u ugovornom troškovniku primjenjivati će se ugovorne jedinične cijene.</t>
  </si>
  <si>
    <t>9.</t>
  </si>
  <si>
    <t>nalaganje temelja prije iskopa,</t>
  </si>
  <si>
    <t>ispitivanja dimnjaka u svrhu dobivanja potvrde dimnjačara o ispravnosti istog,</t>
  </si>
  <si>
    <t>ograde gradilišta, sa odgovarajućim ulaznim vratima, rampama i sl., odnosno odgovarajućim natpisnim i upozoravajućim pločama / tablama,</t>
  </si>
  <si>
    <t>Sve navedeno vrijedi za obrtničke i instalaterske radove s time što izvođač graditeljskih radova prima kao naknadu određeni postotak na ime pokrića režijskih i manipulativnih troškova na fakturne iznose, što treba regulirati Ugovorom.</t>
  </si>
  <si>
    <t>Natpisna ploče mora sadržavati sve podatke propisane Pravilnikom o sadržaju i izgledu ploče kojom se označava gradilište (NN 42/2014).</t>
  </si>
  <si>
    <t>RADOVI RUŠENJA I DEMONTAŽA</t>
  </si>
  <si>
    <t>ZIDARSKI RADOVI</t>
  </si>
  <si>
    <t>TESARSKI RADOVI</t>
  </si>
  <si>
    <t>SKELA</t>
  </si>
  <si>
    <t>Skela se izvodi u svemu prema projektu skele, koji je obuhvaćen jediničnom cijenom skele.</t>
  </si>
  <si>
    <t>Skelu je potrebno uzemljiti i osigurati od udara groma.</t>
  </si>
  <si>
    <t>Svi materijali za izradu skele moraju odgovarati važećim propisima i normama:</t>
  </si>
  <si>
    <t>OBRAČUN:</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</si>
  <si>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</si>
  <si>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</si>
  <si>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vanjsku zaštitu skele odgovarajućim jutenim platnom,</t>
  </si>
  <si>
    <t>nadsvođenje zadnje platforme i privremenu odvodnju oborinske vode sa iste, kao i zaštitu bočnim elementima uz podnice, kao zaštitu od padanja alata ili materijala,</t>
  </si>
  <si>
    <t>sve horizontalne i vertikalne transporte do mjesta montaže, uključivo sve spojnice, mosne i međuelemente, kao i podne elemente sa vratnim okvirom i sistemom sigurnosnog zatvaranja u slučaju da isti ne služe kao otvor</t>
  </si>
  <si>
    <t>P O S E B N E    -   O P Ć E   N A P O M E N E</t>
  </si>
  <si>
    <t>Ove napomene mijenjaju se ili nadopunjuju opisom pojedine stavke troškovnika, te zajedno uz POSEBNE - OPĆE NAPOMENE čine sastavni dio troškovnika i osnovu formiranja svake jedinične cijene.</t>
  </si>
  <si>
    <t>Doprema, postava, skidanje i otprema cijevne fasadne skele od bešavnih cijevi.</t>
  </si>
  <si>
    <t>Izvedba prema statičkom proračunu sa svim elementima prema HT mjerama zaštite.</t>
  </si>
  <si>
    <t xml:space="preserve">Oslanjanje skele na nosivu podlogu izvesti preko metalnih podložnih papuča, površine nalijeganja minimalno 250cm2. </t>
  </si>
  <si>
    <t xml:space="preserve">Minimalna širina skele iznosi 80cm. </t>
  </si>
  <si>
    <t>Skelu treba od podnožja do vrha, kao i na krajevima, dijagonalno ukrutiti kosnicima pod kutom od 45°.</t>
  </si>
  <si>
    <t xml:space="preserve">U cijenu stavke je uključen sav rad, materijal i transport.  </t>
  </si>
  <si>
    <t>Izvesti u svemu prema pravilima struke i važećim propisima.</t>
  </si>
  <si>
    <t>Izvođač radova dužan je u nivou pločnika izvesti ograđeni prostor za odlaganje potrebnih materijala, a u skladu s rješenjem o zauzimanju javno prometne površine, što je uključeno u cijenu skele.</t>
  </si>
  <si>
    <t xml:space="preserve">Obračun prema ortogonalnoj projekciji pročelja, odnosno prema pojasnici plašta vanjskog radijalnog elementa tornja.  </t>
  </si>
  <si>
    <t>Skela oko tornja je zamišljena da se kroz otvore zvonika postave čelični profili koji bi s sekundarnim čeličnim profilima činili platformu za postavljanje skele.</t>
  </si>
  <si>
    <t>Stavke izvodi isključivo ovlašteni elektroinstalater.</t>
  </si>
  <si>
    <t>DEMONTAŽA INSTALACIJA (ELEMENTI RASVJETE - LAMPE, ELEMENTI OZVUČENJA I SL.)</t>
  </si>
  <si>
    <t>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</si>
  <si>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Demontaža i skladištenje postojećih rasvjetnih tijela, utičnica i prekidača te zaštita električnih i plinskih instalacija. Stavka uključuje privremeno odlaganje na gradilišnu deponiju i sortiranje materijala, te također pripremu za transport i druge radnje prije odvoza i zbrinjavanja onog materijala koji neće biti moguće ponovno ugraditi te će se odvesti na otpad.</t>
  </si>
  <si>
    <t xml:space="preserve">Postojeće priključke štititi do ponovne ugradnje. </t>
  </si>
  <si>
    <t>Obračun po kompletu.</t>
  </si>
  <si>
    <t>Svi elementi se uklanjaju pažljivo kako bi se kasnije moglo pristupiti popravcima i sanaciji, a uključuje demontažu stavaka sa pripadnom žaluzijom, dovratnikom, doprozornikom i kompletnim okovom.</t>
  </si>
  <si>
    <t>U postupku rušenja – uklanjanja postojećih materijala, dijelova građevine i sl. rad mora biti organiziran tako da se poštuju svi propisi zaštite na radu, a izvršioci – djelatnici moraju biti upoznati s njima i primjenjivati ih u potpunost.</t>
  </si>
  <si>
    <t>Također nastavno na prethodnu grupu radova, sav materijal nastao kao posljedica rušenja sortirati će se na parceli prema vrsti materijala, i odvoziti na dnevnoj bazi sa gradilišta.</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</si>
  <si>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</si>
  <si>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 ili koja nisu zakonski pokrivena ("divlje deponije").</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</si>
  <si>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</si>
  <si>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</si>
  <si>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Investitor i nadzorna služba imaju pravo zahtijevati dokaz o urednom zbrinjavanju odvezenog otpada.</t>
  </si>
  <si>
    <t>U cijenu uključiti i strojni utovar, te potpuno otklanjanje viška materijala i odvoz na deponij udaljen do 20km od gradilišta, uključivo i plaćanje svih zakonskih pristojbi.</t>
  </si>
  <si>
    <t>Sva rušenja, probijanja, bušenja, dubljenja i sl. treba izvoditi sa osobitom pozornošću i pri tome, u pravilu, treba koristiti ručni alat. Žbuka se otucava ručno do zdrave podloge, a podloga se čisti od prašine uz stalno kvašenje vodom zbog manjeg prašenja. Sljubnice je potrebno očistiti skobama, što je uračunato u cijenu stavke.</t>
  </si>
  <si>
    <t xml:space="preserve">Nastavno na grupu pripremnih radova - prije početka radova rušenja i demontaže, treba ispitati sve instalacije koje se nalaze na pročelju te ih, po stručnoj osobi, treba zaštititi u skladu sa propisima.
</t>
  </si>
  <si>
    <t>sav potrebni rad i materijal,</t>
  </si>
  <si>
    <t>Točne količine radova obračunat će se prema građevinskoj knjizi koju ovjerava nadzorni inženjer.</t>
  </si>
  <si>
    <t>Na određenim mjestima potrebno je ostaviti repere. Vijenci se ne otucavaju prije no što se detaljno snime profilacije i izrade šablone, koje je potrebno uračunati u cijenu. Izmjere i otisci se uzimaju sa očuvanih profila, sa kojih prethodno treba ukloniti sve slojeve prašine, smoga i drugih nečistoća, slojeve starih naliča, a u pojedinim slučajevima i slojeve naknadno nanesene žbuke.</t>
  </si>
  <si>
    <t xml:space="preserve">Radove razgradnje i demontaže potrebno je izvoditi pažljivo, da ne dođe do oštećenja konstrukcija koje nisu predmet radova ovog troškovnika. </t>
  </si>
  <si>
    <t>U cijenu svih radova uključeno je  odvoz šute i materijala na za to predviđenu deponiju (do 30km od gradilišta), te čišćenje nakon završetka rada pažljive razgradnje i demontaže.</t>
  </si>
  <si>
    <t>Jedinična cijena radova rušenja i demontaža treba obuhvatiti:</t>
  </si>
  <si>
    <t>Prije nabacivanja završnog sloja, grubu produžnu žbuku potrebno je prevući fasaderskom daščicom da se poravnaju eventualne neravnine.</t>
  </si>
  <si>
    <t>Tako pripremljena i osušena žbuka vlaži se vodom. Završni sloj nanosi se debljine 10,0 -15,0 mm. Nakon nanošenja žbuke fasadu treba tri dana lagano prskati čistom vodom.</t>
  </si>
  <si>
    <t>Pročelje se žbuka produžnim cementnim 1:3:9 sa prosijanim pijeskom sa zaglađenom završnom obradom, na pozicijama žbukanja. Prije nanošenja grube i fine žbuke, na očišćenu, isprašenu i opranu površinu zida od opeke izvodi se prskanje šprica od rijetkog cementnog morta 1:2 (nanošenje zidarskom žlicom). Na tako pripremljenu podlogu nanosi se osnovni sloj grube žbuke debljine 30-35mm, kojim se definira ravnina žbukane plohe.</t>
  </si>
  <si>
    <t>Na sve vučene profilacije, vijence, zatim šembrane i na atiku nanosi se fina žbuka. Fina žbuka nanosi se na potpuno osušenu grubu žbuku prethodno nakvašenu u debljini do 10-15mm. Fina žbuka služi samo za zaglađivanje površina; dakle završni sloj je fina glatko zaribana produžna žbuka koja se završno boji fasadnom bojom.</t>
  </si>
  <si>
    <t>Žbuka mora biti kvalitetna, tvorničke izvedbe u izabranoj boji i kvaliteti.</t>
  </si>
  <si>
    <t>Zidarski radovi moraju se izvesti solidno i stručno prema važećim propisima i pravilima dobrog zanata. Prilikom izvođenja zidova zgrada izvođač se mora pridržavati slijedećih mjera:</t>
  </si>
  <si>
    <t>zidanje se mora izvoditi sa pravilnim zidarskim vezovima, a preklop mora iznositi najmanje jednu četvrtinu dužine zidnog elementa,</t>
  </si>
  <si>
    <t>debljina ležajnica ne smije biti veća od 15 mm, a širina sudarnica ne smije biti manja od 10 mm niti veća od 15 mm,</t>
  </si>
  <si>
    <t>ako se zida za vrijeme zime treba zidove zaštiti od mraza,</t>
  </si>
  <si>
    <t>zidovi čije izvođenje nije završeno prije nastupanja zimskih mrazova moraju se zaštiti na odgovarajući način,</t>
  </si>
  <si>
    <t>poprečni i uzdužni zidovi moraju na spoju biti međusobno povezani zidarskim vezom,</t>
  </si>
  <si>
    <t>vanjske fuge ostaviti prazne od 1,5 do 2 cm za vezu žbuke prigodom žbukanja zidova,</t>
  </si>
  <si>
    <t>za vrijeme zidanja opeku kvasiti vodom, a pri zidanju cementnim mortom opeka mora ležati u vodi neposredno prije zidanja,</t>
  </si>
  <si>
    <t>prilikom zidanja pravovremeno ostaviti otvore prema zidarskim mjerama, voditi računa o uzidavanju pojedinih građevinskih elemenata, o ostavljanju žljebova za kanalizaciju i sl.</t>
  </si>
  <si>
    <t>sati</t>
  </si>
  <si>
    <t>Finu žbuku treba izraditi tako da površine budu posve ravne i glatke, a uglovi i bridovi izvedeni oštro ukoliko u troškovniku nije drugačije označeno. Fina žbuka služi samo za zaglađivanje površina. U jediničnu cijenu žbukanja mora biti uključena ugradnja kutnih met. letvica za izradu ravnih rubova.</t>
  </si>
  <si>
    <t>U cijenu su uključeni rad i sav materijal.</t>
  </si>
  <si>
    <t xml:space="preserve">Zidarske pripomoći. </t>
  </si>
  <si>
    <t>Stavka obuhvaća sve radove koje nije moguće normirati, a odnose se na sitne pripomoći, obrade detalja i sl., a iskazane su putem radnih sati kvalificiranog zidara i pomoćnog radnika.</t>
  </si>
  <si>
    <t>Obračun po satu za sva 4 tornja.</t>
  </si>
  <si>
    <t>NKV RADNIK</t>
  </si>
  <si>
    <t>VKV ZIDAR</t>
  </si>
  <si>
    <t>Prije početka pokrivanja krova sva limarija krova mora biti gotova i postavljena.</t>
  </si>
  <si>
    <t>Norme za pokrivačke radove:</t>
  </si>
  <si>
    <t>Norme za tesarske radove:</t>
  </si>
  <si>
    <t>uzimanje potrebnih izmjera na objektu,</t>
  </si>
  <si>
    <t>sve horizontalne i vertikalne transporte do mjesta montaže,</t>
  </si>
  <si>
    <t>svu štetu kao i troškove popravka kao posljedica nepažnje u toku izvedbe,</t>
  </si>
  <si>
    <t>troškove zaštite na radu.</t>
  </si>
  <si>
    <t>PROJEKTANT KONSTRUKCIJE:</t>
  </si>
  <si>
    <t>GRAĐEV.-OBRT. RADOVI POJAČANJA NOSIVE KONSTRUKCIJE</t>
  </si>
  <si>
    <t>Konzervatorski nadzor.</t>
  </si>
  <si>
    <t>KONZERVATORSKI NADZOR</t>
  </si>
  <si>
    <t>U cijenu stavke je uključen sav materijal, rad i potrebna sredstva i pribor, te radne građevinske platforme i skela.</t>
  </si>
  <si>
    <t>Obračun po m' izvedenog šlica, odnosno po m3 uklonjenog ziđa.</t>
  </si>
  <si>
    <t>ODŠTEMAVANJE MEĐUISPUNE</t>
  </si>
  <si>
    <t>Injektiranja se izvode po završetku popunjavanja sljubnica i fuga, kako injekcijski materijal nebi ispadao iz zone zidova koja se popunjava.</t>
  </si>
  <si>
    <t>U cijenu stavke je uključen sav rad, materijal, transport, te radna skela, bez posebnog naplaćivanja i potraživanja za mjesta sidrenja pribora za injektiranje, pakera i pripadnog stroja za tlačenje injekcijske mase.</t>
  </si>
  <si>
    <t>Sav materijal upotrijebljen za zidarske radove mora odgovarati Tehničkim propisima za zidane konstrukcije (NN 01/07) i pripadajućim normativima.</t>
  </si>
  <si>
    <t>Jedinična cijena radova injektiranja mora sadržavati:</t>
  </si>
  <si>
    <t>pomagala pri radu (skela) osim fasadne skele koje je obračunata u fasaderskim radovima,</t>
  </si>
  <si>
    <t>troškove rada, uključivo prijenos, alata i strojeva,</t>
  </si>
  <si>
    <t>sva priručna pomagala potrebna prema propisima zaštite na radu,</t>
  </si>
  <si>
    <t>cijenu kompletnog materijala, uključivo veznog,</t>
  </si>
  <si>
    <t>cijenu svih potrebnih skela, bez obzira na visinu i vrstu sa prolazima,</t>
  </si>
  <si>
    <t>izrada eventualnih uzoraka, ukoliko je to za koji rad potrebno,</t>
  </si>
  <si>
    <t>transportne troškove materijala,</t>
  </si>
  <si>
    <t>troškove zaštite zidova od utjecaja vrućine, hladnoće, atmosferskih nepogoda,</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</si>
  <si>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</si>
  <si>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</si>
  <si>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</si>
  <si>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Laka pokretna skela bez obzira na visinu ulazi u jedinične cijene stavaka i ne naplaćuje se posebno. Skela mora biti na vrijeme postavljena.</t>
  </si>
  <si>
    <t>Ovi opći uvjeti mijenjaju se ili nadopunjuju opisom pojedine stavke troškovnika.</t>
  </si>
  <si>
    <t>Injektiranje zidova.</t>
  </si>
  <si>
    <t>U međuvremenu će sav višak vode u unutrašnjosti ispariti. Sva mjesta gdje bi mješavina mogla curiti prethodno se trebaju zatvoriti brzovezujućim cementom koji se nakon injektiranja odstranjuje.</t>
  </si>
  <si>
    <t xml:space="preserve">Raditi s prekidima, kako bi injekcijska masa postigla određenu čvrstoću, čime se izbjegava pojava jačeg tlaka u praznom prostoru. </t>
  </si>
  <si>
    <t>Injektiranje zidova pod jačim tlakom.</t>
  </si>
  <si>
    <t>Stavka se izvodi na pozicijama debljeg presjeka u svemu po izvidu i stvarnoj potrošnji "in situ".</t>
  </si>
  <si>
    <t>Sastav mješavine injekcijske smjese- hidratizirano vapno: cement: pijesak= 40%:30%:30%. Tlačna čvrstoća 2-3 N/mm2, bez promjene volumena.</t>
  </si>
  <si>
    <t>Uključivo otprašivanje zida, čišćenje fuga zrakom pod pritiskom, izrada bušenih rupa 9 kom/m2 (u fugama kamenog ziđa, dubina 80-100cm), ugradnja injekcijskih cjevčica ø12-19mm i brtvljenje cementnim mortom.</t>
  </si>
  <si>
    <t>Cijenom je obuhvaćen kompletan rad, materijal i radna skela do potpune gotovosti.</t>
  </si>
  <si>
    <t>Ispitivanja injekcijske smjese za injektiranje ziđa - prije izvođenja radova i svakodnevno tijekom izvedbe radova injektiranja.</t>
  </si>
  <si>
    <t>Izrada dokumentacije i vođenje evidencije  o injektiranju nezavisno od građevinskog dnevnika.</t>
  </si>
  <si>
    <t>Vođenje evidencije injektiranja s navođenjem broja svake pozicije, dokumentiranjem iste u tlocrtima/nacrtima zgrade, evidentiranjem vrste injekcijske smjese, utroška smjese i tlaka injektiranja.</t>
  </si>
  <si>
    <t>Uključivo svakodnevno fotodokumentiranje.</t>
  </si>
  <si>
    <t>U slučaju prolaska nailaska na neki od vodova, odmah izvršiti njihovo izmicanje u dogovoru sa nadležnom komunalnim tijelom.</t>
  </si>
  <si>
    <t>Planiranje dna iskopa za kampadna ojačanja izvesti sa točnošću od ±5cm, što je uključeno u jediničnu cijenu.</t>
  </si>
  <si>
    <t xml:space="preserve">Planiranje iskopa vrši se u prisustvu nadzornog inženjera. Iskop na određenu dubinu završiti neposredno prije početka izvedbe ab tijela ojačanja, odnosno podložnog betona, da se ležajna temeljna ploha tla ispod kampade ne bi raskvasila. Dno iskopa odnosno temelja mora se nalaziti na nosivom tlu bez obzira na projektiranu dubinu temeljenja. </t>
  </si>
  <si>
    <t>U cijenu stavke je uključen sav rad, sav horizontalni i vertikalni transport, te odvoz otpadnog materijala na deponij udaljen do 20km od gradilišta, uz plaćanje svih pristojbi.</t>
  </si>
  <si>
    <t>Uređenje temeljnog tla mehaničkim zbijanjem.</t>
  </si>
  <si>
    <t>Uređenju temeljnog tla se pristupa tek pošto je uklonjen sav humus i iskop prema projektu, odnosno odredbi nadzornog inženjera. Tlo se zbija pri optimalnoj vlažnosti, ako je moguće odmah poslije iskopa ili skidanja humusa. Za vrijeme radova mora biti osigurana odvodnja temeljnog tla.</t>
  </si>
  <si>
    <t>Prije zbijanja treba izravnati površinu tla. Zbijanje se obavlja odgovarajućim sredstvima za zbijanje.</t>
  </si>
  <si>
    <t>Tražena zbijenost po standardnom Proctorovom postupku iznosi 95%, odnosno modul stišljivosti mjeren kružnom pločom promjera 30cm iznosi 80MN/m2 za tlo ispod temeljne ploče.</t>
  </si>
  <si>
    <t>Ispitivanje temeljnog tla.</t>
  </si>
  <si>
    <t>Radove izvršiti tlačnom pločom, te provjeriti nosivost temeljnog tla.</t>
  </si>
  <si>
    <t>Radove izvršiti u prisustvu konstruktera, po potrebi izvesti i sanaciju nosivog temeljnog tla.</t>
  </si>
  <si>
    <t>Dobava materijala, nasipavanje i razastiranje kamenog nabačaja i cakumpaka.</t>
  </si>
  <si>
    <t>Ukupna debljina sloja je 30cm za sloj ispod temeljne ploče (20cm drobljeni kameni nabačaj i 10cm cakumpak)</t>
  </si>
  <si>
    <t>Nabačaj lomljenog kamenog materijala kao nosivog materijala temeljnih stopa i ab ploče, granulacije do 128mm.</t>
  </si>
  <si>
    <t>Kamen potrebno nasipati na poravnatu zemljanu podlogu i geotekstilnu foliju, te jednoliko strojno razastrijeti i iznivelirati na potrebnu debljinu sloja. Na tako pripremljenu površinu nasipati 20cm cakumpaka ili kamene sitneži (drobljeni kamen), te ponovno zbijanje vibrovaljkom. Završno zasipavati cakumpakom na kojega se izvodi podložni beton. Nasipavanje i zbijanje provesti u 3 ciklusa. Završni sloj mora biti u potpunosti gladak i spreman za izvođenje ab-ploče.</t>
  </si>
  <si>
    <t>PRIPREMA - POSTAVA GEOTEKSTILE FOLIJE</t>
  </si>
  <si>
    <t>BETONSKI I ARMIRANO-BETONSKI RADOVI</t>
  </si>
  <si>
    <t>Prije početka izvođenja betonskih radova Izvođač je dužan izraditi "Projekt betona". Izvođač na izrađeni Projekt betona u skladu s propisima, obavezno mora ishoditi suglasnost projektanta konstrukcije.</t>
  </si>
  <si>
    <t>Prilikom izvedbe betonskih i armirano-betonskih radova treba se u svemu pridržavati postojećih propisa, standarda i "tehničkog propisa za betonske konstrukcije" (NN 101/05 i 85/06), "tehničkog propisa za cement za betonske konstrukcije" (NN 64/05), propisanih normi u navedenim propisima, i projektne dokumentacije (glavni projekt - arhitektonski dio, glavni projekt - projekt konstrukcije, izvedbeni projekt - planovi oplate, planovi savijanja armature). Prije početka izvedbe betonskih radova treba pregledati i zapisnički konstatirati podatke o agregatu, cementu i vodi, odnosno o faktorima koji će utjecati na kvalitetu radova i ugrađenog betona.</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</si>
  <si>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</si>
  <si>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</si>
  <si>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</si>
  <si>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</si>
  <si>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Dobava, sječenje, savijanje i postava armature prema planovima savijanja armature i statičkom proračunu, je sastavni dio svake stavke betonskih radova.</t>
  </si>
  <si>
    <t>NAPOMENA OPLATA:</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</si>
  <si>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</si>
  <si>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</si>
  <si>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</si>
  <si>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OBRAČUN BETON:</t>
  </si>
  <si>
    <t>Jedinična cijena BETONA treba sadržavati:</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</si>
  <si>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</si>
  <si>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</si>
  <si>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</si>
  <si>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</si>
  <si>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</si>
  <si>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</si>
  <si>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</si>
  <si>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</si>
  <si>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</si>
  <si>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</si>
  <si>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</si>
  <si>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zaštite na radu,</t>
  </si>
  <si>
    <t>troškove atesta.</t>
  </si>
  <si>
    <t>Jedinična cijena ARMATURE treba sadržavati:</t>
  </si>
  <si>
    <t>doprema betonskog željeza na savijalište,</t>
  </si>
  <si>
    <t>doprema na gradilište gotove armature iz centralnog savijališta,</t>
  </si>
  <si>
    <t>troškove radne snage za kompletan rad, opisan u troškovniku,</t>
  </si>
  <si>
    <t>sve horizontalne i vertikalne transporte do mjesta ugradnje,</t>
  </si>
  <si>
    <t>potrebnu radnu skelu (izuzima se fasadna skela),</t>
  </si>
  <si>
    <t>čišćenje nakon završetka radova,</t>
  </si>
  <si>
    <t>U obračunu će biti priznata armatura prema nacrtima armature i iskazu armature definiranom statičkim proračunom!</t>
  </si>
  <si>
    <t>OBRAČUN OPLATA:</t>
  </si>
  <si>
    <t>Jedinična cijena OPLATE treba obuhvatiti:</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</si>
  <si>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</si>
  <si>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</si>
  <si>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</si>
  <si>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</si>
  <si>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</si>
  <si>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oplata serklaža se obračunava priznaje se samo sa stvarno postavljene strane,</t>
  </si>
  <si>
    <t>zapunjavanje rupa od juvidur cijevi (čepovi u mortu ili pur pjena) - bitno je zbog zvuka,</t>
  </si>
  <si>
    <t>ugradnju trokutaste lajsne na vidljivim rubovima stupova, i zidova koji se ne oblažu toplinskom izolacijom ili ne žbukaju</t>
  </si>
  <si>
    <t>Uključivo i potrebna zaravnavanja, te sve napuste betonske površine i sl., kao i pokose uz razna ojačanja i produbljenja temelja, odnosno na svim mjestima promjene geometrije osnovne ravnine temeljne ploče.</t>
  </si>
  <si>
    <t xml:space="preserve">Beton spravljen u betonari od riječnog agregata do veličine zrna 16mm. </t>
  </si>
  <si>
    <t>PODLOŽNI BETON, d=8cm; C12/15; UKLJUČIVO I PREPUST DO POKOSA U ISKOPU, KAO I  SVA SKOŠENJA ISPOD OJAČANJA TEMELJA I SL.</t>
  </si>
  <si>
    <t>Beton klase po specifikaciji spravljen u betonari - kameni agregat 0-16mm (treba sadržavati kamenu sitnež 0-4mm).</t>
  </si>
  <si>
    <t>U ploči je potrebno ostaviti uštede za prodore cijevi instalacija, sve prema projektima instalacija.</t>
  </si>
  <si>
    <t>Gornja površina ravna, bez rupa i gnijezda, pripremljena za daljnju obradu, beton dobro zbijen, izvibriran, bez vidljivih rupa na spojevima oplatnih ploča ili sudara prekida taktova betoniranja, odnosno bez gnijezda i rupa.</t>
  </si>
  <si>
    <t xml:space="preserve">Armirati prema statičkom proračunu i planu savijanja armature. U cijenu su uključeni svi distanceri i držači armature. Sve prema pravilima struke. </t>
  </si>
  <si>
    <t>Obračun po m3 ugrađenog betona i po m' trake.</t>
  </si>
  <si>
    <t>Izvesti u potrebnoj glatkoj oplati. AB ojačanja armirati prema statičkom računu i planu armature, sa armaturom kvalitete B500B. Zaštitni sloj betona prema armaturi izvesti prema statičkom izračunu i uvjetima djelovanja okoline XC-1.</t>
  </si>
  <si>
    <t>Svi distanceri i držači armature u cijeni. U cijenu je uključena dobava i ugradba betona, njega betona te dobava i postava oplate.</t>
  </si>
  <si>
    <t>Površina svih vidljivih elemenata ravna, bez rupa i gnijezda, pripremljena za daljnju obradu, beton dobro zbijen, izvibriran, bez vidljivih rupa na spojevima oplatnih ploča ili sudara prekida taktova betoniranja, odnosno bez gnijezda i rupa.</t>
  </si>
  <si>
    <t>U cijenu stavke je uključen sav rad, materijal i transport, te potrebna radna skela, uključivo i sve pripadne transporte.</t>
  </si>
  <si>
    <t xml:space="preserve">Obračun po m3 ugrađenog betona.  </t>
  </si>
  <si>
    <t>kg</t>
  </si>
  <si>
    <t>BRAVARSKI RADOVI - ČEL.KONSTRUKCIJA</t>
  </si>
  <si>
    <t>Ponuđač je dužan nuditi solidan i ispravan rad, na temelju shema i troškovnika. U obzir se neće uzimati naknadno pozivanje na eventualno nerazumijevanje ili manjkavosti opisa ili nacrta. Davanjem ponude ponuđač usvaja u cijelosti ove uvjete.</t>
  </si>
  <si>
    <t>Sve površine čelika vruće cinčane: sloj cinka iznosi 50-85 μm, ovisno o tome da li je materijal obrađen cinkom na neki drugi način. Ukoliko vruće cinčani materijal ide na daljnu obradu bojanjem, obavezno primijeniti sloj reaktivne boje i pripremu za daljnu završnu obradu.</t>
  </si>
  <si>
    <t>Ukoliko u popisu radova nije posebno navedeno, potrebno je nuditi sve funkcionalno potrebne priključke (pločevine, sidrene pričvrsnice ili stope, odnosno pričvrsna sredstva i materijale, podkonstrukcije i pomoćne izolacijske i brtvene materijale).</t>
  </si>
  <si>
    <t>Priključci na građevinsku konstrukciju moraju biti izvedeni od najmanje 5mm debele čel. pločevine. Pločevina mora biti mehanički obrađena prije završne površinske obrade.</t>
  </si>
  <si>
    <t>Također je potrebno predvidjeti izradu odgovarajućih rupa, kao prihvata za zaštitu elemenata od groma ili za uzemljenje.</t>
  </si>
  <si>
    <t>SVA SPOJNA MJESTA PROFILA IZVESTI PUTEM ODGOVARAJUĆIH PRIHVATNIH I SPOJNIH PLOČEVINA, U SVEMU PREMA DETALJU STATIČKOG PRORAČUNA. SVI SPOJEVI VIJČANI. ODVAJANJE PLOČEVINA OD AB KONSTRUKCIJE PREKO ELASTOMERNOG LEŽAJA.</t>
  </si>
  <si>
    <t>Jedinična cijena izvedbe bravarskih konstrukcija mora obuhvatiti slijedeće:</t>
  </si>
  <si>
    <t>sav materijal, dobava, izrada i doprema alata, mehanizacija i uskladištenje,</t>
  </si>
  <si>
    <t>izrada radioničkih nacrta i detalja,</t>
  </si>
  <si>
    <t>završnu obradu osim ako u stavci nije drugačije određeno, vrućim cinčanjem i ličenjem,</t>
  </si>
  <si>
    <t>sve horizontalne i vertikalne transporte do mjesta montaže (uključivo korištenje dizalica, kranova i sl.),</t>
  </si>
  <si>
    <t>Obračunava se po kg čelika, provjerene kvalitete, dimenzija te položaja  prema projektu do potpune gotovosti.</t>
  </si>
  <si>
    <t>U SVEMU PREMA NACRTIMA.</t>
  </si>
  <si>
    <t>KROVOPOKRIVAČKI RADOVI</t>
  </si>
  <si>
    <t>U cijeni stavke sav horizontalni i vertikalni transport, potrebna radna skela i sav sitni materijal i pribor.</t>
  </si>
  <si>
    <t>SLIJEME</t>
  </si>
  <si>
    <t>SNJEGOBRANI</t>
  </si>
  <si>
    <t>ODZRAČNA MREŽICA</t>
  </si>
  <si>
    <t>OPĆE STAVKE - ORGANIZACIJA I PRIPREMA GRADILIŠTA</t>
  </si>
  <si>
    <t>Izvedba pripremnih radova - elaborat organizacije gradilišta.</t>
  </si>
  <si>
    <t>Prije uređenja gradilišta treba  napraviti nacrt (plan) uređenja gradilišta i predočiti investitoru na odobrenje. Pri tom treba uzeti u obzir da se ne sprečavaju eventualni radovi izmjere, posebice iskolčenja i provjere granica ulica, puteva i građevine.</t>
  </si>
  <si>
    <t>U nacrtu uređenja treba uzeti u obzir i skladištenje zemljane mase. Površine, skladišne površine, slobodne površine i slično, koje će se koristiti za uređenje gradilišta, trebaju se umetnuti u nacrt uređenja gradilišta s podatkom svrhe korištenja. Uređenje gradilišta na tratini ili humusu nije dopušteno.</t>
  </si>
  <si>
    <t>Prije početka radova izvođač se mora informirati o prolazu vodova, kablove itd. (nadzemno i podzemno), te pravodobno zatražiti sva potrebna premještanja. U slučaju dvojbe izvođač je u obvezi zatražiti utvrđivanje točnih trasa instalacija.</t>
  </si>
  <si>
    <t>Radove je obvezan izvršiti izvoditelj radova prije nego pristupi izvođenju, a isti mora imati posebno istaknute pozicije kranovi i kranski uređaji (osim mobilnih kranova), miješalica i silosa, odnosno transportnih uređaja, uključivo i tehničke parametre vezane uz iste - maksimalnu visinu, istak (krak) i potporno opterećenje.</t>
  </si>
  <si>
    <t>Također nevezano na terminski plan izvođenja radova, izvođač je u obvezi pravovremeno informirati investitora o namjeravanom micanju uređenja gradilišta ili bitnih dijelova istog.</t>
  </si>
  <si>
    <t>Gradilište mora biti uređeno sukladno odredbama Zakona o zaštiti na radu sukladno elaboratu uređenja gradilišta.</t>
  </si>
  <si>
    <t>ELABORAT ORGANIZACIJE GRADILIŠTA SA PRIPADNIM SHEMAMA</t>
  </si>
  <si>
    <t>Prilikom dobave i montaže (i kasnije demontaže) skele, obavezno voditi računa o otežanom pristupu i manipulativnim mogućnostima i specifičnoj lokaciji projekta.</t>
  </si>
  <si>
    <t>Geodetsko praćenje radova i snimanje izvedenog stanja.</t>
  </si>
  <si>
    <t>GEODETSKI SNIMAK IZVEDENOG STANJA</t>
  </si>
  <si>
    <t>DEMONTAŽA I IZMJEŠTAJ GROMOBRANSKE TRAKE (VERTIKALE UKUPNE DULJINE 80m' I HORIZONTALNI RAZVOD U DULJINI 100m'), UKLJUČIVO I PRIVREMENO PREMOŠTAVANJE U FAZI IZVOĐENJA RADOVA I SPAJANJE U KOORDINACIJI SA IZVOĐENJEM POSTAVE I UZEMLJENJA SKELE, KAO I NAKNADNO VRAĆANJE GROMOBRANSKIH TRAKA I SPOJNICA NA ISTU LOKACIJU</t>
  </si>
  <si>
    <t>Posebnu pažnju obratiti na izvođenje radova na visini, koji moraju biti izvedeni da se u potpunosti provede zaštita radnika, kao i zaštita tereta i materijala koji se uklanja od padanja i sl., uz posebno pažnju na osiguranje i provođenje svih mjera ZNR.</t>
  </si>
  <si>
    <t>Stavkom obuhvatiti održavanje svih vertikalnih i horizontalnih znakova za cijelo vrijeme trajanja privremene regulacije prometa, kao i postavu čeličnih ploča, ukoliko se iz bilo kojeg razloga prilikom izvođenja radova pojavi potreba za izradom istih. Uključivo i demontažu i prilagodbu postojećih znakova, kao i troškove privremene regulacije i pripadnih zauzeća i uzrupacije, kao i kompletnu koordinaciju sa nadležnim odjelom za promet u predviđenom vremenskom roku trajanja izvođenja radova.</t>
  </si>
  <si>
    <t>Demontaža limenih opšava i žlijebova postojećeg krova - spoj krovnog vijenca i limenog pokrova - ZAMJENA.</t>
  </si>
  <si>
    <t>Pažljiva demontaža limenih opšava spoja krovišta i krovnog vijenca kao i svih spojeva i prijelaza  r.š. do 700mm, sa svim potrebnim transportima i odvozom sa gradilišta.</t>
  </si>
  <si>
    <t>Stavkom obuhvatiti uklanjanje kompletnog limenog opšava postojećih opšava i žlijeba krovnog vijenca, nazidnih limova krovne atike, opšava uvala i spojeva i nazidnih limova na spoju sa krovnom kupolom i sl.</t>
  </si>
  <si>
    <t>SVA RUŠENJA I DEMONTAŽA OBUHVAĆAJU TROŠAK ODVOZA SVIH TRANSPORTA I MATERIJALA NA DEPONIJ UDALJEN DO 25km OD GRADILIŠTA.</t>
  </si>
  <si>
    <t>Uključivo pripadne nosače, kao i kotliće i odvodne vertikale i nožišta istih.</t>
  </si>
  <si>
    <t>UVALE I SL.</t>
  </si>
  <si>
    <t>NOŽIŠTA ODVODNIH VERTIKALA - SPOJ NA ODVODNU MREŽU OD LIJEVANO-ŽELJEZNIH CIJEVI</t>
  </si>
  <si>
    <t>g</t>
  </si>
  <si>
    <t>LIMENI OPŠAVI - SPOJ KROVNIH PLOHA I RUBA KROVA r.š. DO 700mm</t>
  </si>
  <si>
    <t>UPUŠTENI ŽLIJEBOVI - CENTRALNI DIO Ø100mm</t>
  </si>
  <si>
    <t>ODVODNE VERTIKALE Ø110mm</t>
  </si>
  <si>
    <t>Stavka obuhvaća mehaničko uklanjanje sloja završne žbuke kompletno do nosivog sloja postojeće žbuke, odnosno kompletno do nosive zidne osnove.</t>
  </si>
  <si>
    <t>PRIVREMENA DEMONTAŽA I ODPSJANJE SPOJA UZEMLJENJA METALNIH MASA (VANJSKI BRAVASKI ELEMENTI, UZEMLJENJE METALNIH MASA, METALNI ELEMENTI I SL.)</t>
  </si>
  <si>
    <t>Stavka obuhvaća sve radove koje nije moguće normirati, a odnose se na sitne pripomoći, PAŽLJIVA RUŠENJA I PRIPREME, a iskazane su putem radnih sati kvalificiranog i pomoćnog radnika.</t>
  </si>
  <si>
    <t>Obračun po satu.</t>
  </si>
  <si>
    <t>Izrada šliceva i prodora unutar unutarnjih zidova za prolaz instalacija i razne montaže.</t>
  </si>
  <si>
    <t>Nakon zarezivanja kompletna obloga se odštemava i odvaja od nosive konstrukcije zida, i po potrebi lagano ručno uštemava do dubine maksimalno 8cm, mjereći od ruba zida u kojem se izvodi instalacija.</t>
  </si>
  <si>
    <t xml:space="preserve">Prije izvedbe skele izvođač je dužan izraditi projekt skele što je u cijeni stavke, kao i čitavi obuhvat izvedbe privremenih nadsvođenja u zoni prolaska ljudi i trećih osoba, odnosno uz zaštite (posebno ulaznog i zabatnog dijela, odnosno istočnog ulaza). Cijenom obuhvatiti i naknadu za zauzimanje javnih površina. </t>
  </si>
  <si>
    <t>Skelu je potrebno osigurati od prevrtanja sidrenjem u objekt I PRAVILNIM RAZUPIRANJEM, uz minimalno oštećivanje zidne konstrukcije u koju se skela sidri. Obrada rupa nakon skidanja skele predmetnom ja zasebne stavke zidarskih radova.</t>
  </si>
  <si>
    <t>Ukloniti kompletno do nosive konstrukcije rogova i djela letvi koje se zadržavaju, kako bi geometrija i konstruktivna ukruta krovišta ostala stabilna. Postojeći rogovi (dim. do 12-18/22-24cm) se uklanjaju samo djelomično u skladu sa zatečenim stanjem, po uklanjanju krovišta i po stvarnom uvidu u konstrukciju krovišta po uklanjanju pokrova.</t>
  </si>
  <si>
    <t>PAROPROPUSNO-VODONEPROPUSNA KROVNA FOLIJA</t>
  </si>
  <si>
    <t>i</t>
  </si>
  <si>
    <t>U cijenu stavke je uključen sav rad, materijal i transport, uključivo sve vijke sa brtvom i sav sitni materijal i pribor.</t>
  </si>
  <si>
    <t>11.</t>
  </si>
  <si>
    <t>10.</t>
  </si>
  <si>
    <t>Svi radovi moraju biti izvedeni stručno i solidno, a moraju se izvesti prema:</t>
  </si>
  <si>
    <t>Pravilniku o tehničkim mjerama i uvjetima za završne radove u zgradarstvu, Sl 49/70;</t>
  </si>
  <si>
    <t>Pravilniku o zaštiti na radu u građevinarstvu, Sl. 26/69.</t>
  </si>
  <si>
    <t>Prije izvedbe izvođač je dužan od projektanta zatražiti eventualna objašnjenja, a za promjene materijala ili načina izvedbe treba prethodno dobiti i njegovu suglasnost.</t>
  </si>
  <si>
    <t>Sve limarske radove izvesti točno prema opisu u troškovniku, tamo gdje je to projektom predviđeno. Materijali moraju zadovoljavati odgovarajuće propise i standarde:</t>
  </si>
  <si>
    <t>Svi ostali materijali, koji nisu obuhvaćeni standardima, moraju imati ateste od za to ovlaštenih organizacija.</t>
  </si>
  <si>
    <t>Dijelovi različitog materijala ne smiju se dodirivati jer bi uslijed toga moglo doći do korozije zbog galvanskih nestabilnosti.</t>
  </si>
  <si>
    <t>Ispod svih opšava treba položiti sloj krovne ljepenke ili vodonepropusne paropropusne folije predviđene za oblaganje krovnih konstrukcija, odnosno za izvođenje limarskih radova.</t>
  </si>
  <si>
    <t>Jedinična cijena izvedbe limarskih radova mora obuhvatiti slijedeće:</t>
  </si>
  <si>
    <t>uzimanje mjera na gradnji za izvedbu i obračun,</t>
  </si>
  <si>
    <t>sav materijal, uključivo pomoćni,</t>
  </si>
  <si>
    <t>sav rad na gradnji u radionici,</t>
  </si>
  <si>
    <t>poduzimanje mjera po HTZ i drugim postojećim propisima,</t>
  </si>
  <si>
    <t>potrebna radna skela,</t>
  </si>
  <si>
    <t>dovođenje plina, struje i vode od priključaka na gradilištu do mjesta upotrebe,</t>
  </si>
  <si>
    <t>transport materijala na gradilište, uskladištenje te doprema na mjesto ugradbe,</t>
  </si>
  <si>
    <t>zaštita izvedenih radova do primopredaje,</t>
  </si>
  <si>
    <t>ugradba u ziđe i slično, obujmica, slivnika i sl.</t>
  </si>
  <si>
    <t>dobava i ugradba pakni odnosno ugradba limarije upucavanjem,</t>
  </si>
  <si>
    <t>čišćenje i miniziranje željeznih dijelova,</t>
  </si>
  <si>
    <t>dobava i polaganje podložne ljepenke.</t>
  </si>
  <si>
    <t>Upotrebljeni materijal mora odgovarati standardima ili imati odgovarajuće ateste. Ukoliko nije drugačije određeno radovi se izvode iz:</t>
  </si>
  <si>
    <t>CINKOTIT LIMA 0,55mm,</t>
  </si>
  <si>
    <t>POCINČANOG LIMA DEBLJINE 0,55mm,</t>
  </si>
  <si>
    <t>CINČANOG LIMA DEBLJINE 0,65mm I</t>
  </si>
  <si>
    <t>BAKRENOG LIMA DEBLJINE 0,75mm</t>
  </si>
  <si>
    <t xml:space="preserve">Ukoliko je to potrebno izvođač limarije dužan je uzeti mjere u naravi te obavezno ispitati sve elemente na kojima se izvode limarski radovi i na eventualne neispravnosti upozoriti nadzornog inženjera. </t>
  </si>
  <si>
    <t>U spoj sa ravninom ploče između dvije zone armaturnih mreža i vilica predviđena ugradnja bentonitne bubreće trake - zaštita od prodora vlage.</t>
  </si>
  <si>
    <t>l</t>
  </si>
  <si>
    <t>m</t>
  </si>
  <si>
    <t>n</t>
  </si>
  <si>
    <t>o</t>
  </si>
  <si>
    <t>p</t>
  </si>
  <si>
    <t>IZOLATERSKI RADOVI</t>
  </si>
  <si>
    <t>U cijenu su uključene vrijednosti svih radova i materijala. Obračun po m2 izvedene zaštite od stražnjeg navlaživanja sa izvedbom brtvenog holkera, obračunatog po m'.</t>
  </si>
  <si>
    <t>Svi radovi moraju se izvesti kvalitetno i stručno držeći se projektne dokumentacije i slijedećih propisa:</t>
  </si>
  <si>
    <t>pravilnika o teh. mjerama za ugljikovodične hidroizolacije krovova i terasa (sl. br. 26/69),</t>
  </si>
  <si>
    <t>pravilnika o tehničkim normativima za projektiranje i izvođenje završnih radova u građevinarstvu (sl. br. 21/90),</t>
  </si>
  <si>
    <t>Ovi radovi obuhvaćaju hidroizolaciju i toplinsku izolaciju podova, zidova i krova. Ostale izolacije obuhvaćene su u pokrivačkim, limarskim i drugim zanatskim radovima.</t>
  </si>
  <si>
    <t>Prije početka radova izvođač mora ustanoviti kvalitetu podloge na koju se izvodi izolacija, te ukoliko nije pogodna za rad mora o tome na osnovu relevantnih dokaza, pismeno izvjestiti nadzornog inženjera kako bi se podloga na vrijeme popravila i pripremila za izvođenje izolacije.</t>
  </si>
  <si>
    <t>Radovi se moraju izvesti u svemu prema pravilima struke, uvjetima i opisima iz troškovnika, te uputama proizvođača. Podloga za hidroizolaciju mora biti suha i čvrsta, ravna i bez šupljina na površini, te očišćena od prašine i raznih nečistoća. Pažljivo izvesti savijanje traka i preklope prema uputama proizvođača, uz upotrebu tipskih prefabriciranih elemenata za složene spojeve (kuteve, bridove, vodolovna grla, prodore i slično), jer će sve manjkavosti i štete nastale lošom izvedbom izolacije snositi izvođač.</t>
  </si>
  <si>
    <t>Stavke obuhvaćaju kvalitetnu i potpunu izradu svih detalja u svemu prema sistemskim zahtjevima proizvođača, odnosno prema detaljima u projektu.</t>
  </si>
  <si>
    <t>Obračun se vrši po m2 stvarno izvedene, funkcionalne (vodonepropusne) površine uz primjenu jediničnih cijena. U cijenu svake stavke uključeno je:</t>
  </si>
  <si>
    <t>cijena materijala, alata i mehanizacije,</t>
  </si>
  <si>
    <t>cijena spojnog, pomoćnog i potrošnog materijal potrebnog za izvedbu radova prema pravilima struke i uputama proizvođača,</t>
  </si>
  <si>
    <t>troškove zaštite od temperaturnih i atmosferskih nepovoljnih utjecaja,</t>
  </si>
  <si>
    <t>troškovi radne snage za kompletan rad propisan troškovnikom,</t>
  </si>
  <si>
    <t>troškovi svih prijevoza i prijenosa, te potrebna radna skela,</t>
  </si>
  <si>
    <t>troškovi deponiranja materijala i alata te čišćenje po završetku rada,</t>
  </si>
  <si>
    <t>troškovi popravka nastalih zbog nepažljive izvedbe ili pričinjena štete drugim izvođačima,</t>
  </si>
  <si>
    <t>troškovi svih ispitivanja i atestiranja,</t>
  </si>
  <si>
    <t>sve troškove s naslova svih naknada, ishođenja suglasnosti i dozvola potrebni za neometani rad i izvođenje radova.</t>
  </si>
  <si>
    <t>Zaštita od stražnjeg navlaživanja nadtemeljnih zidova i temeljne ploče.</t>
  </si>
  <si>
    <t>Izvesti polimercementnim premazom otpornim na soli i negativan tlak, na prethodno odprašenu i podlogu impregniranu odgovarajućim primerom.</t>
  </si>
  <si>
    <t>Uz sudar vertikalnog zida i temeljne stope na svježi sloj izvedene zaštite od stražnjeg navlaživanja izvodi se i brtveni holker radijusa min 4cm vodonepropusnim mortom.</t>
  </si>
  <si>
    <t>ZAŠTITA OD STRAŽNJEG NAVLAŽIVANJA HORIZONTALNA</t>
  </si>
  <si>
    <t>LIMARSKI RADOVI</t>
  </si>
  <si>
    <t>Sve komplet sa spojnim materijalom.</t>
  </si>
  <si>
    <t xml:space="preserve">U cijenu stavke je uključen sav rad, materijal i transport, te potrebna radna skela.  </t>
  </si>
  <si>
    <t>Sve komplet sa spojnim materijalom i radom.</t>
  </si>
  <si>
    <t>Izrada i postava opšavnog lima krovnog vijenca - podvučeni lim ispod upuštenog žlijeba sa pripremom i falcanim spojem za skriveno korito - žlijeb.</t>
  </si>
  <si>
    <t>SAV MATERIJAL, PRIJE PROIZVODNJE, UKLJUČIVO I UZORKE DOSTAVITI NA ODOBRENJE NADLEŽNOJ KONZERVATORSKOJ SLUŽBI.</t>
  </si>
  <si>
    <t>Lim r.š do 1.200,00mm komplet sa nosačima dim. 25x5x1200mm, koji dolaze na osnom razmaku od cca. 75cm i ujedno nose upušteni žlijeb (dio koji izlazi iz ravnine krova prema ravnini krovnog žlijeba), dok se vanjska strana podvlači i dodatno pričvršćuje na vlastiti nosač.</t>
  </si>
  <si>
    <t>Sve komplet sa nosačima dim. 25x5x700mm koji prate raster postavljanja podvučenog lima.</t>
  </si>
  <si>
    <t>Stavkom obuhvaćeno obijanje ukupne površine svih zidova - kameni zidovi - žbuka vapnena, sa kvarcnim pijeskom.</t>
  </si>
  <si>
    <t>GEODETSKO PRAĆENJE RADOVA SA PERIODIČKIM PRAĆENJEM NAGIBA I IZRADOM IZVJEŠTAJA</t>
  </si>
  <si>
    <t>IZRADA IZVJEŠĆA SA DNEVNIKOM PERIODIČKOG PRAĆENJA INKLINACIJE ZA CRKVU I ZVONIK</t>
  </si>
  <si>
    <t>Obračun prema broju kompletnih priključaka na infrastrukturu.</t>
  </si>
  <si>
    <t>Stavka podrazumjeva umrtvljenje priključaka (vodovod, telefon, kanalizacija i sl.) prije početka rušenja i iskopa. Uključivo prilikom ovih radova obavezno konzultiranje predstavnika komunalnih poduzeća.</t>
  </si>
  <si>
    <t>VODOVOD</t>
  </si>
  <si>
    <t>ODVODNJA</t>
  </si>
  <si>
    <t>SLABA STRUJA - TELEFON</t>
  </si>
  <si>
    <t>kompl</t>
  </si>
  <si>
    <t>ZIDARSKI RADOVI - SANACIJA</t>
  </si>
  <si>
    <t>Provedba injektiranja pripremljenom smjesom pod pritiskom od 1atm. Injektiranje se izvodi pažljivo u fazama po visini od cca 1,5m zida.</t>
  </si>
  <si>
    <t>Popravak oštećenih dijelova zida.</t>
  </si>
  <si>
    <t>SVODOVI</t>
  </si>
  <si>
    <t>Mali željezni dijelovi, konstrukcijski.</t>
  </si>
  <si>
    <t>Obračun prema broju kompletnih priključaka na infrastrukturu; stavka uključuje dovođenje građevine u beznaponsko stanje prije početka izvođenja radova, i naknadno dovođenje u stanje napona po završetku izvođenja svih radova.</t>
  </si>
  <si>
    <t>Dovođenje građevine u beznaponsko stanje i naknadno puštanje napona, po završetku izvedbe svih radova.</t>
  </si>
  <si>
    <t>Konzervatorska istraživanja.</t>
  </si>
  <si>
    <t xml:space="preserve">Konzervatorska istraživanja žbuke i boja pročelja nakon postave skele, a prije rušenja i demontaže, radi utvrđivanja izgleda pročelja u raznim povijesnim razdobljima, te radi utvrđivanja obrada elemenata. </t>
  </si>
  <si>
    <t>Prema odredbama GZZZSKP-a otvoriti konzervatorske sonde na ravnim površinama, u zoni podnožja, na vučenim profilacijama vijenaca, ertama prozora, oko vrata ulaza, te stolariji i bravariji. Stavka uključuje izradu nacrta istraživanja s ucrtanim i opisanim nalazima.</t>
  </si>
  <si>
    <t>Konzervatorska istraživanja žbuke i boja pročelja nakon postave skele, a prije rušenja i demontaže, radi utvrđivanja izgleda pročelja u raznim povijesnim razdobljima, te radi utvrđivanja obrada elemenata. Prema odredbama GZZZSKP-a otvoriti konzervatorske sonde na ravnim površinama, u zoni podnožja, na vučenim profilacijama vijenaca, ertama prozora, oko vrata ulaza, te stolariji i bravariji.</t>
  </si>
  <si>
    <t xml:space="preserve">Stavka uključuje izradu nacrta istraživanja s ucrtanim i opisanim nalazima. </t>
  </si>
  <si>
    <t>IZRADA SONDI</t>
  </si>
  <si>
    <t>IZRADA IZVJEŠTAJA SA PRIPADNIM NACRTIMA</t>
  </si>
  <si>
    <t>Izrada projekta izvedenog stanja.</t>
  </si>
  <si>
    <t>IZRADA PROJEKTA IZVEDENOG STANJA</t>
  </si>
  <si>
    <t>Izrada ploče gradilišta s obaveznim sadržajem koji je propisan Pravilnikom, uz dodatak natpisa kojim se ističe da se operacija financira sredstvima FSEU, amblemom EU i tekstom "EUROPSKA UNIJA".</t>
  </si>
  <si>
    <t>Izrada fotodokumentacijskog elaborata.</t>
  </si>
  <si>
    <t>Stavka obuhvaća izradu fotodokumentacije svih površina s kojih se skidaju slojevi (zidovi i podovi) te praćenje procesa obnove, posebice u zonama koje su od veće povijesne vrijednosti, a koje određuje nadležni konzervatorski odjel.</t>
  </si>
  <si>
    <t>Dodatni istražni radovi.</t>
  </si>
  <si>
    <t>Stavka se izvodi isključivo po nalogu konzervatorske službe, a obuhvaća dodatne istražne radove.</t>
  </si>
  <si>
    <t>O potrebi za istima odlučuju projektant i nadležni konzervator, a potvrđuje ih nadzorni inženjer</t>
  </si>
  <si>
    <t>PROSTORI PRIVREMENIH DEPONIJA</t>
  </si>
  <si>
    <t>DOBAVA, ODRŽAVANJE I ODVOZ KEMIJSKOG WC-a</t>
  </si>
  <si>
    <t>Obračun po m2 kompletno izvedene zaštite.</t>
  </si>
  <si>
    <t>Uključivo i pripadnu podkonstrukciju.</t>
  </si>
  <si>
    <t>Sav upotrebljeni materijal i finalni građevinski proizvodi moraju odgovarati postojećim tehničkim propisima i HR normama.</t>
  </si>
  <si>
    <t>Izvoditelj je dužan na zahtjev investitora i nadzornog inženjera predočiti uzorke i prospekte za pojedine materijale koji se planiraju upotrijebiti, kao i predočiti njihove ateste o kvaliteti, izdane od ovlaštene organizacije.</t>
  </si>
  <si>
    <t xml:space="preserve">Krovište mora biti pokriveno kvalitetnim materijalom, pravilnog oblika, traženih dimenzija, koji u potpunosti zadovoljava važeće propise i standarde i ne smije propuštati vodu. Pokrivanje se vrši po propisima i pravilima zanata. </t>
  </si>
  <si>
    <t xml:space="preserve">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 zanata. </t>
  </si>
  <si>
    <t>Svi materijali za izradu krovopokrivačnih radova mora odgovarati važećim propisima i normama:</t>
  </si>
  <si>
    <t>Jedinična cijena izvedbe krovopokrivačkih radova mora obuhvaćati:</t>
  </si>
  <si>
    <t>izradu kompletnog krovišta, sa pokrivanjem svih ploha i pozcija prema specifikaciji,</t>
  </si>
  <si>
    <t>sve horizontalne i vertikalne transporte do mjesta montaže, uključivo sve spojnice, pričvrsno spojni pribor, trake, mort za sljemenjake, te sve elemente za fiksiranje crijepa na ravnine krova u svemu prema opisima,</t>
  </si>
  <si>
    <t>obračun po m2 stvarno izvedene krovne plohe (ne prema ortogonalnoj projekciji krovišta).</t>
  </si>
  <si>
    <t>Obračun po m2.</t>
  </si>
  <si>
    <t>Dobava, montaža, korištenje, demontaža i otprema lake pokretne skele.</t>
  </si>
  <si>
    <t>Obračun po kompletu pomične skele opremljene prema propisima.</t>
  </si>
  <si>
    <t xml:space="preserve">Pažljivo razgrađivanje labilnih opeka na zidovima, vijencima i svodovima sa podupiranjem okolnih opeka, vađenjem labilnih opeka, čišćenjem starog morta te ugradnjom opeka novim vezivnim mortom na izvornim pozicijama. </t>
  </si>
  <si>
    <t>Ukoliko su postojeće opeke mehanički oštećene, potrebno ih je zamijeniti kvalitetnim novim opekama istog formata, što je također uključeno u jediničnu cijenu.</t>
  </si>
  <si>
    <t>Obračun po komadu razgrađene opeke.</t>
  </si>
  <si>
    <t>RAZGRADNJA I PREZIDAVANJE POSTOJEĆE OPEKE</t>
  </si>
  <si>
    <t>RAZGRADNJA POSTOJEĆE I UZIDAVANJE NOVOM OPEKOM</t>
  </si>
  <si>
    <t>Sanacija manjih pukotina te svih dostupnih sljubnica fugiranjem u dubini 5cm.</t>
  </si>
  <si>
    <t>Zidarske pripomoći - pripomoći kod sanacije.</t>
  </si>
  <si>
    <t>KV ZIDAR</t>
  </si>
  <si>
    <t xml:space="preserve">Stavka uključuje kompletnu demontažu i odvoz na </t>
  </si>
  <si>
    <t>12.</t>
  </si>
  <si>
    <t>13.</t>
  </si>
  <si>
    <t>ZEMLJANI RADOVI</t>
  </si>
  <si>
    <t>Prije izrade ponude izvođač je dužan provjeriti sastav tla iskopom probnih sondi i nasumičnom provjerom površinskog iskopa (vađenje sondi tla), kako bi potvrdio kategorizaciju tla iskazanu u troškovniku, odnosno iskazanu unutar geomehaničkog elaborata.</t>
  </si>
  <si>
    <t>Dužnost je izvođača da utvrdi pravi sastav tla, odnosno njegovu kategoriju i ukoliko odstupa od Geotehničkog elaborata i/ili projekta konstrukcije, obavijesti projektanta i nadzornog inženjera.</t>
  </si>
  <si>
    <t>Ukoliko izvođač prilikom iskopa zemlje naiđe na bilo kakve predmete, objekte ili instalacije, dužan je na tom mjestu obustaviti radove i o tome obavijestiti investitora i nadzornog inženjera. Ako se ukaže potreba na miniranje djela terena, izvoditelj je prije ugovaranja i davanja konačne ponude, odnosno prije početka radova dužan upozoriti investitora i projektanta na isto.</t>
  </si>
  <si>
    <t>Materijal koji se dobije prilikom izvedbe radova vlasništvo je naručioca, dok su eventualni nalazi povijesne vrijednosti društveno vlasništvo.</t>
  </si>
  <si>
    <t xml:space="preserve">Potrebna građa za podupiranje mora biti pripremljena na gradilištu prije početka iskopa.  </t>
  </si>
  <si>
    <t>Također se prilikom iskopa i odvoza materijala moraju poštivati i propisi za zbrinjavanje rudnih bogatstava, definirani Zakonom o rudarstvu. Dakle zbrinjavanje rudnih otpada, obuhvaća ponovno iskorištavanje sukladno propisima i potrebnim mjerama skupljanja, transporta, obrade i skladištenja nadležnih tijela.</t>
  </si>
  <si>
    <t>Ručne i strojne iskope dijelimo obzirom na tlocrtnu iskopinu:</t>
  </si>
  <si>
    <t>na široke iskope, odnosno iskope tlocrtne površine veće 16 m2,</t>
  </si>
  <si>
    <t>na trakaste iskope,</t>
  </si>
  <si>
    <t>na pojedinačne iskope, odnosno iskope tlocrtne površine manje od 16m2.</t>
  </si>
  <si>
    <t>Površinski iskopi su svi iskopi do dubine 30cm.</t>
  </si>
  <si>
    <t>Prilikom prijema radova na izvedbu potrebno je izvršiti i prijem obilježenih geodetskih oznaka. Svako kasnije obnavljanje tih oznaka vrši izvođač radova.</t>
  </si>
  <si>
    <t>Predviđenu kategoriju tla u troškovniku treba provjeriti, te ukoliko nije isto ustanoviti stvarnu kategoriju i to se ima upisati u građevinski dnevnik, a što obostrano potpisuju nadzorni ing. i rukovatelj gradilišta.</t>
  </si>
  <si>
    <t>Ako se iskopane jame oštete, odrone ili zatrpaju nepažnjom ili uslijed nedovoljnog podupiranja, izvođač ih dovodi u ispravno stanje, bez posebne naknade. Ukoliko je izvođač otkopao ispod projektom predviđene temeljne ravnine obavezan je bez naknade popuniti tako nastale šupljine betonom klase C8/10, do projektirane kote. Zabranjeno je popunjavanje prekopa nasipom šljunka.</t>
  </si>
  <si>
    <t>Količine iskopa, transporta i nasipa zemlje obračunavaju se prema sraslom stanju tla. Koeficijent rastresitosti i drugi koeficijenti uključeni u cijenu. Ukoliko troškovničkom stavkom nije drugačije navedeno odvoz zemlje uključuje transport na gradsku planirku. Količine šljunka prema količinama u nabitom stanju, a prilikom iskopa potrebno voditi računa o eksploataciji materijala u skladu sa važećom zakonskom regulativom.</t>
  </si>
  <si>
    <t>Široki iskop vršiti uz obavezan stručni nadzor geomehaničara i proračun stabilnosti kosina temeljnog iskopa i upisanog u dnevnik ukoliko se pojavi podzemna voda priznaje se naknada za otežan rad i crpljenje vode osim oborinske vode.</t>
  </si>
  <si>
    <t>Ukoliko u raspisu nije drugačije predviđeno, važi u nadopuni propisima DIN:</t>
  </si>
  <si>
    <t>Jediničnim cijenama je obuhvaćen trošak:</t>
  </si>
  <si>
    <t>poteškoće zbog mokrog iskopanog materijala,</t>
  </si>
  <si>
    <t>poteškoće, koje su uvjetovane godišnjim dobom ili nepovoljnim vremenom i s kojima se normalno mora računati,</t>
  </si>
  <si>
    <t>uklanjanje normalnih padalina,</t>
  </si>
  <si>
    <t>mjere zaštite od normalnih padalina,</t>
  </si>
  <si>
    <t>prebacivanje strojeva i uređaja na području gradilišta, ukoliko za to nije zadužen nalogodavac,</t>
  </si>
  <si>
    <t>osiguranje prometa i tekuće čišćenje korištenih javnih ulica i puteva, ukoliko su prouzročene zemljanim radovima i ukoliko se izričito ne radi o radovima vezanim uz PZ radove,</t>
  </si>
  <si>
    <t>zaštita od prašine pri transportima,</t>
  </si>
  <si>
    <t>međuskladištenje na zahtjev Izvođača,</t>
  </si>
  <si>
    <t>PRIVREMENOG PODUPIRANJE I RAZUPIRANJA SVIH ISKOPA DUBINE VEĆE OD 100cm, SA KAMPADNIM UKLANJANJEM ZAŠTITE NA SIGURAN NAČIN, O OVISNOSTI O TEHNOLOGIJI I FAZNOSTI IZVOĐENJA RADOVA I U SKLADU SA SVIM MJERAMA ZNR ZA ISKOPE I ZEMLJANE RADOVE.</t>
  </si>
  <si>
    <t>Jediničnim troškovima nije obuhvaćen trošak:</t>
  </si>
  <si>
    <t>radova držanja vode, ukoliko se ne radi o uklanjanju padalina,</t>
  </si>
  <si>
    <t>vrijeme zastoja pri prekidu zbog pronalaženja zaostalih streljiva i povijesno značajnih iskapanja.</t>
  </si>
  <si>
    <t>Pažljivo ručno i strojno čišćenje sljubnica.</t>
  </si>
  <si>
    <t>Stavka se izvodi na prethodno pripremljenim površinama zidova na kojima je obijena žbuka i prethodno otvorene pukotine.</t>
  </si>
  <si>
    <t>Dubina utora (dubina sljubnica koja se čisti) do 2cm.</t>
  </si>
  <si>
    <t>Nakon izrade utora tj. čišćenja, sljubnice očistiti četkom, i otprašiti. Stavka uključuje prijenos šute na privremeni deponij na gradilištu.</t>
  </si>
  <si>
    <t>Obračun po m2 pukotine zida /svoda.</t>
  </si>
  <si>
    <t>Uključivo demontažu i uklanjanje kompletnog veznog materijala i pričvrsni materijal, pribor i sl., do pune gotovosti i bez ostataka, uključivo sve zaostale elemente (tiple, vijci, skriveni upušteni nosači, kajle, ostaci veznog materijala, lijepila i sl.).</t>
  </si>
  <si>
    <t>U cijenu uključiti sve potrebne skele, alate, vertikalne i horizontalne i transporte, odvoz i deponiranje u depou, te ponovnu ugradnju na autentične pozicije po završetku radova sanacije.</t>
  </si>
  <si>
    <t>Restauracija nije predmet ovog projekta niti ove stavke.</t>
  </si>
  <si>
    <t>Prvo se izvodi priprema podloge gletanjem s cementno vapnenom masom za vanjsko i unutarnje gletanje, brušenje i otprašivanje do stupnja ravnosti K(Q)4.</t>
  </si>
  <si>
    <t>Na tako pripremljenoj površini izvodi se ručno žbukanje zidova od opeke, jednim slojem vapneno-cementne žbuke u debljini 1,5cm. Površina filcana-krajcana i filcana struktura do 1mm.</t>
  </si>
  <si>
    <t>U stavku uključeno jednostruko bandažiranje rabitz pletivom cijele površine te dobava i ugradba profila za ojačanje žbuke na uglovima i rubovima, kutnih vodilica, vrsta uglovnih profila, nevidljivi rub.</t>
  </si>
  <si>
    <t>OBNOVA PROČELJA U VAPNENOJ TEHNICI</t>
  </si>
  <si>
    <t xml:space="preserve">U stavku je uključena izrada 5 različitih uzoraka glatke i štokane žbuke na kartonima, te još 5 dorađenih uzoraka glatke i štokane žbuke dimenzije 1x1m2 na zidu objekta. S obzirom da uzorak svoju stvarnu boju može poprimiti tek nakon otprilike mjesec dana, potrebno je s izradom uzorka započeti odmah na početku drugih radova obrađenih ovim troškovnikom. </t>
  </si>
  <si>
    <t>Ova grupa radova izvodi se uz nadzor nadležnog konzervatorskog odjela što je potrebno uzeti u obzir prilikom organizacije radova i definiranja rokova, potrebno je ukalkulirati potrebno vrijeme potrebno za davanje mišljenja nadležnog konzervatora.</t>
  </si>
  <si>
    <t>ZIDARSKI RADOVI - FASADA</t>
  </si>
  <si>
    <t>Radove mogu raditi samo tvrtke sa značajnim iskustvom na obnovi spomenika nepokretne baštine a rad može izvoditi samo restaurator specijaliziran za rad s povijesnim žbukama.</t>
  </si>
  <si>
    <t>Prema zahtjevu nadležnog konzervatora tvrtka će za određene poslove angažirati restauratora.</t>
  </si>
  <si>
    <t>Žbukanje pročelja izvodi se u dva sloja. Prvi osnovni sloj nabacuje se preko površine koja se obrađuje i ona mora biti čista, određene čvrstoće i dovoljno hrapava da bi se omogućila trajna veza osnovnog sloja za površinu koja se obrađuje, a završni sloj mora biti trajno vezan za podložni. Prije nanošenja osnovnog sloja sve eventualne žice (od oplate ili skele) odstraniti, kako bi se izbjeglo prenošenje korozije na završni sloj, a samim tim i mrlje na pročelju.</t>
  </si>
  <si>
    <t>Sve izvedene površine moraju biti potpuno ravne i glatke, vertikalne, gdje je potrebno horizontalne, kose ili oble. Profili i uglovi moraju imati oštre rubove, izrađene točno prema predviđenom obliku. Žbuka predviđena za izradu pročelja mora se sastojati od isprobanih primjesa i veziva jednoličnog zrna te na svjetlost postojane boje. Tvornička smjesa žbuke upotrijebit će se bez ikakve druge primjese osim vode. Količina, veličina i boja kamenih zrnaca birat će se prema potrebi. Odstupanje od vertikalnih i horizontalnih ravnina ne smije biti veće od 1cm na 10m.</t>
  </si>
  <si>
    <t>Cjelokupan materijal za izradu pročelja mora biti u dovoljnim količinama donesen u neposrednu blizinu stručnog radnika za izradu pročeljne žbuke.</t>
  </si>
  <si>
    <t>Radovi se ne smiju izvoditi po lošem vremenu I temperaturi manjoj od + 3°C ili većoj od +35°C.</t>
  </si>
  <si>
    <t>Za vrijeme ljetnih žega treba radove štititi, a površinu njegovati. Rad nanošenja žbuke ne smije se obavljati na osunčanoj plohi niti za vjetrovita ili maglovita vremena a na skelu je potrebno obavezno postaviti zaslon protiv sunca i protiv kiše. Podloga na koju se nanosi žbuka je zid od opeke prethodno obložen FRCM oblogom.</t>
  </si>
  <si>
    <t xml:space="preserve">1. SLOJ </t>
  </si>
  <si>
    <t>2. SLOJ</t>
  </si>
  <si>
    <t>3. SLOJ</t>
  </si>
  <si>
    <t xml:space="preserve">Na prethodno nanesen špric dolazi grubi donji sloj vapnene žbuke u omjeru čisto hidrauličko vapno: kvarcni pijesak frakcije 0-4mm u omjerima 1:3 + voda. Nanosi se u dva sloja debljine 10mm, između slojeva prethodno i naknadno navlažiti, razvući drvenom letvom. Vrijeme stajanja između slojeva žbuke: oko 1 dan (štititi od prebrzog isušivanja). Debljina nanosa 2cm. </t>
  </si>
  <si>
    <t>Na podlogu se nanosi  vapneni špric 1:1 na osnovi prirodnog hidrauličnog vapna u svrhu stvaranja hrapave, ravnomjerno upojne podloge. Prekrivenost podloge 100%, minimalni period sušenja 3 dana. Debljina nanosa 0,5cm.</t>
  </si>
  <si>
    <t xml:space="preserve">Čisto prirodno hidrauličko vapno : mješavina vapna i bijelog cementa : kvarcni pijesak frakcije 0-4mm, usitnjeni vapnenac oštrih bridova 2-8mm u omjerima 1:0,5:1:2 + voda. Nanošenje u nekoliko slojeva, minimalno sušenje 1mm/dan. Potrebno je armiranje mrežicom od staklenih vlakana zbog debljine sloja. Debljina nanosa 3cm. Žbuka se „pod žlicu“. </t>
  </si>
  <si>
    <t>Ne smiju se pojaviti pukotine, već je dopuštena samo pojava naprslina. Sve površine moraju biti ujednačenog tona i strukture te bez uočljivih radnih nastavaka. Ovim troškovnikom obuhvaćena je izrada: podložnog šprica, temeljnog sloja, završnog sloja te izrada onih elemenata pročelja koji se izvode izvlačenjem šablonom (kao i izrada i demontaža šablona).</t>
  </si>
  <si>
    <t>fasada se obračunava po površini pročelja bez odbitka otvora, samo s dodatkom od 25% za zakrivljenost plohe (apsida),</t>
  </si>
  <si>
    <t>posebni dijelovi fasade (reljefne uglovnice, ravne ili vučene profilacije i slično) izraženi su posebno u prilogu Fasaderske stavke 100 i Fasaderske stavke 200 s detaljno izrađenim nacrtima i opisima. Navedeni nacrti i opisi sastavni su dio ovog troškovnika i bez njih nije moguće dati cijenu niti izvoditi navedeni rad,</t>
  </si>
  <si>
    <t>sav odvoz materijala dobivenog obijanja tijekom izvođenja rada i otpada nastalog tijekom rada na gradsku deponiju  uključivo utovar, prijevoz i istovar te višekratno (tjedno i dnevno) čišćenje objekta tijekom izvođenja radova, te završno grubo i fino čišćenje nakon završetka radova. Posebni se odvoz materijala ne obračunava.</t>
  </si>
  <si>
    <t>dobava i ugradnja svog potrebnog materijala, sav unutrašnji i vanjski transport,</t>
  </si>
  <si>
    <t>sve potrebne skele, podupiranja, razupiranja i osiguranja te sve potrebne prilazne i radne rampe, njihova izrada i uklanjanje. Glavna fasadna skela obračunata je u poglavlju zidarski radovi,</t>
  </si>
  <si>
    <t>korištenje svih potrebnih strojeva i alata potrebnih za izvršenje kompletnog rada te se potreban stroj ili alat u stavci posebno ne navodi.</t>
  </si>
  <si>
    <t>Žbukanje zidova pročelja na mjestu popravaka.</t>
  </si>
  <si>
    <t>Ukupna debljina sloja 5,5cm, a u zoni sokla ta je debljina veća.</t>
  </si>
  <si>
    <t>Završni sloj žbuke se izvodi kao žbukana rustika, u svemu prema postojećem stanju te nacrtima, na način da se prije žbukanja montiraju aluminijske ili drvene razdjelnice na mjestu buduće fuge. Po stvrdnjavanju žbuke na razdjelnicu se montira „maska“ koja prekriva dio žbuke koji se neće kasnije štokati, te skida zajedno s razdjelnicama nakon štokanja. Razdjelnice se postavljaju otprilike na svakih 50 cm po visini (prema projektu).</t>
  </si>
  <si>
    <t xml:space="preserve">U stavku je uključeno i iscrtavanje mjesta za vijence, prozorske okvire, lezene, parapete, uklade, kvadre itd.. Izrada profilacija obračunava se u posebnim stavkama. </t>
  </si>
  <si>
    <t>U stavku je uračunato posebno pažljivo žbukanje uz dijelove pročelja na kojima se izvode restauratorski radovi.</t>
  </si>
  <si>
    <t xml:space="preserve">Obračun po razvijenoj površini plašta pročelja (po m2) bez odbitka otvora, samo s dodatkom 25% na zakrivljenost plohe. </t>
  </si>
  <si>
    <t>Obračun po m2 žbukane plohe.</t>
  </si>
  <si>
    <t>Konzervatorsko restauratorski radovi - predradnje.</t>
  </si>
  <si>
    <t>Za sve konzervatorsko-restauratorske radove potrebno je izraditi dokumentaciju radova koja obuhvaća fotodokumentaciju zatečenog stanja, uzimanje ton karte svih elemenata, istraživanja i laboratorijske analize, sve faze radova te završni izvještaj o obavljenim restauratorskim radovima s tekstualnom, foto i grafičkom dokumentacijom.</t>
  </si>
  <si>
    <t>Također se izrađuje popratna tehnička dokumentacija (dnevnik rada) i upis u građevinski dnevnik.</t>
  </si>
  <si>
    <t>Predviđene faze predradova i popratnih radova:</t>
  </si>
  <si>
    <t>dodatna konzervatorsko – restauratorska istraživanja na vanjskom pročelju prema potrebi i prema dogovoru s nadležnim konzervatorskim odjelom (uključivo dodatne analize sastava fasadnog materijala prema potrebi),</t>
  </si>
  <si>
    <t>izrada nacrta elemenata na kojima će se izvoditi restauratorski radovi,</t>
  </si>
  <si>
    <t>izrada šablona svih dekoracija u omjeru 1:1,</t>
  </si>
  <si>
    <t>razmjera pozicija i udaljenosti dekoracija za rekonstrukciju,</t>
  </si>
  <si>
    <t>izrada ton karti boja,</t>
  </si>
  <si>
    <t>izrada foto dokumentacije za vrijeme i nakon izvođenja radova,</t>
  </si>
  <si>
    <t>izrada izvještaja o izvedenim radovima restauracije i rekonstrukcije pročeljne plastike.</t>
  </si>
  <si>
    <t>Stavka se izvodi po završetku svih radova, a obuhvaća detaljnu izmjeru, višekratni obilazak lokacije, te izradu detaljne fotodokumentacije, uključujući izradu nacrta specifičnih i bitnih pozicija sanacije, kao i evidentiranje pozicija na kojima će biti provedena eventualno dodatna konzervatorska istraživanja i radovi.</t>
  </si>
  <si>
    <t>Projektom također obuhvatiti sve mjerodavne podatke iz laserskog i geodetskog snimanja, kako bi navedena bila u potpunosti evidentirana kroz zajedničke nacrte i projekt.</t>
  </si>
  <si>
    <t>Stavku izvodi ovlašteni projektant, odnosno tvrtka ovlaštena za rad na zaštićenom kulturnom dobru.</t>
  </si>
  <si>
    <t>Stavka se izvodi izradom zaštitne konstrukcije sa OSB pločama i štaflama, postavom geotekstila i PVC folije.</t>
  </si>
  <si>
    <t>Nastavno na sve radove transporta i mobilizacije opreme (a posebno izvedbe i ugradnje građ. krana, kao i transporta djela elemenata opreme u fazi rušenja i ugradnje za koje će se nužno koristiti autokranovi), obavezno voditi računa o otežanom pristupu i manipulativnim mogućnostima i specifičnoj lokaciji projekta.</t>
  </si>
  <si>
    <t>Troškovi koordinacije sa Elektrom i javnom rasvjetom.</t>
  </si>
  <si>
    <t>Izvesti otpajanje elektroenergetskog priključka prije početka rušenja. Uključivo prilikom ovih radova obavezno konzultiranje sa ovlaštenim predstavnikom HEP-a.</t>
  </si>
  <si>
    <t>Radove izvodi isključivo ovlašteni električar u koordinaciji sa HEP-om.</t>
  </si>
  <si>
    <t>Radovima obuhvaćen i izvid lokacije in situ, te operativne prilagodbe svih radove (a posebno onih vezanih uz transporte, dobavu, montažu i demontažu krana, kao i sav potreban rad autodizalicama i sl.)</t>
  </si>
  <si>
    <t>Stavkom obuhvaćena kontrola izvođenja i faznosti radova, te po potrebi dodana istraživanja žbuke i boje nakon postave skele, a prije rušenja i demontaža, radi utvrđivanja sastava i izgleda u raznim povijesnim razdobljima.</t>
  </si>
  <si>
    <t>Prema odredbama GZZZSK otvoriti konzervatorske sonde na ravnim površinama, odnosno na zoni pilastra i kapitela stupova i svih istaknutih dijelova prozorskih vijenaca i pilastra, nadprozornih lukova, kapitela i baza pilastara, kiparskim elementima, te stolariji i bravariji.</t>
  </si>
  <si>
    <t>Izrada rezova za nalijeganje elemenata nove konstrukcije za postojeću konstrukciju.</t>
  </si>
  <si>
    <t>Uključivo sidrenje i sve potrebne predradnje prilikom izrade ukruta i ojačanja.</t>
  </si>
  <si>
    <t>Izrada bočnih šliceva paralelnim zarezivanjem dva reza međuširine 5-10cm, odnosno prodora radijalnim krunskim bušećim priborom širine prodora do Ø120mm.</t>
  </si>
  <si>
    <t>Obračun po m' izvedenog reza (sa obostranim urezivanjem), uključivo i odštemavanje međuispune, sve za potrebe izvedbe novih instalacija (razvod struje, ozvučenja i sl.).</t>
  </si>
  <si>
    <t>sve transporte i pomoćnu radnu opremu i sl., uključivo sve vertikalne i horizontalne gradilišne transporte, ručnu pripomoć, kombinirani ručni (70%) i strojni utovar (30%), te odvoz kompletnog viška materijala na deponij udaljen do 25km od gradilišta,</t>
  </si>
  <si>
    <t>Po izvedbi privremenog krovišta, trake uzemljenja se spajaju na novu poziciju krovišta, te se iste podlažu hidroizolacijskom folijom i betonskim nosačima gromobranskih traka (ukupno do 6kom/traki).</t>
  </si>
  <si>
    <t xml:space="preserve">Prije injektiranja pripremljene mješavine, unutrašnjost strukture koja se učvršćuje mora se potpuno zasititi vodom. Dan prije izvođenja radova dobro natopiti vodom unutrašnjost strukture kroz iste rupe kroz koje će se kasnije injektirati mješavina. </t>
  </si>
  <si>
    <t>Postojeće nepravilnosti i šupljine poravnati odgovarajućim mortom, osušiti vlagu, iscvjetavanja suho očetkati i otprašiti, eventualno trusne dijelove u potpunosti ukloniti, zamijeniti i poravnati.</t>
  </si>
  <si>
    <t>Obračun po m2 saniranog zida, a prema prethodnom pregledu i upisu nadzornog inženjera u građevinski dnevnik.</t>
  </si>
  <si>
    <t>Mort se nanosi između elemenata ziđa lopaticom, lagano pritiskajući kako bi poboljšali prionjivost. Višak morta treba ukloniti odmah nakon ugradnje, te ako je potrebno očistiti sljubnice vlažnom spužvom ili četkom.</t>
  </si>
  <si>
    <t>Ukupna debljina sloja cca 4cm, potrebo je novi nanos žbuke poravnati s okolnom postojećom žbukom, te pregletati i bandažirati spoj.</t>
  </si>
  <si>
    <t>Kontrola kvalitete: vrši se viskom i libelom. Prianjanje temeljnog sloja za konstrukciju provjerava se kucanjem čeličnom šipkom. Ako se čuje tupi zvuk, takva se mjesta obilježavaju, skidaju i popravljaju.</t>
  </si>
  <si>
    <t>sva tehnološka razrada detalja i sva potrebna atestna dokumentacija i ispitivanja potrebna za tehnički pregled.</t>
  </si>
  <si>
    <t xml:space="preserve">Dobava materijala i spravljanje žbuke, te žbukanje pročelja od sokla do vijenca (uključivo zabatni zidovi), s tri sloja prethodno opisana u uvodnom opisu „Obnova pročelja u vapnenoj tehnici“. </t>
  </si>
  <si>
    <t>Prilikom izvođenja konstrukcije, obavezno voditi računa o eventualnim čel. elementima prihvata drvene, odnosno ploča za sidrenje dijelova spregnute konstrukcije, uz ostavljanje odgovarajućih ušteda na pozicijama ugradnje istih, odnosno uz ostavljanje odgovarajućih ušteda na pozicijama ugradnje elastomernih ležajeva.</t>
  </si>
  <si>
    <t>Uključuje skidanje i čišćenje oplate, sve prema pravilima struke. Izvođač je dužan u potpunosti izvoditi glatke i ravne betone u skladu sa HRN.</t>
  </si>
  <si>
    <t>Na mjestu spoja nadtemeljnog zida sa konstrukcijom zvonika i u zoni spoja temeljne ploče i nadtemeljnih zidova objekta nanosi se sloj mineralno-polimercementog hidroizolacionog premaza uz vertikalni rub tem.ploče i tem.traka, u punoj visini nadtemeljnog zida odnosno na visinu min. 40cm visine zida od kote terena, mjereći od spoja "preklopa" djela nadtemeljnog zida i postojećih zidova zvonika.</t>
  </si>
  <si>
    <t xml:space="preserve">Sav upotrebljeni materijal i finalni građevinski proizvodi moraju odgovarati postojećim tehničkim propisima i HR normama. Izvoditelj je dužan na zahtjev investitora i nadzornog inženjera predočiti uzorke i prospekte za pojedine materijale koji se planiraju upotrijebiti, kao i predočiti njihove ateste o kvaliteti, izdane od ovlaštene organizacije.
</t>
  </si>
  <si>
    <t>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omogućavale skupljanje i zadržavanje vode.</t>
  </si>
  <si>
    <t>Jedinična cijena obuhvaća sav rad, materijal, transport do gradilišta i sav horizontalan i vertikalan transport na gradilištu, te sav sitni spojni i pomoćni materijal. Sve radove treba izvest stručno i solidno, prema tehničkim propisima i pravilima dobrog zanata.</t>
  </si>
  <si>
    <t xml:space="preserve">Kotlići prihvaćaju odvod iz gore opisanih stavki - odvod od korita - žljeba. </t>
  </si>
  <si>
    <t>Vertikale od bakrenog lima  debljine 0,70mm u boji prema odabiru projektanta - komplet sa potrebnim nosačima. Vertikale se spuštaju do dna i spremaju na pripremljeni odvod horizontalne odvodnje, a u nožištu uključuju spajanje na postojeće lijevano-željezne komade i spoj na odvodnju.</t>
  </si>
  <si>
    <t>Skela se odnosi na radove uklanjanja i demontaže tornjeva, kao specijalne zaštitne skele, dok radne skele za unutrašnje radove (žbukanje soboslikarski radovi…) trebaju biti uključene u jedinične cijene tih radova. TAKOĐER IZVOĐAČ JE U OBVEZI NAPRAVITI PROJEKT SKELE, KOJI JE UKLJUČEN U JED.CIJENU STAVKI.
SVA SKELA I ZAŠTITA MORA IMATI OSIGURANU PRIVREMENU ODVODNJU, ŠTO JE SASTAVNI DIO STAVKE.</t>
  </si>
  <si>
    <t>Doprema, postava, skidanje i otprema cijevne fasadne skele od bešavnih cijevi. Površina platforme (do 18,00m2).</t>
  </si>
  <si>
    <t xml:space="preserve">   GR.BR.</t>
  </si>
  <si>
    <t xml:space="preserve">        UK. CIJENA</t>
  </si>
  <si>
    <t>POJAČANJE NOSIVE KONSTRUKCIJE - SVEUKUPNO</t>
  </si>
  <si>
    <t xml:space="preserve">REKAPITULACIJA GRAĐEVINSKO-OBRTNIČKIH RADOVA </t>
  </si>
  <si>
    <t xml:space="preserve">    ST.BR.</t>
  </si>
  <si>
    <t xml:space="preserve"> </t>
  </si>
  <si>
    <t>S T A V K A   /   N A P O M E N E</t>
  </si>
  <si>
    <t>CJELOVITE OBNOVE KONSTRUKCIJE</t>
  </si>
  <si>
    <t>GLAVNI PROJEKTANT:</t>
  </si>
  <si>
    <t>PROJEKTANT SURADNIK:</t>
  </si>
  <si>
    <t>MJESTO I DATUM:</t>
  </si>
  <si>
    <t>ZAJEDNIČKA OZNAKA PROJEKTA:</t>
  </si>
  <si>
    <t>PO_102/10-21</t>
  </si>
  <si>
    <t>Cijevna zaštitna skela.</t>
  </si>
  <si>
    <t>Stavka obuhvaća sve radove na privremenom izmještanju el.energetskog kabela, spoja građevine sa glavnim napojnim kabelom, kao i sav izmještaj svih instalacija i eventualne troškove izmještaja i/ili privremene demontaže elemenata spojeva na priključak struje i po potrebi javne rasvjete, uključivo i koordinaciju sa nadležnim distributivnim poduzećem.</t>
  </si>
  <si>
    <t>Troškovi privremene regulacije prometa.</t>
  </si>
  <si>
    <t>Izvođenje prekida (umrtvljivanja /otpajanja) svih postojećih priključaka na javnu infrastrukturu.</t>
  </si>
  <si>
    <t>Izvođenje umrtvljenja priključaka koordinirati sa izradom gradilišnih priključaka i stavku izvoditi samo po potrebi i ukoliko ona osigurava rad svih sudionika na siguran način.</t>
  </si>
  <si>
    <t>Po završetku radove, ponovna naknadna uspostava funkcionalnosti istuh - u cijeni stavke.</t>
  </si>
  <si>
    <t>Stavkom je predviđeno geodetsko praćenje izvođenja svih radova (ovo se posebno odnosi na praćenje vertikalnosti pojedinih elemenata, odnosno slijeganja, SA UGRADNJOM INKLINOMETRA - min 4kom ZA DIO TRIJEMA (PLOČE I VANJSKI STUPOVI) I PRAĆENJE NAGIBA I PROMJENA ISTIH, KONTINUIRANO TIJEKOM IZVEDBE), kao i završno snimanje svih izvedenih radova, sa izradom pripadnog izvješća.</t>
  </si>
  <si>
    <t>Radove koordinirati sa izvođenjem radova rušenja i demontaže, odnosno sa pripremim radovima svih daljnjih faza, uključivo i snimanje i kontrolu završnog stanja po ugradnji određenih elemenata (konstrukcija čelika, vertikalnost elemenata u fazi izvođenja radova i sl.), uz ovjeru istih od strane nadzorne službe i projektanta.</t>
  </si>
  <si>
    <t>Zaštita vrijednih elemenata opreme interijera koje nije moguće iznjeti sa lokacije izvođenja radova.</t>
  </si>
  <si>
    <t>TRANSPORT I ODVOZ VIŠKA MATERIJALA, ŠUTE, AMBALAŽE I SL. (ISKLJUČIVO ZAVRŠNO ČIŠĆENJE); MATERIJAL OD RUŠENJA I DEMONTAŽA I OBIJANJA SE OBRAČUNAVA U OKVIRU RADOVA RUŠENJA I DEMONTAŽE</t>
  </si>
  <si>
    <t>Mali željezni dijelovi u pocinčanoj izvedbi za kutnike, LIMOVE I PLOČE, vilice, plosnati čelik itd. za montažu u spoju s konstrukcijom od  gotovih dijelova konstrukcijske svrhe kao sidra, čelične ploče, kutnici, vilice, plosnati čelik itd. Materijal sitno-potrošni i dodatni prema stanju "in situ" za montažu u spoju s konstrukcijom od gotovih dijelova i/ili spojeva u krovištu, te SAV PRIČVRSNO SPOJNI MATERIJAL KOJI NIJE MOGUĆE NORMIRATI.</t>
  </si>
  <si>
    <t>TERMINSKI PLAN IZVOĐENJA RADOVA USKLAĐEN SA PROJEKTOM, IZVIDOM "IN SITU", TROŠKOVNIKOM I PONUDOM, TE TEHNOLOŠKO-ORGANIZACIJSKIM CIKLUSIMA I FAZNOSTI IZVOĐENJA RADOVA</t>
  </si>
  <si>
    <t>ČELIK I SITNI PRIČVRSNO SPOJNI PRIBOR (UKUPNO DO 180kg RAZNIH ČEL.LIMOVA I SL.)</t>
  </si>
  <si>
    <t>RAZNA NERAZVRSTANA SUHA TESARSKA GRAĐA</t>
  </si>
  <si>
    <t>DAŠČANA OPLATA DEBLJINE 24mm - JEDNOSTRUKO POLAGANJE - NOVE KOSINE I RAVNINE KROVIŠTA U SPOJU - JEDNOSTREŠNI KROV</t>
  </si>
  <si>
    <t>U cijeni stavke su svi potrebni završni elementi, snjegobrani, tipski prodorni elementi i sl.</t>
  </si>
  <si>
    <t>OBRAČAČUN SKELE ZA ROK OD 8 MJESECI KORIŠTENJA PO m2</t>
  </si>
  <si>
    <t>TUNELSKA SKELA - ZAŠTITA PODNOŽJA I PROLAZNIKA (ORTOGONALNA TLOCRTNA PROJEKCIJA U DIJELOVIMA ULAZA U GRAĐEVINU)</t>
  </si>
  <si>
    <t>VANJSKE SKELE</t>
  </si>
  <si>
    <t>UNUTARNJA SKELA</t>
  </si>
  <si>
    <t>SKELA - UNUTARNJA SKELA U FAZI IZRADE PRODORA ZA UGRADNJU DIZALA (JEDINIČNOM CIJENOM URAČUNATI DVOKRATNU MONTAŽU I DEMONTAŽU - PRIJE POČETKA RADOVA RUŠENJA I DEMONTAŽA; ODNOSNO NAKNADNU MONTAŽU I DEMONTAŽU PARALELNU SA IZVOĐENJEM AB KONSTRUKCIJE)- PRILIKOM RUŠENJA (RAD NA VISINI DO 22m')</t>
  </si>
  <si>
    <t>troškove atesta,</t>
  </si>
  <si>
    <t>tehnološki projekt izvedbe i razradu ciklusa ugradnje - Projekt betona,</t>
  </si>
  <si>
    <t>sve dilatacione i prekide mrežice, dilatacije i sl., na mjestima radnih reški i prekida ciklusa betoniranja.</t>
  </si>
  <si>
    <t>sav materijal, alat i uskladištenje, odnosno cijene svih elemenata (mreža, šipki i vezne žice) kao i svih drugih proizvoda (distanceri, prekidne mrežice tzv "štreh metal" među taktovima betoniranja, kao i troškove ugradnje VDP čepova na prvi red rupa u oplati vanjskih zidova koji se ugrađuju, odnosno potrebna podrezivanja prije izvedbe pojedinih taktova i sl.),</t>
  </si>
  <si>
    <t>ugradnju šipki sa odgovarajućim duljinama preklapanja - sve prema statičkom proračunu,</t>
  </si>
  <si>
    <t>Sve ostale stavke armatura i mreža predpostavljaju klasičnu ugradnju  i vezanje prma pravilima struke i prepustima prema planovima armature.</t>
  </si>
  <si>
    <t>Prije samog torkretiranja na pripremljenu i očišćenu podlogu stavljamo armaturnu mrežu, u svemu prema specifikaciji. Armaturna mreža odnosno čelik za armiranje ima granicu popuštanja fyk = 400 - 600 N/mm2, modul elastičnosti 200 000 N/mm2 i srednje gustoće 7850 kg/m3 te se svrstava u razred duktilnosti B500B.</t>
  </si>
  <si>
    <t>Armaturna mreža treba biti udaljena minimalno 1cm od lica zida kako bi se osigurala minimalna prionjivost prilikom torkretiranja. Armaturnu mrežu potrebno je pričvrstiti na zid s konektorima napravljenima od armaturnih šipki u obliku trna ili "U" vilice. Konektori tj. trnovi ili vilice mogu se zavariti za mrežu ili se mogu paljenom žicom povezati s mrežom te ih je potrebno postaviti min. 4 kom/m2. Napomena: Prilikom ugradnje proizvoda i za rješavanje detalja ugradnje potrebno je se konzultirati s projektantom.</t>
  </si>
  <si>
    <t>Napomena: Prilikom ugradnje proizvoda i za rješavanje detalja ugradnje potrebno je se konzultirati s projektantom.</t>
  </si>
  <si>
    <t>Jedinična cijena radova žbukanja pročelja mora sadržavati:</t>
  </si>
  <si>
    <t>troškove koordinacije i ZNR (posebno izrade privremenih podupiranja izuaštite slobodnih otvora po pzavršetku radova rušenja i demontaža).</t>
  </si>
  <si>
    <t>Uklanjanje slojeva podnih ploča.</t>
  </si>
  <si>
    <t>FRONTE UNUTARNJI SVODOVI</t>
  </si>
  <si>
    <t>Izvoditi pažljivo i postepeno, u slojevima debljine do 30cm, kako ne bi došlo do oštećenja zaštite, odnosno same vertikalne hidroizolacije, uz postepeno navvijanje u slojevima vibro nabijačem ili vibro pločom.</t>
  </si>
  <si>
    <t>Materijal kojim se vrši zasipanje ne smije sadržavati krupnije komade kamena. Uključeni potrebni transporti, sav potreban rad i materijal.</t>
  </si>
  <si>
    <t>Obračun po m3 nasutog i zbijenog materijala.</t>
  </si>
  <si>
    <t>Popravak oštećenih dijelova zida nastalih ispadanjem opeke. Stavkom je obuhvaćeno vađenje dotrajale opeke iz ležajeva i ponovno zidanje novom punom opekom u produženom mortu. Prilikom zidanja treba poštivati postojeći vez opeke.</t>
  </si>
  <si>
    <t>POPUNJAVANJE SLJUBNICA - GORNJI RUB SVODA</t>
  </si>
  <si>
    <t>Pažljiva razgradnja i prezidavanje labavih opeka, te prilagodba uz nove otvore i sl.</t>
  </si>
  <si>
    <t>Žbukanje unutarnjih zidova i svodova.</t>
  </si>
  <si>
    <t>Stavka se izvodi na svim površinama gdje se provodi injektiranje i snairaju pukotine, kako bi se spriječio gubitak morta za injektiranje, odnosno pukotina unutar oslabljenog zida.</t>
  </si>
  <si>
    <t>Popunjavanje očišćenih sljubnica i pukotina mortom - prije injektiranja.</t>
  </si>
  <si>
    <t>POPUNJAVANJE SLJUBNICA - UNUTARNJI ZIDOVI (OKVIRNO DO 30% UKUPNE POVRŠINE ZIDOVA)</t>
  </si>
  <si>
    <t>Obračun po m2 injektiranog zida, uključivo pripremu, izvedbu ninjekcijskih bušotina i ugradnju pakera.</t>
  </si>
  <si>
    <t>Izvoditi pod tlakom do 3-5bara na 8-12% ukupnog volumena zidova.</t>
  </si>
  <si>
    <t>Stavka se izvodi ovisno na pozicijama predviđenim projektom, NA NAČIN SA SE U ZIDOVE OBOSTRANO UGRAĐUJU "L-CONNECTORI", odnosno konektori u nivou svoda u svemu prema tehničkim uputama proizvođača, primjenom preformirane mreže sa armiranim vlaknima GFRP kompozitnih materijala (polimer ojačan staklenim vlaknima).</t>
  </si>
  <si>
    <t>Stavka obuhvaća ugrađivanje novog morta visoke duktilnosti na osnovi hidrauličkog vapna i eko-pucolana, maksimalne veličine zrna 0-1,5mm.</t>
  </si>
  <si>
    <t>Uključivo sprezanje, ugranju konektora i završno zaribavanja žbuke gleterom.</t>
  </si>
  <si>
    <t>CRKVA BLAŽENE DJEVICE MARIJE U BREZOVICI</t>
  </si>
  <si>
    <t>Golobreška ulica 21, HR-10257 BREZOVICA</t>
  </si>
  <si>
    <t>k.č.br. 1937, k.o. Brezovica</t>
  </si>
  <si>
    <t>RKT ŽUPA UZNESENJA BLAŽENE DJEVICE MARIJE</t>
  </si>
  <si>
    <t>Golobreška ulica 21, Goli Breg, HR-10257 BREZOVICA</t>
  </si>
  <si>
    <t>OIB: 13220081676</t>
  </si>
  <si>
    <t>Darko Kolarić, dipl.ing.arh.</t>
  </si>
  <si>
    <t>Krešimir Tarnik, dipl.ing.građ.</t>
  </si>
  <si>
    <t>Arijana Korlaet, dipl.ing.arh.</t>
  </si>
  <si>
    <t>Zagreb, ožujak 2023.</t>
  </si>
  <si>
    <t>BROJ PROJEKTA /TD:</t>
  </si>
  <si>
    <t>12_SPS/03-23</t>
  </si>
  <si>
    <t>ZAŠTITTNA OGRADA GRADILIŠTA (cca 200m')</t>
  </si>
  <si>
    <t>NAKNADNA ISPITIVANJA (cca 40m2 ŽBUKE I DO 80m' VUČENIH PROFILACIJA I SL.)</t>
  </si>
  <si>
    <t>Zaštita postojećih PODOVA.</t>
  </si>
  <si>
    <t>Stavka uključuje izradu privremene podova interijera u svemu prema dogovoru sa nadležnom konzervatorskom službom. Stavka se izvodi prije početka izvođenja radova, a po iznošenju svih klupa i elemenata opreme interijera koji se privremeno uklanja, na način da se kompletna podna površina prekrije slojem gustog tkanog zaštitnog tekstila, preko kojeg se postavlja sloj utorenih OSB ploča min debljine 18mm, te sloj dvostrukog zaštitnog kartona, a završno se ugrađuje sloj DVOSTRUKE PVC folije, uz obavezno lijepljenje rubova UV stabilnom trakom uz završetke bočnih zidova.</t>
  </si>
  <si>
    <t>U pozicijama nalijeganja papučica skele i kotača za pomične platforme i slično predvidjeti postavu dodatne daščane oplate, prije početka izvođenja radova.</t>
  </si>
  <si>
    <t>ZAŠTITA PODOVA</t>
  </si>
  <si>
    <t>Uklanjanje klupa iz crkve i transport u čuvaonicu.</t>
  </si>
  <si>
    <t>Prilikom transporta i skladištenja klupe zaštititi od oštećenja. Klupe označiti zbog vraćanja na iste pozicije.</t>
  </si>
  <si>
    <t>Radove izvesti u dogovoru s investitorom i pod nadzorom zbog zaštite prilikom demontaže, transporta i skladištenja.</t>
  </si>
  <si>
    <t>Lokacija čuvaonice na udaljenosti do 50 m od lokacije crkve.</t>
  </si>
  <si>
    <t>Izmještanje i odvoz namještaja i ostalog inventara iz crkve te skladištenje na odgovarajućem depou (čuvaonici).</t>
  </si>
  <si>
    <t xml:space="preserve">Prilikom transporta i skladištenja zaštiti sav inventar od oštećenja. </t>
  </si>
  <si>
    <t>Radove izvesti u dogovoru s investitorom uz konzultacije s konzervatorom i nadzorom ovlaštene osobe (restauratora) zbog zaštite prilikom transporta i skladištenja.</t>
  </si>
  <si>
    <t>Izmještanje lustera iz broda crkve u čuvaonicu.</t>
  </si>
  <si>
    <t>Luster je ovješen iz prostora potkrovlja. Pažljiva demontaža lustera, njihova zaštita, transport u čuvaonicu, i vraćanja s montažom u crkvu nakon završetka radova.</t>
  </si>
  <si>
    <t>U stavku uključiti popravak/ojačanje konstrukcije ovjesa i sajle s vitlom prilikom ponovne montaže lustera.</t>
  </si>
  <si>
    <t>Obračun po komadu.</t>
  </si>
  <si>
    <t>Pažljiva demontaža, deponiranje i ponovna montaža zvona zvonika.</t>
  </si>
  <si>
    <t>U južnom zvoniku na nivou prozora zvoništa smještena su dva klasična lijevana zvona.</t>
  </si>
  <si>
    <t>Demontažu, evakuaciju te ponovnu montažu izvodi ovlašteni restaurator s odgovarajućim dopuštenjem za rad na pokretnim kulturnim dobrima.</t>
  </si>
  <si>
    <t>Za evakuaciju je prije izvedbe potrebno ishoditi prethodno odobrenje nadležnog konzervatorskog zavoda.</t>
  </si>
  <si>
    <t>Metodu i sve planirane radnje ovlašteni restaurator dužan je prije izvođenja uskladiti s predstavnikom konzervatorskog zavoda, što je sve uključeno u stavku.</t>
  </si>
  <si>
    <t>Potrebno je izraditi fotodokumentaciju tijeka izvođenja radova te izvješće o izvedenim radovima, što je uključeno u cijenu stavke.</t>
  </si>
  <si>
    <t>Obračun po komadu, uključivo sav pribor, sva potrebna mehanizacija i dizalice, transport.</t>
  </si>
  <si>
    <t>MALO ZVONO - DEMONTAŽA</t>
  </si>
  <si>
    <t>MALO ZVONO - PONOVNA MONTAŽA</t>
  </si>
  <si>
    <t>VELIKO ZVONO  - DEMONTAŽA</t>
  </si>
  <si>
    <t>VELIKO ZVONO  - PONOVNA MONTAŽA</t>
  </si>
  <si>
    <t>IZRADA FOTODOKUMENTACIJE I ZAVRŠNOG IZVJEŠĆA O IZVEDENIM RADOVIMA</t>
  </si>
  <si>
    <t>Orgulje su preventivno zaštićeno kulturno dobro.</t>
  </si>
  <si>
    <t>Evakuacija i pohrana zidne slike.</t>
  </si>
  <si>
    <t>Slika je ulje na platnu u okviru, ovješena na zid. Slika je preventivno zaštićeno kulturno dobro.</t>
  </si>
  <si>
    <t>Stavku izvodi ovlašteni restaurator s odgovarajućim dopuštenjem za rad na spomenicima kulture. Evakuacija i pohrana se izvodi prije početka izvođenja građevinskih radova.</t>
  </si>
  <si>
    <t>Za evakuaciju je potrebno ishoditi prethodno odobrenje nadležnog konzervatorskog zavoda.</t>
  </si>
  <si>
    <t>Prilikom prijenosa i manipulacije koristiti pamučne rukavice te prilikom prijenosa omotati sliku u foliju s mjehurićima te je držati i deponirati stalno u vertikalnom položaju. Pohrana u sanduku koji je uključen u cijenu stavke u čuvaonici na udaljenosti do 50,0 m od crkve.</t>
  </si>
  <si>
    <t>Uključena izrada izvještaja o izvedenim radovima.</t>
  </si>
  <si>
    <t>Obračun po komplet zaštićenom oltaru, sve navedeno u stavci.</t>
  </si>
  <si>
    <t>Zaštita glavnog oltara u svetištu crkve.</t>
  </si>
  <si>
    <t>Glavni oltar je preventivno zaštićeno kulturno dobro.</t>
  </si>
  <si>
    <t>Stavku izvodi ovlašteni restaurator s odgovarajućim dopuštenjem za rad na pokretnim kulturnim dobrima.</t>
  </si>
  <si>
    <t>Za izvedbu zaštite je prije izvedbe potrebno ishoditi prethodno odobrenje nadležnog konzervatorskog zavoda.</t>
  </si>
  <si>
    <t>Stavka uključuje izradu privremene zaštite postojećeg glavnog oltara tijekom izvođenja radova konstruktivne obnove. Oltar se štiti  odgovarajućom zaštitnom konstrukcijom i metodom koja se sastoji od sljedećih faza i komponenti:</t>
  </si>
  <si>
    <t>Otprašivanje oltara mekim kistovima i četkama te usisavanje površinske prašine. Radna skela uključena u cijenu stavke.</t>
  </si>
  <si>
    <t>Dobava materijala i omatanje oltara visokodifuznom paropropusnom i vodonepropunom folijom.</t>
  </si>
  <si>
    <t>Dobava materijala i izvedba zaštitne konstrukcije - zaštitne oplate oko otara. Podkonstrukcija su drveni stupovi 10/12cm, preko kojih se izvodi zaštitna oplata od OSB ploča 22mm, daščane oplate s bočne strane, odnosno fosne sa gornje strane. Razupiranje i fiksiranje isključivo u podnom dijelu, bez oslanjanja oltarnu menzu ili sam retabl oltara. U oplati na dostupnom mjestu izvesti otvor (prozor sa zaokretnim kapcima) od istog materijala kao revizijski otvor za vizualnu kontrolu, prozračivanje i mjerenje mikroklimatskih uvjeta.</t>
  </si>
  <si>
    <t>Dobava materijala i izvedba zaštitnog sloja geotekstilne, odnosno tkane folije kao zaštita od zaprašivanja preko zaštitne drvene oplate.</t>
  </si>
  <si>
    <t>Dobava i postava mjerača vlage i temperature unutar konstrukcije s permanentnim praćenjem rezultata. Prvih 15 dana svaki dan, a potom svakih 14 dana.</t>
  </si>
  <si>
    <t>Demontaža, odvoz i zbrinjavanje zaštitne konstrukcije nakon dovršetka radova konstruktivne obnove.</t>
  </si>
  <si>
    <t>Izrada izvještaja o izvedenim radovima zaštite.</t>
  </si>
  <si>
    <t>Uključiti sav materijal i rad i potrebnu radnu skelu.</t>
  </si>
  <si>
    <t>Zaštita iluzinističkih oltara.</t>
  </si>
  <si>
    <t>Iluzionistički (zidno slikarstvo) oltari su preventivno zaštićeno kulturno dobro.</t>
  </si>
  <si>
    <t>Stavka uključuje izradu privremene zaštite postojećeg zidnog oslika. Štiti se odgovarajućom zaštitnom konstrukcijom i metodom koja se sastoji od sljedećih faza i komponenti:</t>
  </si>
  <si>
    <t>Dobava materijala i postavljanje visokodifuzne paropropusne i vodonepropusne folije preko čitavog zidnog oslika s pričvršćenjem na zid van zone oslika.</t>
  </si>
  <si>
    <t>Dobava materijala i izvedba zaštitne konstrukcije - zaštitne oplate (sanduka) oko iluzionističkog oltara. Podkonstrukcija su drveni stupovi 10/10cm, preko kojih se izvodi zaštitna oplata od OSB ploča 22 mm. U oplati na dostupnom mjestu izvesti otvor (prozor sa zaokretnim kapcima) od istog materijala, kao revizijski otvor za vizualnu kontrolu, prozračivanje i mjerenje mikroklimatskih uvjeta. Izvesti također ventilacijske otvora na četiri mjesta.</t>
  </si>
  <si>
    <t>Izvještaj o izvedenim radovima zaštite.</t>
  </si>
  <si>
    <t>Zaštita oslika na vanjskoj strani ograde kora.</t>
  </si>
  <si>
    <t>Stavka uključuje izradu privremene zaštite postojećeg zidnog oslika Štiti se odgovarajućom zaštitnom konstrukcijom koja se sastoji od sljedećih faza i komponenti:</t>
  </si>
  <si>
    <t>Dobava materijala i postavljanje visokodifuzne paropropusne i vodonepropusne folije preko čitavog zidnog oslika s pričvršćenjem van zone oslika.</t>
  </si>
  <si>
    <t>Dobava materijala i izvedba zaštitne konstrukcije - zaštitne oplate. Podkonstrukcija su drveni stupovi 10/10cm, preko kojih se izvodi zaštitna oplata od OSB ploča 22mm. U oplati na dostupnom mjestu izvesti otvor (prozor sa zaokretnim kapcima) od istog materijala kao revizijski otvor za vizualnu kontrolu, prozračivanje i mjerenje mikroklimatskih uvjeta. Izvesti također ventilacijske otvora na četiri mjesta.</t>
  </si>
  <si>
    <t>Obračun po komplet zaštićenom zidnom osliku ograde kora.</t>
  </si>
  <si>
    <t>Zaštita propovjedaonice.</t>
  </si>
  <si>
    <t>Propovjedaonica je preventivno zaštićeno kulturno dobro.</t>
  </si>
  <si>
    <t>Stavka uključuje izradu privremene zaštite postojeće povišene propovjedaonice tijekom izvođenja radova konstruktivne obnove. Propovjedaonica se štiti odgovarajućom zaštitnom konstrukcijom i metodom koja se sastoji od sljedećih faza i komponenti:</t>
  </si>
  <si>
    <t>Otprašivanje mekim kistovima i četkama te usisavanje površinske prašine. Radna skela uključena u cijenu stavke.</t>
  </si>
  <si>
    <t>Dobava materijala i omatanje propovjedaonice visokodifuznom paropropusnom i vodonepropunom folijom.</t>
  </si>
  <si>
    <t>Dobava materijala i izvedba zaštitne konstrukcije - zaštitne oplate oko propovjedaonice sa svih strana. Podkonstrukcija su drveni stupovi 10/12cm, preko kojih se izvodi zaštitna oplata od OSB ploča 22 mm i fosne sa gornje strane. Razupiranje i fiksiranje isključivo u podnom dijelu, bez oslanjanja na propovjedaonicu. U oplati na dostupnom mjestu izvesti otvor (prozor sa zaokretnim kapcima) od istog materijala kao revizijski otvor za vizualnu kontrolu, prozračivanje i mjerenje mikroklimatskih uvjeta.</t>
  </si>
  <si>
    <t>Obračun po komplet zaštićenoj propovjedaonici, sve navedeno u stavci.</t>
  </si>
  <si>
    <t>Zaštita ispovjedaonice.</t>
  </si>
  <si>
    <t>Stavka uključuje izradu privremene zaštite ispovjedaonice. Štiti se  odgovarajućom zaštitnom konstrukcijom - predviđena izrada privremene drvene podkonstrukcije. Podkonstrukcija drveni stupovi 10/12cm, preko kojih se pristupa izvedbi zaštite od OSB ploča 22mm, odnosno daščane oplate sa bočne strane, odnosno od fosni sa gornje strane.</t>
  </si>
  <si>
    <t>Završno se zaštitna konstrukcija oblači slojem geotekstilne, odnosno tkane folije i PVC-a, kao zaštita od zaprašivanja od prašine i materijala razgradnje.</t>
  </si>
  <si>
    <t>Obračun komplet.</t>
  </si>
  <si>
    <t>Zaštita ostalog sakralnog inventara crkve.</t>
  </si>
  <si>
    <t>KAMENA OLTARNA MENZA ISPRED GLAVNOG OLTARA</t>
  </si>
  <si>
    <t>KAMENA GOVORNICA</t>
  </si>
  <si>
    <t>KRISTOV GROB</t>
  </si>
  <si>
    <t>Evakuacija preostalog inventara iz crkve.</t>
  </si>
  <si>
    <t>Stavka uključuje evakuaciju svog preostalog inventara koji nije naveden u prethodnim stavkama. 
Inventar će se deponirati u čuvaonicu.</t>
  </si>
  <si>
    <t>Demontaža podne obloge od betonskih ploča na koru i ponovno vraćanje nakon izvedbe nove podne konstrukcije.</t>
  </si>
  <si>
    <t>Pažljiva demontaža podnih betonskih ploča kora dimenzije cca 20,0 x 20,0 cm. Pretpostavljena debljina je 5,0 cm.</t>
  </si>
  <si>
    <t>Stavka obuhvaća pažljivo uklanjanje betonskih ploča radi izvedbe konstruktivnog ojačanja i novih podnih slojeva, deponiranje na gradilištu te ponovna ugradnja nakon izvedbe novih podnih slojeva.</t>
  </si>
  <si>
    <t>Prije demontaže je potrebno svaku ploču označiti brojem i izraditi snimku postojećeg stanja odnosno plan ponovnog polaganja na jednake pozicije.</t>
  </si>
  <si>
    <t>Postojeće ploče skladištiti na gradilištu u dogovoru s investitorom i nadležnim konzervatorom za naknadnu ugradnju.</t>
  </si>
  <si>
    <t>Stavka uključuje sve vertikalne i horizontalne transporte, te utovar i odvoz eventualnog otpadnog materijala na odlagalište.</t>
  </si>
  <si>
    <t>Obračun po m2 površine poda</t>
  </si>
  <si>
    <t>Demontaža drvene podne obloge gazišta i čela stuba za kor i ponovno vraćanje nakon izvedbe konstruktivnog ojačanja.</t>
  </si>
  <si>
    <t>Pažljiva demontaža dasaka podne obloge gazišta i čela stuba, stubišta za kor.</t>
  </si>
  <si>
    <t>Stavka obuhvaća pažljivo uklanjanje dasaka radi izvedbe konstruktivnog ojačanja, deponiranje na gradilištu te ponovna ugradnja nakon izvedbe konstruktivnih ojačanja.</t>
  </si>
  <si>
    <t>Prije demontaže je potrebno svaku dasku označiti brojem i izraditi snimku postojećeg stanja odnosno plan ponovnog polaganja na jednake pozicije.</t>
  </si>
  <si>
    <t>Skladištiti na gradilištu u dogovoru s investitorom i nadležnim konzervatorom za naknadnu ugradnju.</t>
  </si>
  <si>
    <t>Obračun po m2 razvijene površine poda</t>
  </si>
  <si>
    <t>Privremena demontaža kompleta krovne jabuke s križem.</t>
  </si>
  <si>
    <t>Privremena demontaža jabuke s križem ugrađenog na vrhu krovišta zvonika. Izvedeno od plosnih metalnih profila, s  limenom jabukom, vel. oko 150/50cm, komplet s limenim opšavima na spoju s krovištima.</t>
  </si>
  <si>
    <t>U cijenu stavke uključiti pažljivu demontažu, prijenos i pohranu u čuvaonicu u krugu građevine, do ponovne montaže nakon izvođenja radova obnove krovišta, restauratorski pregled i i istraživanje obrade te ponovnu montažu nakon obnove krovišta.</t>
  </si>
  <si>
    <t>Privremena demontaža križa ugrađenog na vrhu sapadnog zabata  krovišta. Izvedeno od plosnih metalnih profila, vel. oko 150/50cm, komplet s limenim opšavima na spoju s krovištima.</t>
  </si>
  <si>
    <t>Privremena demontaža kamene natpisne ploče na južnom pročelju.</t>
  </si>
  <si>
    <t>Privremena demontaža kamene ploče sa spomen natpisom na južnom pročelju. Ploča kamena s tekstom, dimenzije cca 1,1 x 0,65 cm.</t>
  </si>
  <si>
    <t>U cijenu stavke uključiti pažljivu demontažu, prijenos i pohranu u čuvaonicu u krugu građevine, do ponovne montaže nakon izvođenja radova obnove pročelja, restauratorski pregled i i istraživanje obrade te ponovnu montažu nakon obnove pročelja.</t>
  </si>
  <si>
    <t>Dobava i postava tehničke opreme za kondicioniranje zraka u prostoru te za praćenje i kontrolu stanja.</t>
  </si>
  <si>
    <t>Stavkom je obuhvaćena dobava doprema, postava i održavanje isušivača i dovlaživača te data loggera.</t>
  </si>
  <si>
    <t>Stavka uključuje izradu privremene zaštite sakralnog inventara koji se zadržava u crkvi tijekom izvođenja radova.</t>
  </si>
  <si>
    <t>Stavka se izvodi prije početka izvođenja radova, izradom sanduka od OSB ploča debljine 22mm, koji se omata slojem geotekstila.</t>
  </si>
  <si>
    <t>ISUŠIVAČ</t>
  </si>
  <si>
    <t>OVLAŽIVAČ</t>
  </si>
  <si>
    <t>DATA LOGGERI</t>
  </si>
  <si>
    <r>
      <rPr>
        <b/>
        <sz val="8"/>
        <rFont val="Arial"/>
        <family val="2"/>
      </rPr>
      <t>NAPOMENA:</t>
    </r>
    <r>
      <rPr>
        <sz val="8"/>
        <rFont val="Arial"/>
        <family val="2"/>
      </rPr>
      <t xml:space="preserve">
Preostale ploče i natpisi prema smjernicama ZNR, sastavni su dio stavke ORGANIZACIJE GRADILIŠTA. </t>
    </r>
  </si>
  <si>
    <r>
      <rPr>
        <b/>
        <sz val="8"/>
        <rFont val="Arial"/>
        <family val="2"/>
      </rPr>
      <t>NAPOMENA:</t>
    </r>
    <r>
      <rPr>
        <sz val="8"/>
        <rFont val="Arial"/>
        <family val="2"/>
      </rPr>
      <t xml:space="preserve">
Prije demontaže obavezno provesti i očitanje brojila.</t>
    </r>
  </si>
  <si>
    <r>
      <rPr>
        <b/>
        <sz val="8"/>
        <rFont val="Arial"/>
        <family val="2"/>
      </rPr>
      <t>NAPOMENA:
TRANSPORT I ODVOZ VIŠKA MATERIJALA, ŠUTE, AMBALAŽE I SL. (ISKLJUČIVO ZAVRŠNO ČIŠĆENJE); MATERIJAL OD RUŠENJA I DEMONTAŽA I OBIJANJA SE OBRAČUNAVA U OKVIRU RADOVA RUŠENJA I DEMONTAŽE</t>
    </r>
    <r>
      <rPr>
        <sz val="8"/>
        <rFont val="Arial"/>
        <family val="2"/>
      </rPr>
      <t xml:space="preserve">
Investitor i nadzorna služba imaju pravo zahtijevati dokaz o urednom zbrinjavanju odvezenog otpada.</t>
    </r>
  </si>
  <si>
    <t>DEMONTAŽA I DEPONIRANJE</t>
  </si>
  <si>
    <t>KONZERVATORSKA ISTRAŽIVANJA</t>
  </si>
  <si>
    <t>PONOVNA MONTAŽA</t>
  </si>
  <si>
    <t>PAŽLJIVA DEMONTAŽA I DEPONIRANJE DASAKA.</t>
  </si>
  <si>
    <t>UGRADNJA DASAKA NA JEDNAKE POZICIJE</t>
  </si>
  <si>
    <t>PAŽLJIVA DEMONTAŽA I DEPONIRANJE PLOČA</t>
  </si>
  <si>
    <t>UGRADNJA PLOČA NA JEDNAKE POZICIJE</t>
  </si>
  <si>
    <t>U cijenu stavke uključiti pažljivu demontažu, prijenos i pohranu u čuvaonicu u krugu građevine, do ponovne montaže nakon izvođenja radova obnove krovišta, restauratorski pregled i istraživanje obrade te ponovnu montažu nakon obnove krovišta.</t>
  </si>
  <si>
    <t>UKUPNO VIŠEKRATNO ČIŠĆENJE ZONE IZVOĐENJA RADOVA (TLOCRTNA PROJEKCIJA 210m2 NETO - KOMPLET ZONA IZVOĐENJA RADOVA ISPOD I UZ IZVEDENU SKELU DO 140m2; ODNOSNO cca. 210m2 ISPOD UNUTARNJIH SKELA U SVIM POZICIJAMA)</t>
  </si>
  <si>
    <t>Izrada pokrova kosog krova - POKRIVANJE NOVIM CRIJEPOM.</t>
  </si>
  <si>
    <t>Stavka se POZICIJE PRETHODNO IZVEDENE NOVE TESARSKE KROVNE KONSTRUKCIJE, ODNOSNO IZNAD NOVIIZVEDENIH I POPTAVLJENIH ZVONIKA, uključivo i ugradnju postojećih deponiranih snjegobrana.</t>
  </si>
  <si>
    <t>Izrada podkonstrukcije i kompletno slojeva krova su sastavni dio tesarskih radova.</t>
  </si>
  <si>
    <r>
      <rPr>
        <b/>
        <sz val="8"/>
        <rFont val="Arial"/>
        <family val="2"/>
      </rPr>
      <t>NAPOMENA:</t>
    </r>
    <r>
      <rPr>
        <sz val="8"/>
        <rFont val="Arial"/>
        <family val="2"/>
      </rPr>
      <t xml:space="preserve">
Krovne plohe obračunate prema stvarnoj količini - ne tlocrtnoj projekciji. Sve stavke privremenih premošćivanja obuhvaćaju prehodno razupiranje i privremeno podupiranje u svim fazama, ovisno o tehnologiji i faznosti izvođenja radova.</t>
    </r>
  </si>
  <si>
    <r>
      <rPr>
        <b/>
        <sz val="8"/>
        <rFont val="Arial"/>
        <family val="2"/>
      </rPr>
      <t>NAPOMENA:</t>
    </r>
    <r>
      <rPr>
        <sz val="8"/>
        <rFont val="Arial"/>
        <family val="2"/>
      </rPr>
      <t xml:space="preserve">
Izvesti u okviru sustava proizvođača hidroizolaterskog polimer-cementnog morta, uz napomenu kako čitavi sustav mora biti paroporosutan.</t>
    </r>
  </si>
  <si>
    <r>
      <t xml:space="preserve">Za SVE STAVKE RUŠENJA PREDVIĐENO deponiranje, odnosno odvoz i vraćanje deponiranih stavaka na gradilište po završetku sanacije. Deponij udaljen do 12km od gradilišta; sve ostale stavke podrazumijevaju odvoz na gradsku deponiju, sa sortiranjem i plaćanjem svih pristojbi, uz napomenu, kako je nužno ponuditi cijenu za kompletan odvoz i zbrinjavanje kompletnog viška materijala i materijala koji se odvozi </t>
    </r>
    <r>
      <rPr>
        <b/>
        <u/>
        <sz val="8"/>
        <rFont val="Arial"/>
        <family val="2"/>
      </rPr>
      <t>u sraslom stanju</t>
    </r>
    <r>
      <rPr>
        <b/>
        <sz val="8"/>
        <rFont val="Arial"/>
        <family val="2"/>
      </rPr>
      <t xml:space="preserve"> (ne rastresitom) i u skladu sa time formirati jediničnu cijenu. </t>
    </r>
    <r>
      <rPr>
        <b/>
        <u/>
        <sz val="8"/>
        <rFont val="Arial"/>
        <family val="2"/>
      </rPr>
      <t>Naknadnim dokazivanjem količina putem obračuna u vidu građevinske knjige nije moguće dodavanje i uvećavanje količina za koeficijente!</t>
    </r>
  </si>
  <si>
    <t xml:space="preserve">Pokrov biber crijep - glatki u svemu prema smjernicama i uzorku odobrenom od strane konzervatorske službe, predviđen tip kao </t>
  </si>
  <si>
    <t>KROVNA PLOHA - VIŠESTREŠNI KROV UGRADNJA CRIJEPA</t>
  </si>
  <si>
    <t>Privremeno prekrivanje krovišta zaštitnom folijom - ceradom.</t>
  </si>
  <si>
    <t>Pokrov se izvodi nakon uklonjenog pokrova crijepom, kao privremena mjera zaštite i osiguranja uklonjenog pokrova.</t>
  </si>
  <si>
    <t>Obavezno izvesti odgovarajućim podvlačenjem pod dio pokrova koji ostaje, odnosno ukoliko se ukloni kompletan pokrov osigurati odizanje istoga korištenjem odgovarajućih letvi i sl.</t>
  </si>
  <si>
    <t>KROVNA PLOHA - PRIVREMENO PREKRIVANJE CERADOM</t>
  </si>
  <si>
    <t>ŠTAFLE, LETVE, I RAZNA NERAZVRSTANA DAŠČANA OPLATA I GRAĐA</t>
  </si>
  <si>
    <t>VIJČANI I RAZNI PRIČVRSNI-SPOJNI PRIBOR</t>
  </si>
  <si>
    <t>VIŠESTREŠNI KROV</t>
  </si>
  <si>
    <t>SKELA - VANJSKI DIO TORANJ - MONTAŽA SA NIVOA SPOJA KROVOVA SA IZRADOM PODNOŽNOG PREMOŠĆENJA - IZVOĐENJE ODGOVARAJUĆE PREMOSNICE U NIVOU PODNICE SKELE I U NIVOU SPOJEVA SA POSTOJEĆIM KROVIŠTIMA TLOCRTNA PROJEKCIJA DIJELA KOJI SE PREMOŠĆUJE DO 26,00m2; SKELA SE IZVODI PRIBLIŽNO OD KOTE 10,00 - 25,00m'</t>
  </si>
  <si>
    <t>SKELA - VANJSKI DIO TORANJ - MONTAŽA SA NIVOA SPOJA KROVOVA SA IZRADOM PODNOŽNOG PREMOŠĆENJA - IZVOĐENJE ODGOVARAJUĆE PREMOSNICE U NIVOU PODNICE SKELE I U NIVOU SPOJEVA SA POSTOJEĆIM KROVIŠTIMA TLOCRTNA PROJEKCIJA DIJELA KOJI SE PREMOŠĆUJE DO 80,00m2; SKELA SE IZVODI PRIBLIŽNO OD KOTE 10,00 - 17,10m' (DIO ZA RUŠENJE TORNJEVA)</t>
  </si>
  <si>
    <t>UNUTARNJA SKELA IMA KOMUNIKACIJSKE PLATFORME NA NIVOU PUNE ETAŽE, ODNOSNO UNIVOIMA PODESTIJU BUDUĆEG STUBIŠTA ZA POZICIJE UNUTAR IZVEDBE AB PLOČA TORAJA - POVEZANE KOMUNIKACIJSKIM STUBIŠTIMA</t>
  </si>
  <si>
    <t>SKELA - UNUTARNJA POMOĆNA SKELA TORNJEVI</t>
  </si>
  <si>
    <t>SKELA - UNUTARNJA SKELA GLAVNI BROD I SREDIŠNJI OLTAR</t>
  </si>
  <si>
    <t>Dobava i ugradnja čelika za sprezanje krovne konstrukcije.</t>
  </si>
  <si>
    <t>Po završetku izvođenje svih radova predviđena zaštita se pažljivo i u potpunosti uklanjana, što je sastavni dio jedninične cijene stavke.</t>
  </si>
  <si>
    <t>RADIONIČKU DOKUMENTACIJU SA RAZRADAMA DETALJA SPOJEVA DOSTAVITI NA OVJERU PROJEKTANTU KONSTRUKCIJE. PRIJE DAVANJA PONUDE IZVOĐAČ U OBEZI PROVJERITI SVE TEŽINE, ODNOSNO DULJINE ELEMENATA. NAJSTOŽE SE ZABRANJUJE BILO KAKVO FORMIRANJE NARUDŽBI MATERIJALA I SL. PRIJE PROVJERE MJERA I USAGLAŠENJA DETALJA SA PROJEKTANTOM I POTVRDE RADIONIČKIH NACRTA.</t>
  </si>
  <si>
    <t>Izvesti prema izvedbenoj dokumentaciji, tehničkom opisu i specifikaciji materijala; predviđeno korištenje PUNOG ČELIČNOG PROFILA Ø20mm, kojim se povezuju dijagonale za poprečne spregove krovišta iznad središnjeg broda crkve.</t>
  </si>
  <si>
    <t xml:space="preserve">U cijenu je uračunat rad i sav potreban materijal s utovarom, istovarom, prijevozom i prijenosom materijala i konstrukcije, radna skela kao i potrebna mehanizacija, te troškovi ispitivanja materijala. </t>
  </si>
  <si>
    <t>DODATAK ZA VARENJA, ZAŠTITE I PRIPASIVANJA I PRIČVRSNO-SPOJNI PRIBOR (UKLJUČIVO PRIPADNA SIDRENJA KONSTRUKCIJE ZA ELEMENTE LAMELIRANOG NOSAČA) - 15% UKUPNE KOLIČINE ČELIKA</t>
  </si>
  <si>
    <t>Dobava i montaža limenih opšava i žlijebova postojećeg krova - spoj krovnog vijenca i limenog pokrova - ZAMJENA - BAKRENI LIM.</t>
  </si>
  <si>
    <t>Dobava materijala, izrada i postava skrivenog korita - žljeba; BAKRENI LIM 0,65mm.</t>
  </si>
  <si>
    <t>Dobava materijala, izrada i postava upuštene podvlake - lima ispod skrivenog korita - žlijeba; BAKRENI LIM 0,70mm.</t>
  </si>
  <si>
    <t>Izrada i postava opšava na mjestima promjene geometrije krovišta i na spojevima sa zidom /uvalama i sl. - BAKRENI LIM 0,65mm.</t>
  </si>
  <si>
    <t>Stavka se izvodi kao korito ili nazidni lim sa obostranim kontra preklopom lim i pričvršćivanjem na konstrukciju zida,  odnosno spajanjem za tesarsku konstrukciju krovišta.</t>
  </si>
  <si>
    <t>UVALE I SL. - r.š. DO 800mm</t>
  </si>
  <si>
    <t>Izrada i postava oborinskih vertikala Ø110mm od BAKRENOG LIMA.</t>
  </si>
  <si>
    <t>Spojni lim od bakrenog lima debljine 0,70mm.</t>
  </si>
  <si>
    <t>Stavka se izvodi limom r.š. do 1.200,00mm. Spojevi se izvodi kao upušteni falc sa podvlakom, koji se prepušta preko kompletne ravnine spoja i povezuje sa donjim nazidnim limom min. r.š 600mm kao upušteni falcani spoj. Kompletan spoj po završetku izvedbe vodotijesan.</t>
  </si>
  <si>
    <t>UKUPNO ZA DVODIJELNI LIM (2 kom r.š. 1.200,00+600,00mm)</t>
  </si>
  <si>
    <t>Popravak i izrada obloge kape zvonika bakrenim limom.</t>
  </si>
  <si>
    <t>Spojni BAKRENI lim debljine 0,70mm.</t>
  </si>
  <si>
    <t>Stavka se izvodi limom u pločama r.š. do 1.200,00mm, sve krojeno u konus u ovisnosti o mikrolokaciji i poziciji plohe /ploče koja se ugrađuje /izvodi. Spojevi čavlani, nitani i djelomično falcani, završna ploha bez vidljivih spojeva u krajnoj horizontalnoj ravnini.</t>
  </si>
  <si>
    <t>Kompletan spoj po završetku izvedbe vodotijesan.</t>
  </si>
  <si>
    <t>Uključivo demontažu postojećeg opšava po skidanju kape zvonika, te pregled i detlajno katalogiziranje svih spojeva (sa izradom fotodokumentacije) prije početka obrade istih.</t>
  </si>
  <si>
    <t>Kapa zvonika sa osam redova zadebljanja (promjene profilacija) spajanje moguće isključivo u podnožju pojedine spojnice, uz izvedbu upuštenog spoja i preklopa dviju limenih ploha prema gore, kako bi se osigurala vodotijesnost spojeva. Uključivo i djelomično podravnavanje podkonstrukcije potrebno za prilagodbu lima, te ugradnju temeljne paropropusno-vodonepropusne folije prije postave lima. Ukupna visina kape do 12,70m'.</t>
  </si>
  <si>
    <t>Popravak i priprema tesarske nosive drvene konstrukcije lukovice (kape zvonika).</t>
  </si>
  <si>
    <t>Stavka se izvodi po skidanju lukovice i izvodi se direktno na gradilištu.</t>
  </si>
  <si>
    <t>Stavkom obuhvaćen popravak svih elemenata nosive konstrukcije lukovice (kape zvonika), na način da se ista u potpunosti obrađuje na licu mjesta, bez nepotrebnog oštećivanje bilo kojeg od elemenata konstrukcije ili vanjskog plašta izvana. Stavka obuhvaća demontažu i ukrajanje pojedinih elemenata na licu mjesta, brušenje i uklanjanje svih vidljivih oštećenja i sl., te ugradnju odgovarajućih učepljenja i zamjenskih elemenata, dok je specijalistička montaža i vraćanje na autentičnu poziciju obračunata putem zasebne stavke (obračunate u okviru radova rušenja i demontaže).</t>
  </si>
  <si>
    <t>SVI DRVENI ELEMENTI SE PJESKARE, ZATVRAJU PUNILOM, BRUSE, TE SE ZAVRŠNO OBRAĐUJU POLUMAT PROZIRNIM PU LAKOM- STAVKA SE IZVODI ISKLJUČIVO U DOGOVORU SA NADLEŽNIM KONZERVATOROM, UZ PREZENTACIJU METERIJALA NAKON SUHOG PJESKARENJA, I PREZENTACIJU SVOG MATERIJALA KOJI SE NAKNADNO UGRAĐUJE U UZORCIMA. UKRPAVANJE IZVODITI ISKLJUČIVO PROSUŠENOM HRASTOVINOM.</t>
  </si>
  <si>
    <t>Pod popravkom se podrazumijeva uklanjanje postojeće dotrajale boje odnosno laka do drva tehnologijom vrtložnog mlaza sa staklenim prahom - suho pjeskarenje.</t>
  </si>
  <si>
    <t>1. Sustav vrtložnog mlaza sa regulacijom izlaznog pritiska (niski tlak), 
2. Visokotlačni čistač sa staklenim puderom ili kvarcnim staklom, sa zbrinjavanjem smjese za čišćenje i sa zbrinjavanjem ostataka materijala.</t>
  </si>
  <si>
    <t>Oštećene dijelove izrezati i ugraditi nove izrađene od hrastove građe. I.klase vlažnosti do max 18%, u svemu prema  postojećim dijelovima elemenata konstrukcije, pazeći da se ponove izvorne profilacije i dimenzije. Rešku na spoju novog i postojećeg dijela zapuniti dvokomponentnim punilom na bazi epoksidne smole što je u cijeni stavke.</t>
  </si>
  <si>
    <t>Punilo sljedećih karakteristika:</t>
  </si>
  <si>
    <t>Eventualno potrebna naknadna kitanja sa materijalom kao provesti materijalom za popunjavanje pukotina.</t>
  </si>
  <si>
    <t>Materijal za popunjavanje pukotina sljedećih karakteristika:</t>
  </si>
  <si>
    <t xml:space="preserve">1. Gustoća: ca. 1,02 g/cm3 kod 20°C
2. Viskoznost: ca. 12s u 4mm izljevne posude kod 20°C
3. Vezivo: Akrilat/alkid-sustav
4. Tonovi boje: 3384 bezbojni </t>
  </si>
  <si>
    <t>Uključivo brušenje svih površina, uklanjanje svih dotrajalih slojeva naliča, letvica i sl., te zamjenu postojećeg okova i čel.elemenata i dijelova novima, koja odgovara povijesnom razdoblju vratiju/pročelja.</t>
  </si>
  <si>
    <r>
      <rPr>
        <b/>
        <sz val="8"/>
        <rFont val="Arial"/>
        <family val="2"/>
      </rPr>
      <t>NAPOMENE:</t>
    </r>
    <r>
      <rPr>
        <sz val="8"/>
        <rFont val="Arial"/>
        <family val="2"/>
        <charset val="238"/>
      </rPr>
      <t xml:space="preserve">
Radove izvoditi u svemu prema dogovoru sa nadležnom konzervatorskom službom.</t>
    </r>
  </si>
  <si>
    <t>SANACIJA I POPRAVAK TESARSKE DRVENE NOSIVE KONSTRUKCIJE LUKOVICE (KAPE ZVONIKA)</t>
  </si>
  <si>
    <t>DOBAVA I UGRADNJA ISPUNE I UGRADNJA MATERIJALA - RAZNA NERAZVRSTANA PROSUŠENA GRAĐA - MATERIJAL PROSUŠENI HRAST</t>
  </si>
  <si>
    <t>PRIČVRSNO-SPOJNI I VEZNI PRIBOR I RAZNA NERAZVRSTANA PRIČVRSNO SPOJNA SREDSTVA I BRAVARIJA</t>
  </si>
  <si>
    <t>Izrada tesarske konstrukcije PRIVREMENOG DRVENOG KROVIŠTA - nakon skidanja kape zvonika.</t>
  </si>
  <si>
    <t>Rogovi i grede dim. do 12/12cm, pričvršćuju se putem ankera i kutnika na podlogu.</t>
  </si>
  <si>
    <t>Nakon izvedbe podkonstrukciju u rasteru prema nacrtima, izvodi se daščana oplata prosušenim daskama debljine 24mm, na koje se kasnije pričvršćuje paropropusna vodonepropusna folija i završno pokrov - hidroizolaciona folija. Sama ugradnja folije je predmet zasebne stavke. Kompletna građa antiinsekticidno i antifungicidno zaštićena, prije polaganja završnog sloja hidroizolacije.</t>
  </si>
  <si>
    <t>GREDE DIMENZIJA 12/12cm</t>
  </si>
  <si>
    <t>DASKE ZA KROVIŠTE</t>
  </si>
  <si>
    <t>KUTNIK 60/3/300</t>
  </si>
  <si>
    <t>RAVNI LIM 50/3/450 mm</t>
  </si>
  <si>
    <t>VIJCI ZA DRVO M8</t>
  </si>
  <si>
    <t>VIJCI M20</t>
  </si>
  <si>
    <t>Izrada HIDROIZOLACIJE NA PRIVREMENOM DRVENOM KROVIŠTU.</t>
  </si>
  <si>
    <t>Nabava i postavljanje jednoslojne membrane hidroizolacijske trake od umjetnog materijala - UV stabilna folija, otporna na deranje kao, debljine 0,2cm, koja se polaže na  paropropusno-vodonepropusnu foliju, koja je sastavni dio ove stavke.</t>
  </si>
  <si>
    <t>Rubovi membrane se poklapaju min 5cm i dvostrano zavaruju vrućim zrakom. Membrana se mehanički pričvršćuje u podlogu (odgovarajuće tiple i vijci); a uz rubove i promjene geometrije postavljaju se tipski kaširani prihvatnici i okapi na koje se vari hidroizolacijska folija a sve prema uputstvima proizvođača sustava.</t>
  </si>
  <si>
    <t>U cijenu hidroizolacije uračunati i razdjelni sloj paroporopusno-vodonepropusne folije.</t>
  </si>
  <si>
    <t>Obračun po m2 razvijene izolirane površine i m' ugrađenog okapa i po m' pozicije unutarnjeg kuta (promjene geometrije na spoju sa nadozidom).</t>
  </si>
  <si>
    <t>U cijeni stavke sav horizontalni i vertikalni transport i sav sitni materijal i pribor, u svemu prema uputama proizvođača.</t>
  </si>
  <si>
    <t>SINTETIČKA HIDROIZOLACIJA KROVIŠTA</t>
  </si>
  <si>
    <t>BOČNI OKAP</t>
  </si>
  <si>
    <t>BOČNI SPOJEVI POD 90°</t>
  </si>
  <si>
    <t>Obrada spoja nadozida i tornja.</t>
  </si>
  <si>
    <t>Stavka se izvodi po vraćanju tornja na poziciju, a obuhvaća svu drvenu građu, pripadne pločevine i spojna sredstva, kao i osiguranje spoja nakon izvođenja radova ponovne ugradnje i vraćanja zvonika na originalnu poziciju.</t>
  </si>
  <si>
    <t>DRVENA GRAĐA</t>
  </si>
  <si>
    <t>ČELIK I SITNI PRIČVRSNO POJNI PRIBOR</t>
  </si>
  <si>
    <t>Obračun po kompletu izrađene dokument.</t>
  </si>
  <si>
    <t>Stavka obuhvaća sve radove koje nije moguće normirati, a odnose se na sitne pripomoći i sl., a iskazane su putem radnih sati kvalificiranog radnika i pomoćnog radnika.</t>
  </si>
  <si>
    <t>VKV RADNIK</t>
  </si>
  <si>
    <t>KV RADNIK</t>
  </si>
  <si>
    <t>Obaveza izvođača je i pribavljanje ovjere izrađene radioničke dokumentacije od strane projektanta konstrukcije</t>
  </si>
  <si>
    <t>ispis elektroničkog zapisa uvezan u mapu formatu papira A4: kom. 4.</t>
  </si>
  <si>
    <t>elektronički zapis u PDF i CAD formatu, snimljen na USB mediju: kom. 1;</t>
  </si>
  <si>
    <t>Izrada radioničke dokumentacije za radove na izvedbi nove čelične konstrukcije spregnutih stropova i ukruta zvonika, opisane u prethodnim stavkama (1. i 3.), kao:</t>
  </si>
  <si>
    <t>Izrada radioničke dokumentacije.</t>
  </si>
  <si>
    <t>Pripomoći kod čeličnih konstrukcija.</t>
  </si>
  <si>
    <t xml:space="preserve">Količina u troškovniku je pretpostavljena. Izrada prema projektu, s mjerama uzetim na gradnji, a po odluci nadzornog inženjera i upisu u građevinski dnevnik. </t>
  </si>
  <si>
    <t>Obračun po kg ugrađenog elementa, do pune gotovosti i funkcionalnosti.</t>
  </si>
  <si>
    <t>Svi elementi se izvode radionički u svemu prema projektu, a prije početka radioničke izvedbe obavezna je potvrda svih elemenata i detalja, kao i ovjera radioničkih nacrta od strane projektanta konstrukcije, uključivo i kontrolu detalja nosive stope samih nosača.</t>
  </si>
  <si>
    <t>Prilikom razrade obavezno voditi računa o mogućnostima montaže i pristupa gradilištu, a isto nužno koordinirati sa upravom gradilišta.</t>
  </si>
  <si>
    <t>Jedinična cijena izvedbe lameliranog nosača mora obuhvaćati:</t>
  </si>
  <si>
    <t xml:space="preserve">kompletna radionička izrada, transport i montaža čeličnog okvira potrebnog za ostvarivanje veze između drvenih elemenata, odnosno za ostvarivanje veze glavnih lameliranih nosača i AB zida, </t>
  </si>
  <si>
    <t>izradu kompletne pomoćne skele i/ili tranportnih platformi za montažu elemenata nosivih papuči i gl./sekundarnih lameliranih nosača,</t>
  </si>
  <si>
    <t>elastomerne ležajeve i kompletni pričvrsno-spojni pribor, uključivo i vijčani sidreni pribor papučice, odnosno lameliranog nosača na papučicu,</t>
  </si>
  <si>
    <t>čel.spregne zatege (šipke), odnosno ležajeve sa spregom, u svemu prema radioničkim detaljima, odnosno prema statičkom proračunu i detaljima,</t>
  </si>
  <si>
    <t>sve horizontalne i vertikalne transporte do mjesta montaže, uključivo i troškove posebne pratnje, kao i troškove najma autokrana/kranova za istovar i montažu elemenata; ukoliko se predviđa višekratna dostava, u koordinaciji sa vodstvom gradilišta, nužno osigurati odgovarajući prostor privremenog skladištenja, što je također obuhvaćeno troškovima stavke.</t>
  </si>
  <si>
    <t>sav pričvrsno-spojni materijal i pribor.</t>
  </si>
  <si>
    <t>Radionička izrada, transport i montaža glavnih nosača od lijepljenog lameliranog ravnog drva I klase. Lamelirano drvo je izrađeno od jelovih/smrekovih lamela, oblanjano i radionički zaštićeno dvostrukim lazurnim premazom.</t>
  </si>
  <si>
    <t>Stavka obuhvaća radioničku izradu, transport i montaža čeličnog okova za vezu konstrukcije sa betonskom konstrukcijom i međusobnu vezu elemenata konstrukcije, kompletno za GLAVNE I SEKUNDARNE NOSAČE.</t>
  </si>
  <si>
    <t>Izvođač je obvezan provjeriti dim.konstruktivnih ab elemenata, izraditi radionički nacrt, odnosno tehnološku shemu spajanja i montaže elemenata, te isti dostaviti projektantu konstrukcije, odnosno investitoru na suglasnost i odobrenje. Tek po ovjeri istih moguće je pristupiti izradi elemenata.</t>
  </si>
  <si>
    <t>Zaštita okova - toplo cinčano ili galvanizacija.</t>
  </si>
  <si>
    <t>U stavku su uključena ispitivanja zupčastog spoja na savijanje i ispitivanje integriteta lijepljenog spoja. Ispitivanja ovjerava projektant konstrukcije.</t>
  </si>
  <si>
    <t>Nakon lijepljenja, nosači se obrađuju blanjanjem, te zaštićuju fungicidno-insekticidnim premazom - 1 premaz, odnosno te završnim zaštitno - dekorativnim premazom (lazurom) prema izboru projektanta (2 premaza).</t>
  </si>
  <si>
    <t>U cijenu su uključeni  i troškovi nadzora proizvodnje prema zahtjevima Tehničkog propisa za drvene konstrukcije. Nakon izvršenog nadzora, a prije ugradnje elemenata drvene konstrukcije nadzoeni inženjer daje izvještaj da su elementi proizvedeni sukladno zahtjevima iz projekta.</t>
  </si>
  <si>
    <t>U svemu prema detaljima ležajeva iz statičkog proračuna.</t>
  </si>
  <si>
    <r>
      <rPr>
        <b/>
        <sz val="8"/>
        <rFont val="Arial"/>
        <family val="2"/>
        <charset val="238"/>
      </rPr>
      <t>NAPOMENA:</t>
    </r>
    <r>
      <rPr>
        <sz val="8"/>
        <rFont val="Arial"/>
        <family val="2"/>
      </rPr>
      <t xml:space="preserve">
Kompletna montažna krovna konstrukcija sa svim gore navedenim pripadajućim dijelovima je u svemu prema projektima i statičkom proračunu.</t>
    </r>
  </si>
  <si>
    <t>Svi drveni dijelovi krovne konstrukcije: LLD, vjetrovni spregovi, uzdužne ukrute moraju se zaštititi impregnacijom i premazima prema specifikaciji.</t>
  </si>
  <si>
    <t>U cijenu po m2 je uključena kompletna izrada montažne krovne konstrukcije sa svim pripadajućim dijelovima potrebnim za njeno funkcioniranje - prema statičkom proračunu i projektima, sav potreban rad i materijal sa svim pričvrsnim materijalom za njeno međusobno spajanje i spajanje krovne konstrukcije s objektom,</t>
  </si>
  <si>
    <t>UKLJUČIVO I UMETKE OD NEOPRENA NA POZICIJAMA ISPOD I PO POTREBI UZ BOK ČEL.NOSIVIH STOPA.</t>
  </si>
  <si>
    <t>Izvođač radova drvene konstrukcije obvezan je napraviti radioničku dokumentaciju i ishoditi ovjeru od glavnog projektanta drvene konstrukcije i reviziju od ovlaštenog revidenta za drvene konstrukcije.</t>
  </si>
  <si>
    <t>Dobava materijala, izmjera i provjera pozicija te izrada drvene lamelirane građe krovišta crkve - LIJEPLJENO LAMELIRANO DRVO GL24h.</t>
  </si>
  <si>
    <t>GLAVNI OKVIR 20/60cm</t>
  </si>
  <si>
    <t>DIO IZNAD NOVOG KROVIŠTA - KROVIŠTE BRODA CRKVA</t>
  </si>
  <si>
    <t>SEKUNDARNI NOSAČ 14/20cm</t>
  </si>
  <si>
    <t>ROGOVI PRIJELAZNOG DIJELA 16/24cm</t>
  </si>
  <si>
    <t>ROGOVI IZNAD SVETIŠTA 14/20cm</t>
  </si>
  <si>
    <t>MJENE IZNAD SVETIŠTA 12/14cm</t>
  </si>
  <si>
    <t>DIO IZNAD NOVOG KROVIŠTA - KROVIŠTE BRODA CRKVA UKUPNO</t>
  </si>
  <si>
    <t>DIO IZNAD KROVIŠTA SAKRISTIJE</t>
  </si>
  <si>
    <t>GREBENJAČE 16/24cm</t>
  </si>
  <si>
    <t>ROGOVI 14/20cm</t>
  </si>
  <si>
    <t>DIO IZNAD NOVOG KROVIŠTA SAKRISTIJE UKUPNO</t>
  </si>
  <si>
    <t>KROVIŠTE ZVONIKA</t>
  </si>
  <si>
    <t>DOBAVA I UGRADNJA OSNOVNE NOSIVE KONSTRUKCIJE - LAMELIRANO LIJEPLJENO DRVO - KLASE GL24h, U SVEMU PREMA RASPIPSU PRETHODNE STAVKE</t>
  </si>
  <si>
    <t>ROGOVI 14/16cm</t>
  </si>
  <si>
    <t>DIJAGONALE 10/12cm</t>
  </si>
  <si>
    <t>STUPOVI I GREDE 16/16cm</t>
  </si>
  <si>
    <t>UKUPNO LAMELIRANA GRAĐA</t>
  </si>
  <si>
    <t>Konzervatorsko-restauratorske istraživanja u unutrašnjosti crkve.</t>
  </si>
  <si>
    <t>Stavku izvodi ovlašteni restaurator s odgovarajućim dopuštenjem za rad na spomenicima kulture.</t>
  </si>
  <si>
    <t>Stavka obuhvaća konzervatorsko-restauratorska istraživanja u vidu stratigrafskih sondi na svodu i zidovima unutrašnjosti crkve kojima će se istražiti i definirati dijelovi svoda ili zida na kojima je radi sanacije oštećenja prihvatljivo ukloniti žbuku, odnosno utvrditi prihvatljive mikro pozicije za izvedbu zahvata konstruktivne obnove.</t>
  </si>
  <si>
    <t>Stavka obuhvaća konzervatorsko-restauratorska istraživanja na svodovima, nadvojima i zidovima crkve i zvonika gdje se planira saniranje i ojačanje postojeće konstrukcije injektiranjem pukotina, izvođenjem sustava ojačane žbuke zidova i svodova, povezivanje zidova sidrenim šipkama, pojačanje nadvoja navojnim šipkama. Istraživanja se provode  s ciljem otkrivanja povijesnih slojeva.</t>
  </si>
  <si>
    <t>Na osnovu izvedenih sondi definirat će se u dogovoru s nadležnim konzervatorom pozicije potencijalnih nalaza za prezentaciju povijesnih slojeva i oslika koje će trebati otvoriti u cjelovitom formatu za prezentaciju, te ih ukoliko je nalaz prezentabilan, primjereno zaštititi prije početka izvođenja građevinskih radova i opšiti obodnu žbuku, što je sve uključeno u stavku.</t>
  </si>
  <si>
    <t>U stavku je uključeno dokumentiranje te izvještaj o izvedenim radovima s ucrtanim i opisanim nalazima i fotodokumentacijom.</t>
  </si>
  <si>
    <t>Obračun po komadu izvedene istražne sonde i komplet izvještaju.</t>
  </si>
  <si>
    <t>KONZERVATORSKO-RESTAURATORSKE ISTRAŽNE SONDE</t>
  </si>
  <si>
    <t>IZVJEŠTAJ O PROVEDENIM RADOVIMA UZ FOTODOKUMENTACIJU</t>
  </si>
  <si>
    <t>Konzervatorsko-restauratorska istraživanja na pročeljima crkve.</t>
  </si>
  <si>
    <t>Stavka obuhvaća konzervatorsko-restauratorska istraživanja u vidu stratigrafskih sondi na pročeljima kojima će se dodatno istražiti žbuke pročelja. Izvodi se nakon postave fasadne skele, a prije obijanja žbuke pročelja.</t>
  </si>
  <si>
    <t>Obračun po komadu izvedene istražne sonde, komplet snimci i komplet izvještaju.</t>
  </si>
  <si>
    <t>Konzervatorsko-restauratorske istražne sonde na pročeljima crkve nakon obijanja žbuke.</t>
  </si>
  <si>
    <t>Stavka obuhvaća pregled svih pročelja nakon obijanja žbuke i dodatna konzervatorsko-restauratorska istraživanja pročelja.</t>
  </si>
  <si>
    <t>Obračun po komadu izvedene istražne sonde.</t>
  </si>
  <si>
    <t>Stavka obuhvaća detaljna konzervatorsko-restauratorska istraživanja u vidu stratigrafskih sondi na pročeljima kojima će se detaljno istražiti žbuke pročelja zvonika. Izvodi se nakon postave zaštitne skele, a prije rušenja zvonika.</t>
  </si>
  <si>
    <t>Snimanje vučenih profilacija i izrada šablona za pročelja.</t>
  </si>
  <si>
    <t>Stavka obuhvaća uslugu ovlaštenog restauratora s odgovarajućim dopuštenjem za rad na spomenicima kulture.</t>
  </si>
  <si>
    <t>Prije obijanja detaljno snimiti oštećene profilacije, uzeti otiske i izraditi šablone te izraditi nacrte u mjerilu 1-1 i dati ih na ovjeru nadležnom konzervatoru i nadzornom inženjeru, što je uključeno u jediničnu cijenu ove stavke.</t>
  </si>
  <si>
    <t>Postupak snimanja profilacija uključuje čišćenje najsačuvanije profilacije, eventualnu rekonstrukciju do izvorne forme i retuš te uzimanje uzorka profilacije na takvom pripremljenom profilu.</t>
  </si>
  <si>
    <t>U stavku je uključeno kompletno snimanje profilacija te izrada kompleta svih potrebnih šablona i vodilica za pojedinu profilaciju. Jedinična cijena kompleta šablona uključuje sve elemente za izvedbu grube i fine žbuke bez obzira na broj dijelova i duljinu pojedine profilacije.</t>
  </si>
  <si>
    <t>Obračun po komplet snimljenoj profilaciji i izrađenoj šabloni.</t>
  </si>
  <si>
    <t>KROVNI VIJENAC ZVONIKA</t>
  </si>
  <si>
    <t>KROVNI VIJENAC CRKVE</t>
  </si>
  <si>
    <t>RAZDIJELNI VIJENAC ZAPADNOG PROČELJA</t>
  </si>
  <si>
    <t>PROZORSKE ERTE PROZORA ZVONIKA - razina zvoništa</t>
  </si>
  <si>
    <t>PROZORSKE ERTE PROZORA ZVONIKA - niži prozor</t>
  </si>
  <si>
    <t>PROZORSKE ERTE ZAPADNOG PROZORA</t>
  </si>
  <si>
    <t>Snimanje vučenih profilacija i izrada šablona u interijeru.</t>
  </si>
  <si>
    <t>Prije obijanja detaljno snimiti profilacije na mjestima radova, uzeti otiske i izraditi gipsane odljeve, te izraditi nacrte u mjerilu 1-1 i dati ih na ovjeru nadležnom konzervatoru i nadzornom inženjeru, što je uključeno u jediničnu cijenu ove stavke.</t>
  </si>
  <si>
    <t>PROFILACIJA NA SVODU</t>
  </si>
  <si>
    <t>r.š.= 55cm, h=45cm</t>
  </si>
  <si>
    <t>KAPITEL PILASTARA</t>
  </si>
  <si>
    <t>r.š.= 135cm, h=106cm</t>
  </si>
  <si>
    <t>Arheološki nadzor prilikom projektiranih iskopa uz temelje.</t>
  </si>
  <si>
    <t>Stavka obuhvaća uslugu arheološkog nadzora tijekom izvođenja radova iskopa uz temelje crkve i iskopa za nove temelje zvonika.</t>
  </si>
  <si>
    <t>Trajanje arheološkog nadzora bazirati na broju planiranih dana iskopa prema obuhvatu projekta.</t>
  </si>
  <si>
    <t>O provedenom arheološkom nadzoru se izrađuje pisani izvještaj koji je uključen u cijenu stavke.</t>
  </si>
  <si>
    <t>Obračun komplet nadzor tijekom radova iskopa.</t>
  </si>
  <si>
    <t>Arheološki istražni radovi.</t>
  </si>
  <si>
    <t>Projektom su predviđeni zemljani radovi radi ojačanja temelja, odnosno kampadni iskopi za podbetoniranje temelja i široki iskop za nove temelje zvonika.</t>
  </si>
  <si>
    <t>U slučaju pronalska arheoloških nalaza pri iskopu potrebno je izvesti arheološke istražne radove, sve prema dogovoru s nadležnim konzervatorom i projektantom.</t>
  </si>
  <si>
    <t>Svi radovi se moraju izvoditi po pravilima i uzancama arheološke struke. Tijekom izvođenja radova potrebno je konzultirati i tražiti odobrenje nadležnog konzervatora.</t>
  </si>
  <si>
    <t>U cijeni stavke uključena izrada elaborata arheoloških istraživanja.</t>
  </si>
  <si>
    <t>Cijena iskazana po danu izvođenja radova.</t>
  </si>
  <si>
    <t>dana</t>
  </si>
  <si>
    <t>Izrada elaborata</t>
  </si>
  <si>
    <t>Dodatni konzervatorsko-restauratorski istražni radovi.</t>
  </si>
  <si>
    <t>Stavka se izvodi isključivo po nalogu nadležnog konzervatora, a obuhvaća dodatne istražne radove za kojima se može pokazati potreba tijekom izvođenja radova.</t>
  </si>
  <si>
    <t>O potrebi za istima odlučuju projektant i nadležni konzervator, a potvrđuje ih nadzorni inženjer.</t>
  </si>
  <si>
    <t>Obračun po izvedenoj istražnoj sondi.</t>
  </si>
  <si>
    <t>Izrada vučenih profilacija u interijeru.</t>
  </si>
  <si>
    <t>Stavka obuhvaća izradu grube i fine žbuke na dijelovima vučenih profilacija u zonama sanacije pukotina.</t>
  </si>
  <si>
    <t>Šablone za izradu profilacija obrađene su u konzervatorsko restauratorskim radovima. Pri izvedbi je obavezna izrada i uporaba vodilica, što je uključeno u stavku.</t>
  </si>
  <si>
    <t>Posebnu pažnju obratiti na pravilnu izvedbu obrata s jasnim i oštrim bridovima.</t>
  </si>
  <si>
    <t>Obračun vučenih profilacija po m1 srednje linije profilacije bez ikakvih drugih dodataka na rubove unutar profilacija, promjene smjera i završetke.</t>
  </si>
  <si>
    <t>m1</t>
  </si>
  <si>
    <t>Stavka obuhvaća izradu grube i fine žbuke vučenih profilacija na pročeljima.</t>
  </si>
  <si>
    <t>r.š.=110cm, h=80cm</t>
  </si>
  <si>
    <t>KROVNI VIJENAC CRKVE (zaobljeni holker)</t>
  </si>
  <si>
    <t>h=50cm</t>
  </si>
  <si>
    <t>r.š.= 68cm, h=75cm</t>
  </si>
  <si>
    <t>PROZORSKE ERTE PROZORA ZVONIKA - razina zvoništa, komplet 1 prozor</t>
  </si>
  <si>
    <t>PROZORSKE ERTE PROZORA ZVONIKA - niži prozor, komplet 1 prozor</t>
  </si>
  <si>
    <t>Izvođenje prekida (privremenog umrtvljivana /otpajanja) svih postojećih priključaka na javnu infrastrukturu, sa kasnijim naknadnim spajenjem istih po završetku izvođenja radova.</t>
  </si>
  <si>
    <t>Pažljiva demontaža, skidanje, deponiranje i ponovna montaža elemenata opreme pročelja - vanjska bravarija.</t>
  </si>
  <si>
    <t>Stavka obuhvaća privremeni izmještaj svih elemenata opreme pročelja i stavaka vezanih uz elemente bravarije pročelja koji se kasnije vraćaju na izvornu lokaciju sa koje su prethodno uklonjeni, po završetku radova konstrukcije. Svi elementi koji se demontiraju nisu čvrsto ugrađeni u strukturu zida ili smetaju za izvođenje radova na krovištu.</t>
  </si>
  <si>
    <t>STAVKE BRAVARIJE - METALNI KRIŽ NA KROVIŠTU</t>
  </si>
  <si>
    <t>Stavkom obuhvaćeno uklanjanje slojeva završnog pokrova (biber crijep, odnosno limena obloga uz zabatni zid sa pripadnim limenim opšavima, koji nisu obračunati u okviru demontaže limova).</t>
  </si>
  <si>
    <t>Radovi se izvode paralelno sa izvođenjem paralelnih zatega krovišta, obračunatih u okviru grupe bravarskih radova.</t>
  </si>
  <si>
    <t>Obijanje kompletne završne žbuke sa vanjskih i djelomično unutarnjih izidova u zoni izvođenja radova.</t>
  </si>
  <si>
    <t>Debljina žbuke (uključivo glet, te sloj završne i temeljne žbuke), do maksimalno 6-8cm.</t>
  </si>
  <si>
    <t>OBIJANJE ŽBUKE - UNUTARNJI ZIDOVI CRKVA - DJELOMIČNO U POZICIJI SANACIJE PUKOTINA - LINEARNI STRIPOVI ŠIRINE DO 50cm</t>
  </si>
  <si>
    <t>OBIJANJE ŽBUKE - SVODOVI SA GORNJE STRANE</t>
  </si>
  <si>
    <t>Stavka se izvodi kao razni šlicevi za ojačanja veznih greda krovišta i konstrukcije budućih spregnutih zidova (kampadna izrada ležaja /serklaža) - ušlicavanje za spojne veze postojeće konstrukcije i ab vijenca, kako bi kasniji zahvat funkcionirao kao spregnuta konstrukcija.</t>
  </si>
  <si>
    <t>Izvoditi paralelno sa izradom ojačanja postojeće konstrukcije, uz napomenu kako svi elementi nove konstrukcije ostaju unutar postojeće konstrukcije - bez vidljivih povećanja gabarita na bilo koju stranu zidova. Rezanje provesti dijamantnim vidia dijamantnim priborom uz odgovarajuće vlaženje istih i odvodnju kompletnog viška vode. Ušlic se izvodi na svim pozicijama potrebnim za ugradnju elemenata betonske konstrukcije - šlic za ugradnju ab ležajeva na koje naliježe čelična konstrukcija i šlic za izvedbu ab prstena serklaža pri vrhu nosive konstrukcije.</t>
  </si>
  <si>
    <t>ŠLICEVI I BOČNA PODREZIVANJA</t>
  </si>
  <si>
    <t>Stavkom obuhvaćeno skidanje svih slojeva poda na koru, kompletno do nivoa gornje strane lukova ispod podne obloge. Završni sloj - kamene ploče na sloju šute/nabačaja.</t>
  </si>
  <si>
    <t>Obračun po m2 uklonjenog završnog opločenja, uključujući pažljivo deponiranje i po m3 nabačaja /šute.</t>
  </si>
  <si>
    <t>UKLANJANJE ZAVRŠNOG OPLOČENJA</t>
  </si>
  <si>
    <t>UKLANJANJE NABAČAJA MJEŠANOG MATERIJALA I ŠUTE</t>
  </si>
  <si>
    <t>Ručno uklanjanje materijala koji se nalazi između svoda i nosivih zidova, odnosno različitog veznog materijala koji se nalazi iznad lukova i svodova crkve.</t>
  </si>
  <si>
    <t>Stavka uključuje ručni iskop različitog otpadnog i rastresitog materijala i šute; odnosno lagano vezanog materijala sa usitnjavanjem, ručnim prijenosom, utovarom i transportom, te odvozom sa gradilišta.</t>
  </si>
  <si>
    <t>Koeficijent rastresitosti k=1,18.</t>
  </si>
  <si>
    <t>Obračun po m3.</t>
  </si>
  <si>
    <t>RUČNI ISKOP - OBRAČUN U ZBIJENOM STANJU</t>
  </si>
  <si>
    <t>PRIJENOS UTOVAR I ODVOZ - OBRAČUN U RASTRESITOM STANJU</t>
  </si>
  <si>
    <t>STAVKE BRAVARIJE - KRIŽ ZVONIKA</t>
  </si>
  <si>
    <t>Uklanjanje pokrova (crijepa i letvi, odnosno lima i letvi) i podkonstrukcije (dotrajali rogovi, grebeni i uvale) krovišta.</t>
  </si>
  <si>
    <t>UKLANJANJE POKROVA I KOMPLETNOG SITNOG PRIPADNOG OPŠAVA SA LETVAMA I UKLANJANJEM DOTRAJALIH ROGOVA I KOMPLETNE DRVENE GRAĐE, UKLJUČIVO I NAZIDNICE I SL.</t>
  </si>
  <si>
    <t>OBIJANJE ŽBUKE - VANJSKI FASADNI ZIDOVI</t>
  </si>
  <si>
    <t>Stavkom obuhvaćeno uklanjanje svih drvenih platformi i pripadnih elemenata vertikalne komunikacije (zajedno sa pripadnim rukohvatima, ogradama i sl.), u poziciji zvonika.</t>
  </si>
  <si>
    <t>Uključivo i demontažu svih elemenata vertikalne komunikacije (stubišta, ljestve, i drvene stepenice), širine do maksimalno 120cm (prosječne širine penjalica 60-80cm), u punoj visini penjanja zvonika (do cca 21,88m'), SA PRIPADNIM RUKOHVATIMA /OGRADAMA.</t>
  </si>
  <si>
    <t>Uklanjanje slojeva podne temeljne ploče.</t>
  </si>
  <si>
    <t>Stavkom obuhvaćeno skidanje svih slojeva poda u zvoniku, kompletno do nosivog sloja tla. Stavka se izvodi kampadno, a prati dinamiku izvođenja radova ojačanje temelja.</t>
  </si>
  <si>
    <t>Slojevi (uključivo i sloj nosive konstrukcije), u ukupnoj visini do 35cm, obuhvaćaju - završnu podnu oblogu (kamen), na sloju cem.estriha ili morta, ispod koje se nalazi sloj betona /kamena u ukupnoj debljini do 25cm, ispod kojega je zbijeni kameni nabačaj, odnosno temeljno tlo, iskop kojeg je predviđen u okviru druge stavke - zemljani radovi.</t>
  </si>
  <si>
    <t xml:space="preserve">Ovisno o pozicjii i mogućim metodama izvođenja - predviđeno uklanjanje se vrši hidrodinamički postupkom vodom pod visokim pritiskom do 2500 bara. U cijenu uključuiti i rad pumpe za ispumpavanje vode ako bude potrebno. </t>
  </si>
  <si>
    <t>Obračun po m3 uklonjenog betona i podloge u zbijenom stanju .</t>
  </si>
  <si>
    <t>UKLANJANJE SLOJEVA PODA PODNE PLOČE</t>
  </si>
  <si>
    <t>UKUPNA DULJINA BOČNIH ŠLICEVA 100m' - ZA POLAGANJE CIJEVI RAZNIH INSTALACIJA</t>
  </si>
  <si>
    <t>ZIDOVI ŠIRINE DO 80cm - IZRADA PRODORA DO Ø50mm</t>
  </si>
  <si>
    <t>Uklanjanje drvenih platformi i pripadnog drvenog stubišta i ljestvi unutar zvonika.</t>
  </si>
  <si>
    <t>Stavkom obuhvaćeno uklanjanje bet. opločenja u okolišu (ab ploča debljine do 25cm), u širini do 110cm od kote postojećeg zida. uključivo i sloj nasipa u koji su položene ploče u debljini do 30cm.</t>
  </si>
  <si>
    <t>Naknadno se po uklanjanju ploče provodi strojni iskop (mali bager) uz ručnu pripomoć (dio neposredno uz zid, uz minimalno oštećivanje ravnine zida i ruba temelja - iskop se provodi kampadno.</t>
  </si>
  <si>
    <t>Pokos rova uz rub površine za iskop izvodi se u omjeru 1:2.</t>
  </si>
  <si>
    <t xml:space="preserve">U slučaju nailaska na neki od vodova, odmah izvršiti njihovo izmicanje u dogovoru sa nadzornim inženjerom i u dogovoru sa stručnim ovlaštenim podizvođačem. </t>
  </si>
  <si>
    <t>Iskop provoditi u suradnji sa arheološkim nadzorom zbog mogućnosti zadiranja u povijesno vrijedne uzorke /nalazište.</t>
  </si>
  <si>
    <t>Planiranje dna iskopa za temelje izvesti sa točnošću od ±3 cm, što je uključeno u jediničnu cijenu.</t>
  </si>
  <si>
    <r>
      <rPr>
        <b/>
        <sz val="8"/>
        <rFont val="Arial"/>
        <family val="2"/>
        <charset val="238"/>
      </rPr>
      <t>NAPOMENA:</t>
    </r>
    <r>
      <rPr>
        <sz val="8"/>
        <rFont val="Arial"/>
        <family val="2"/>
        <charset val="238"/>
      </rPr>
      <t xml:space="preserve">
Predviđena količina odnosi se na proračun iskopa od kote ±0,00m; zajedno sa potrebnim produbljenjem za uređenje temeljnog tla i eventualnim ostatkom postojećeg zasipnog materijala.</t>
    </r>
  </si>
  <si>
    <t>DIJAMANTNO ZAREZIVANJE AB PLOČE UKLANJANJE PODNIH PLOČA d=10cm</t>
  </si>
  <si>
    <t>UKLANJANJE BETONSKOG OPLOČENJA d=20-22cm</t>
  </si>
  <si>
    <t>UKLANJANJE KAMENOG NABAČAJA - POSTELJICE</t>
  </si>
  <si>
    <t>Iskop se vrši pažljivo - kompletno ručno, u svemu prema shemi iskopa i pripadnih kampada, s posebnim oprezom da ne dođe do oštećenja nepredviđenih vodova instalacija ili blindiranih priključaka postojeće građevine, nakon njihova isključenja.</t>
  </si>
  <si>
    <r>
      <rPr>
        <b/>
        <sz val="8"/>
        <rFont val="Arial"/>
        <family val="2"/>
        <charset val="238"/>
      </rPr>
      <t>NAPOMENA:</t>
    </r>
    <r>
      <rPr>
        <sz val="8"/>
        <rFont val="Arial"/>
        <family val="2"/>
        <charset val="238"/>
      </rPr>
      <t xml:space="preserve">
Predviđena količina odnosi se na proračun iskopa od kote ±0,00m; zajedno sa potrebnim produbljenjem za uređenje temeljnog tla i eventualnim ostatkom postojećeg zasipnog materijala /podložnog betona.</t>
    </r>
  </si>
  <si>
    <t>KAMPADNI RUČNI ISKOP ISPOD TEMELJNE PLOČE (ISKOP UNUTAR POSTOJEĆEG TORNJA) - MAKSIMALNA DULJINA KAMPADE DO 0,80m' I KAMPADNI ISKOP SA VANJSKE STRANE</t>
  </si>
  <si>
    <r>
      <t>NAPOMENA:</t>
    </r>
    <r>
      <rPr>
        <sz val="8"/>
        <rFont val="Arial"/>
        <family val="2"/>
        <charset val="238"/>
      </rPr>
      <t xml:space="preserve">
Podloga treba biti kompaktna, dobro nabijena i horizontalna, u svemu prema opisu.</t>
    </r>
  </si>
  <si>
    <t>TEMELJNA PLOČA I DIO ISPOD KAMPADA ISKOPA</t>
  </si>
  <si>
    <t>Stavkom obuhvaćeno izvođenje 8 tlačnih probi na različitim mjestima, čime se provjerava nosivost temeljnog tla.</t>
  </si>
  <si>
    <t>TLAČNA PROBA (KOMPLET - AB TEMELJNA PLOČA I DIO ISPOD KAMPADNIH OJAČANJA)</t>
  </si>
  <si>
    <t>POVRŠINA ISPOD TEMELJNE PLOČE I KAMPADNIH OJAČANJA TEMELJA</t>
  </si>
  <si>
    <t>POVRŠINA ISPOD AB PARTERA</t>
  </si>
  <si>
    <t>Nasipavanje zemlje uz vanjske zidove.</t>
  </si>
  <si>
    <t>Stavka se izvodi u dvije faze - nakon izvođenja filtarskog sloja, šahtova drenaže, odvoda i sl., te nakon betoniranja ab ophoda objekta, odnosno nakon izvedbe zaštite vertikalne hidroizolacije.</t>
  </si>
  <si>
    <t xml:space="preserve">NASIPNI MATERIJAL UZ VANJSKI RUB IZVEDENIH OJAČANJA </t>
  </si>
  <si>
    <t>Dobava i razastiranje više vrsta zemlje i planiranje nakon širokog  iskopa, plodnom zemljom.</t>
  </si>
  <si>
    <t>Stavku izvesti kvalitetnim humusom, tresetom i pijeskom; sijanje i uzgoj trave i travnjaka u širini do razdjelnice padova padine na oko 2 m od južnog i sjevernog zida kapela i od zida svetišta do istočne ograde.</t>
  </si>
  <si>
    <t>Obračun po m3 i m2.</t>
  </si>
  <si>
    <t>PLODNA ZEMLJA</t>
  </si>
  <si>
    <t>HUMUS</t>
  </si>
  <si>
    <t>SIJANJE I UZGOJ TRAVE NA TRAVNJAKU</t>
  </si>
  <si>
    <t>Kombinirani kampadni ručni iskop za kampadna ojačanja (podbetoniravanja) temelja - TORANJ I KAMPADNA OJAČNJA OJAČANJA POSTOJEĆIH TEMELJA.</t>
  </si>
  <si>
    <t>Uklanjanje betonskog opločenja uz ophod zvonika (PARTER) i iskop uz temelje crkve.</t>
  </si>
  <si>
    <t>KLASA BETONA: C12/15 PODLOŽNI BETON</t>
  </si>
  <si>
    <t>Obračun za kompletan rad i materijal, po m3 betona i po m2 oplate.</t>
  </si>
  <si>
    <t>DILATACIJSKE TRAKE I RADNE FUGE</t>
  </si>
  <si>
    <t>Ploča debljine do 100cm u svemu prema projektu.</t>
  </si>
  <si>
    <t>U cijenu uključiti postavu hidroizolacijske trake na bazi bitumena - zaštita od dizanja kapilarne vlage na svim pozicijama preklopa sa temeljnim trakama.</t>
  </si>
  <si>
    <t>KLASA BETONA: C30/37</t>
  </si>
  <si>
    <t>KLASA BETONA: C25/30</t>
  </si>
  <si>
    <t>JEDNOSTRANA GLATKA OPLATA</t>
  </si>
  <si>
    <t>Dobava materijala i izvođenje torkret obloge zidova - vanjski zidovi pročelja.</t>
  </si>
  <si>
    <t xml:space="preserve">Stavka se izvodi kao čelična konstrukcija od raznih čel. profila S355, KLASA IZVEDBE EXC2, kao prostorna rešetka u svemu prema statičkom proračunu, u sustavu spregnute stropne konstrukcije (čelik-LAMELIRANI NOSAČ-ležaj). </t>
  </si>
  <si>
    <t>Montaža se provodi putem pločevina 20mm, u razmaku u svemu prema projektu, uz napomenu kako je fiksiranje el.konstrukcije nosača u cijeni stavke u potpunosti, do pune tehničke gotovosti.</t>
  </si>
  <si>
    <t>SVI ELEMENTI DO SE UGRAĐUJU DO PUNE GOTOVOSTI, UKLJUČIVO SVE MEĐUVEZE, LEŽAJNE NEOPRENSKE ILI ELASTOMERNE PODLOŠKE, I SAV PRIČVRSNO-SPOJNI PRIBOR, KAO I GEODETSKO SNIMANJE OSLONACA - ČELIČNU KONSTRUKCIJU PRILAGODITI STVARNOM STANJU.</t>
  </si>
  <si>
    <t>Uključivo učvršćenje u zidanu, arm.bet, drvenu i/ili sl. konstrukciju, preko pripadajućih sidara, veza, papuča i/ili sl., sa svim spojnim sredstvima i materijalom, kao i sva potrebna antikorozivna zaštita vrućim cinčanjem i temeljnim premazom, uz završnu obradu lak bojom za metal i/ili sl.</t>
  </si>
  <si>
    <t>ČELIČNI PROFILI (PROSTORNA REŠETKA IPBI 200 I IPBI 180 PROFILI, SA PRIPADNIM UKRUTAMA)</t>
  </si>
  <si>
    <t>SKELA - VANJSKI DIO UZ OPHOD OKO GRAĐEVINE, SA TUNELSKOM ZAŠTITOM SKELE U DJELU PODNOŽJA - ZAŠTITA PROLAZA PROLAZNIKA U UKUPNOJ DUŽINI DO 90m'; VISINA SKELE OD 10,50m' -12,00m' U DJELU UZ CENTRALNE BRODOVE</t>
  </si>
  <si>
    <t>SKELA - VANJSKI DIO UZ TORNJEVE (ZA RUŠENJE TORNJEVA); VISINA SKELE DO 22,00m' - PREDVIDJETI OTEŽANOST IZVEDBE TEHNOLOGIJI IZVOĐENJA AB RADOVA</t>
  </si>
  <si>
    <t>Izrada i postava skrivenog korita - žljeba iz BAKRENOG lima deb. 0,65mm. Korito - žljeb r.š. do 700,00mm izvodi se u padu prema izljevnim mjestima.</t>
  </si>
  <si>
    <t>Izrada i postava fasadnih kotlića ili spojnog podvučenog elementa sa spoijem na labuđi vrat iz BAKRENOG LIMA deb. 0,70mm.</t>
  </si>
  <si>
    <t>GORNJI OPŠAV ZABATA r.š. DO 800mm</t>
  </si>
  <si>
    <t>RADIJALNI OPŠAV UZ TORNJEVE - r.š. do 1.200,00mm</t>
  </si>
  <si>
    <t>Obrada spoja lukovice (KAPE ZVONIKA SA RADIJALNIM ZIDOVIMA NOVOIZVEDENE AB KONSTRUKCIJE) nakon vraćanja kape zvonika.</t>
  </si>
  <si>
    <t>OPLATA OJAČANJA</t>
  </si>
  <si>
    <t>Dobava materijala, izvedba i ugradnja podložnog i  zaštitnog betona prije izvedbe temeljne ploče i elemenata tem. konstrukcije.</t>
  </si>
  <si>
    <t>TEMELJNA PLOČA I KAMPADNA OJAČANJA UZ TORNJEVE - KAMPADNA IZVEDBA U SEGMENTIMA</t>
  </si>
  <si>
    <t>ZAŠTITNI BETON, d=6cm; C12/15; UKLJUČIVO I PREPUST DO POKOSA U ISKOPU, KAO I  SVA SKOŠENJA ISPOD OJAČANJA TEMELJA I SL.</t>
  </si>
  <si>
    <t>KAMPADNA OJAČANJA UZ ZIDOVE CRKVE</t>
  </si>
  <si>
    <t>Dobava materijala, transport i betoniranje AB KAMPADNIH ojačanja temelja DIO NADTEMELJNIH ZIDOVA VISINE do 235cm u krajnjem obodnom djelu u odnosu na ravninu donjeg ruba temelja</t>
  </si>
  <si>
    <t>Stavka obuhvaća RUČNU ugradnju betona klase prema specifikaciji u jednostranu oplatu sa vanjske strane KAMPADNIH OJAČANJA U SEGMENTIMA, uključujući podljevanje - otežana izvedba ispod stope postojećeg temelja u punoj duljini oboda crkve koji se kampadno ojačava.</t>
  </si>
  <si>
    <t>Minimalni presjek gotovog ojačanja - kampade 10cm van postojećeg zida u gornjem segmentu (spoj sa nadtemeljnim zidovima i terenom) - u donjem segmentu minimalni presjek temelja 70/40cm, u svemu prema statičkom proračunu. Sama širina ojačanja presjeka varira ovisno o segmentu kampada koji se izvodi, te ovisno o poziciji temelja. Maksimalna visina pojedine kampade 140-200cm (ovisno o poziciji koja se ojačava), maksimalna dužina do 430cm.</t>
  </si>
  <si>
    <t>KAMPADNA PODBETONIRAVANJA MAX. DULJINA POJEDINE KAMPADE DO 80cm; REDOSLJED IZVOĐENJA U SVEMU PREMA SHEMI KAMPADNOG PODBETONIRAVANJA (UKUPNO U 5 CIKLUSA)</t>
  </si>
  <si>
    <t>BETON KLASE C30/37; KTG B II S DODATKOM ZA VODONEPROPUSNOST - KAMPADNA IZVEDBA- DONJI CIKLUS - PODKOP POSTOJEĆEG TEMELJA I BETONIRANJE DO VISINE cca 70cm U ODNOSU NA GORNJI ZAVRŠETAK TEMELJA</t>
  </si>
  <si>
    <t>Uključivo i dobavu i postavu kompletnog ležaja za LLD nosača. Ležaj se sastoji od: M20 anker vijaka, ploče ankera debljine lima d=20mm, spojne ploče d=15mm, donja ploča papuče d=20mm, neopren d=10mm, sa svim potrebnim vijcima i sitnim i spojnim materijalom, kao i stabilizacija nosača na ležaju sa vijcima M20.</t>
  </si>
  <si>
    <t>STRECH METAL NA PREKIDIMA CIKLUSA KAMPADIRANJA</t>
  </si>
  <si>
    <t>RADNE TRAKE (SPOJ TEMELJA I NADTEMELJNIH ZIDOVA)</t>
  </si>
  <si>
    <t>BENTONITNA BUBREĆA TRAKA (SPOJ GORNJEG RUBA TEMELJA UZ NADTEMELJNI ZID I DONJEG DJELA KAMPADNOG OJAČANJA)</t>
  </si>
  <si>
    <t>JEDNOSTRANA OPLATA VISINE DO 100cm - DONJI DIO SEGMENTA KAMPADNIH OJAČANJA</t>
  </si>
  <si>
    <t>BETON KLASE C30/37; KTG B II S DODATKOM ZA VODONEPROPUSNOST - KAMPADNA IZVEDBA - GORNJI CIKLUS UZ NADTEMELJNI ZID I SUŽENJE ZIDA</t>
  </si>
  <si>
    <t>JEDNOSTRANA OPLATA VISINE DO 120cm - GORNJI DIO SEGMENTA KAMPADNIH OJAČANJA UZ NADTEMELJNI ZID</t>
  </si>
  <si>
    <t>ZAVRŠNA TROKUT LAJSNA NA VANJSKOM ZAVRŠETKU TEMELJA (30/30mm)</t>
  </si>
  <si>
    <t>Dobava materijala te betoniranje temeljne ploče tornjeva, konstrukcije prema nacrtima.</t>
  </si>
  <si>
    <t>BETON KLASE C30/37; KTG B II S DODATKOM ZA VODONEPROPUSNOST</t>
  </si>
  <si>
    <t>Betoniranje ab horizontalnih serklaža (grednog prstena) - priprema za čeličnu konstrukciju.</t>
  </si>
  <si>
    <t>BETONIRANJE AB GREDNOG PRSTENE - MEĐUISPUNE</t>
  </si>
  <si>
    <r>
      <t xml:space="preserve">SKELA - VANJSKI DIO UZ TORNJEVE (ZA IZRADU TORNJEVA - </t>
    </r>
    <r>
      <rPr>
        <b/>
        <u/>
        <sz val="8"/>
        <rFont val="Arial"/>
        <family val="2"/>
        <charset val="238"/>
      </rPr>
      <t>TOČAN TIP SKELE PRILAGODITI TEHNOLOGIJI IZVOĐENJA BETONSKE OPLATE TORNJEVA);</t>
    </r>
    <r>
      <rPr>
        <b/>
        <sz val="8"/>
        <rFont val="Arial"/>
        <family val="2"/>
      </rPr>
      <t xml:space="preserve"> VISINA SKELE DO 22,00m'</t>
    </r>
  </si>
  <si>
    <t>Površina zidova ravna, bez rupa i gnijezda, pripremljena za daljnju obradu, beton dobro zbijen, izvibriran, bez vidljivih rupa na spojevima oplatnih ploča ili sudara prekida taktova betoniranja, odnosno bez gnijezda i rupa.</t>
  </si>
  <si>
    <r>
      <rPr>
        <b/>
        <sz val="8"/>
        <rFont val="Arial"/>
        <family val="2"/>
        <charset val="238"/>
      </rPr>
      <t>NAPOMENA:</t>
    </r>
    <r>
      <rPr>
        <sz val="8"/>
        <rFont val="Arial"/>
        <family val="2"/>
        <charset val="238"/>
      </rPr>
      <t xml:space="preserve">
Završna unutarnja obrada - </t>
    </r>
    <r>
      <rPr>
        <b/>
        <sz val="8"/>
        <rFont val="Arial"/>
        <family val="2"/>
        <charset val="238"/>
      </rPr>
      <t>žbukanje (zidovi podruma),</t>
    </r>
    <r>
      <rPr>
        <sz val="8"/>
        <rFont val="Arial"/>
        <family val="2"/>
        <charset val="238"/>
      </rPr>
      <t xml:space="preserve"> odnosno isključivo </t>
    </r>
    <r>
      <rPr>
        <b/>
        <sz val="8"/>
        <rFont val="Arial"/>
        <family val="2"/>
        <charset val="238"/>
      </rPr>
      <t>soboslikarsko-ličilačka</t>
    </r>
    <r>
      <rPr>
        <sz val="8"/>
        <rFont val="Arial"/>
        <family val="2"/>
        <charset val="238"/>
      </rPr>
      <t xml:space="preserve"> (brušenje vidljivih spojeva oplatnih ploča - kompletno </t>
    </r>
    <r>
      <rPr>
        <b/>
        <sz val="8"/>
        <rFont val="Arial"/>
        <family val="2"/>
        <charset val="238"/>
      </rPr>
      <t>prizemlje),</t>
    </r>
    <r>
      <rPr>
        <sz val="8"/>
        <rFont val="Arial"/>
        <family val="2"/>
        <charset val="238"/>
      </rPr>
      <t xml:space="preserve"> bez žbukanja i zidarskih popravaka, izuzev </t>
    </r>
    <r>
      <rPr>
        <b/>
        <sz val="8"/>
        <rFont val="Arial"/>
        <family val="2"/>
        <charset val="238"/>
      </rPr>
      <t>djela zidova uz poziciju oltara - predviđena zidarska obrada</t>
    </r>
    <r>
      <rPr>
        <sz val="8"/>
        <rFont val="Arial"/>
        <family val="2"/>
        <charset val="238"/>
      </rPr>
      <t xml:space="preserve"> (brušenje vidljivih spojeva, preprema podloge, impregnacija i žbukanje), odnosno bez obrade u djelu tornja i zidova ispod stubišta i sl.</t>
    </r>
  </si>
  <si>
    <t>Betoniranje AB zidova TORNJEVA CRKVE.</t>
  </si>
  <si>
    <t>Zidovi na pozicijama prema specifikaciji, betoniranju se u glatkoj RADIJALNOJ KLIZNOJ OPLATI, u svemu prema projektu.</t>
  </si>
  <si>
    <t>Elementi horizontalnih serklaža sireni i djelomično ili puno ukopani u postojeće zidove i završetke i pripremljene pozicje u četverostanoj oplati. Elementi različitih presjeka do 66/40 (50/40 i 40/40)cm -  pozicija ugradnje od nivoa temeljne ploče (-0,01m') do nivoa iznad nivoa pjevališta (+9,55m').</t>
  </si>
  <si>
    <t>DETALJI PRESJEKA 1-1 - 10-10 - UPUŠTENA UGRADNJA</t>
  </si>
  <si>
    <t>Zidovi TORNJEVA varijabilne debljine do 50-40-30cm, u svemu prema poziciji. Oplata klizna, radijaklna, u količini izražena ukupna količina oplate za vanjski i unutarnji dio - jediničnom cijenom u ovisnosti od tipa oplate obuhvattiti sav trošak i koeficijente potrebne za izradu radijalnih (i unutarnjeg i vanjskog segmenta). Posebnu pažnju obratiti na izvedbz detalja (A i B) na pozicijama suženja tornja (POZ 600 i 700).</t>
  </si>
  <si>
    <t>U zidovima je potrebno ostaviti uštede za prodore cijevi instalacija i za spoj tornjeva sa postojećim ziđem - čeličnim HEA 120 profilima, u svemu prema detalju.</t>
  </si>
  <si>
    <t>BETON - ZIDOVI TORNJEVA; h=22,60m'</t>
  </si>
  <si>
    <t>Betoniranje AB PLOČE KORA I PLOČA u razinama platformi zvonika i pripadnih upuštenih horizontalnih serklaža u nivou ploče kora (spoj sa postojećim zidom).</t>
  </si>
  <si>
    <t>RADIJALNI ZIDOVI</t>
  </si>
  <si>
    <t>ZABATNI ZID - SEGMENT ZA POVEZIVANJE SA POSTOJEĆIM ZIDOM</t>
  </si>
  <si>
    <t>BETON</t>
  </si>
  <si>
    <t>OPLATA (DVOSTRANA) - RADIJALNA KLIZNA - VANJSKI SEGMET NETO KOMPLET</t>
  </si>
  <si>
    <t>OPLATA (DVOSTRANA) - RADIJALNA KLIZNA - UNUTARNJI SEGMET NETO KOMPLET</t>
  </si>
  <si>
    <t>OPLATA (DVOSTRANA)</t>
  </si>
  <si>
    <t>Stavka se izvodi u nivou platformi zvonika, kao i na kraju zvonika, odnosno na vertikalnom završetku postojećeg svoda iznad kora, kao povezni prsten i kad prostoran ukruta i mjesto sprega sa čeličnom konstrukcijom.</t>
  </si>
  <si>
    <t>JEDNOSTRANA GLATKA OPLATA (SA ZAVRŠETKOM U POBOČKI)</t>
  </si>
  <si>
    <t>AB PLOČE ZVONIKA - POZICIJE 100-900</t>
  </si>
  <si>
    <t>AB PLOČA IZNAD SVOD POSTOJEĆEG KORA</t>
  </si>
  <si>
    <t>BETONIRANJE AB PLOČA UNUTAR ZVONIKA</t>
  </si>
  <si>
    <t>BETONIRANJE AB PLOČE</t>
  </si>
  <si>
    <t>TORKRETIRANJE ZIDOVI PROČELJA; BETON</t>
  </si>
  <si>
    <t>ARMATURNE ŠIPKE (POZICIJE OJAČANJA UZ OTVORE I SL.)</t>
  </si>
  <si>
    <t>ARMATURNE MREŽE POZICIJE FASADNIH PLATNA</t>
  </si>
  <si>
    <t>Obračun po m2 ugrađenog betona i po kg ugrađene armature.</t>
  </si>
  <si>
    <t>VISINA PROČELJA DO 9,60M'</t>
  </si>
  <si>
    <t>ARMATURA TEMELJNE KONSTRUKCIJE (ŠIPKE)</t>
  </si>
  <si>
    <t>ARMATURA SERKLAŽA I KORA (ŠIPKE)</t>
  </si>
  <si>
    <t>Obračun po kg kompletno i stavrno ugrađenog i povezanog čelika (neto obračunate količine).</t>
  </si>
  <si>
    <t>ARMATURA SERKLAŽA I KORA (MREŽE)</t>
  </si>
  <si>
    <t>ARMATURA ZVONIKA /TORNJEVA (ŠIPKE)</t>
  </si>
  <si>
    <t>ARMATURA ZVONIKA /TORNJEVA (MREŽE)</t>
  </si>
  <si>
    <t>Privremena demontaža križa sa zabata krovišta.</t>
  </si>
  <si>
    <t>DEMONTAŽA, RUČNI TRANSPORT (DO 50M UDALJENOSTI) I DEPONIRANJE</t>
  </si>
  <si>
    <t>Utovar, transport, ponovno vraćanje nakon završetka radova svog inventara iz sakristije i crkve, koji uključuje elemente namještaja, poput pojedinačne stolice, ormara, komode, stola, stalka, zidnih rasvjetnih tijela i sl. (približno 30 komada).</t>
  </si>
  <si>
    <t>DEMONTAŽA, RUČNI TRANSPORT (DO 50 M UDALJENOSTI) I SKLADIŠTENJE</t>
  </si>
  <si>
    <t>VRAĆANJE IZMJEŠTENIH KLUPA U CRKVU - RUČNI TRANSPORT (DO 50M UDALJENOSTI), MONTAŽA/POVEZIVANJE KLUPA NA ISTIM MJESTIMA PREMA POSTOJEĆEM RASPOREDU</t>
  </si>
  <si>
    <t>Konzervatorsko-restauratorska istraživanja na pročeljima zvonika prije uklanjanja.</t>
  </si>
  <si>
    <t>U svemu prema shemi bravarije, po specifikaciji.</t>
  </si>
  <si>
    <t/>
  </si>
  <si>
    <t>Završna obrada u tonu i boji po odabiru investitora, lakirano PU lakom.</t>
  </si>
  <si>
    <t>U cijenu uključiti detaljnu izmjeru, radioničku izradu, kao i dobavu i montažu, zajedno sa potrebnom pomoćnom skelom i kompletnim radom.</t>
  </si>
  <si>
    <t>Sva krojenja, varenja te antikorozivni premazi  i  pričvrsno spojni pribor moraju biti uključeni u cijenu penjalice.</t>
  </si>
  <si>
    <t>Dobava i uzgradnja elemenata vertikalne komunikacije - penjalice između ab ukrutnih ploča.</t>
  </si>
  <si>
    <t>Izrada i montaža ugradnih penjalica (ljestvi) za vertikalnu komunikaciju između izvedenih ab ukruta (ab ploča) na pozicijama 100-900.</t>
  </si>
  <si>
    <t>Penjalica opremljena rebrastim nastupnim pločama dimenzija cca 250/690-700mm i rukohvatom koji se vijčanim spojem putem pločevina spaja na ab konstrukciju ojačanja tornja.</t>
  </si>
  <si>
    <t>PENJALICE - VISINA PENJANJA DO 385cm /ETAŽI</t>
  </si>
  <si>
    <t>Zaštita od navlaživanja ZAVRŠETKA VIJENACA, ZABATNIH ZIDOVA I SVIH ELEMENATA PREKO KOJIH SE U KASNIJOJ FAZI POSTAVLJAJU LIMENI OPŠAVI I SL.</t>
  </si>
  <si>
    <t xml:space="preserve">Stavka se izvodi na svim pozicijama otvorenog krovnog vijenca i djela preko kojeg se ugrađuje završni opšavni lim, u punoj duljini i širini pozicije koja se hidroizolira. Stavka se izvodi kao dodatna zaštita u slučaju da koji od spojeva limarije i elemenata krovišta počne procurijevati /zamakti.  </t>
  </si>
  <si>
    <t>Izvesti polimercementnim UV stabilnim premazom otpornim na soli i negativan tlak, na prethodno odprašenu i podlogu impregniranu odgovarajućim primerom i SN vezom.</t>
  </si>
  <si>
    <t>U cijenu su uključene vrijednosti svih radova i materijala. Obračun po m2 izvedene zaštite od stražnjeg navlaživanja sa izvedbom spojne dilatacione trake, koja se polaže u sloj vlažnog polimercementa na svim pozicijama promjene geometrije, obračunatog po m'.</t>
  </si>
  <si>
    <r>
      <rPr>
        <b/>
        <sz val="8"/>
        <rFont val="Arial"/>
        <family val="2"/>
      </rPr>
      <t>NAPOMENA:</t>
    </r>
    <r>
      <rPr>
        <sz val="8"/>
        <rFont val="Arial"/>
        <family val="2"/>
        <charset val="238"/>
      </rPr>
      <t xml:space="preserve">
Izvesti u okviru sustava proizvođača hidroizolaterskog polimer-cementnog morta, uz napomenu kako čitavi sustav mora biti paroporosutan.</t>
    </r>
  </si>
  <si>
    <t>HIDROIZOLACIJA IZNAD KROVNOG VIJENCA r.š. DO 125cm (UKLJUČIVO I VERTIKALNE ZAVRŠETKE); L=40,60m'</t>
  </si>
  <si>
    <t>Dobava i ugradnja mase na bazi silana za prekid kapilarne vlage.</t>
  </si>
  <si>
    <t xml:space="preserve">Materijal  se ugrađuje jednostrano u izbušene otvore Ø12mm za razmaku 12cm, u jednoj ravnini sljubnica. Nakon utiskivanja mase na bazi silana otvori se zatvore sa gumenim čepovima ili mortom. Nakon perioda migracije silana (7-10 dana), završno se otvori zatvaraju sa epoksidnim / poliesterskim ljepilom / mortom. </t>
  </si>
  <si>
    <t>Radove izvesti prema uputama proizvođača materijala. Obračun po m' površine zida.</t>
  </si>
  <si>
    <t>SANACIJA KAPILARNE VLAGE</t>
  </si>
  <si>
    <t>PODNOŽJE TORNJEVA U ZONI SPOJA SA POSTOJEĆIM ZIDOVIMA I U ZONI IZDIZANJA NOVIH ZIDOVA</t>
  </si>
  <si>
    <t>RUBNI DIO (HOLKER) - SVI KUTNI SPOJEVI VANJSKI I UNUTARNJI</t>
  </si>
  <si>
    <t>ZAŠTITA OD STRAŽNJEG I KAPILARNOG  NAVLAŽIVANJA VERTIKALNA (VANHSKI I UNUTARNJI SPOJEVI)</t>
  </si>
  <si>
    <t>OKAPNI LIM - r.š. 1.200,00mm</t>
  </si>
  <si>
    <t>UPUŠTENI ŽLIJEBOVI; r.š. 700,00mm</t>
  </si>
  <si>
    <t>Vertikalna mineralna izolacija uz vanjske zidove - hidroizolacija uz drenažu crkve.</t>
  </si>
  <si>
    <t>Drugi sloj suspenzije može se nanijeti na prvi sloj svježe u svježe.</t>
  </si>
  <si>
    <t>U cijenu su uključene vrijednosti svih radova i materijala.</t>
  </si>
  <si>
    <t>Obračun po m2 izvedene mineralne hidroizolacije sokla podrumskih zidova.</t>
  </si>
  <si>
    <t>HORIZONTALNA RUBNA IZOLACIJA IZVEDENOG DRENAŽNOG HOLKERA - OD VISINE HOLKERA DO VISINE max. 40cm OD KOTE GOTOVOG TERENA (PREDPOSTAVLJENA IZVEDBA POJASA OD -80 DO -120cm), OVISNO O PADU DO +40cm; UKUPNI DIO UZ CRKVU</t>
  </si>
  <si>
    <t>OBRADA GORNJEG RUBA SVODOVA SA GORNJE STRANE - PRIPREMA ZA CRM SUSTAV</t>
  </si>
  <si>
    <t>VANJSKI FASADNI ZIDOVI - PRIPREMA ZA TORKRET</t>
  </si>
  <si>
    <t>Mjesta injektiranja i detalji izvedbe prema građevinskom projektu - projektu konstrukcije. Prosječni utrošak smjese 60l/m3 zida.</t>
  </si>
  <si>
    <t>Izrada pojačanja konstrukcije sustavom CRM MREŽAMA SA VANJSKE STRANE ZIĐA /SVODOVA, na pozicijama prema specifikaciji.</t>
  </si>
  <si>
    <t>RADNI KORACI U SVEMU PREMA PROJEKTU STATIKE I DETALJU, u sljedećim radnim koracima:</t>
  </si>
  <si>
    <t>INJEKTIRANJE ZIDOVA DEBLJINE 85-90cm; UKLJUČIVO IZRADU RUPA I PRODORA ZA INJEKTIRANJE</t>
  </si>
  <si>
    <t>UKUPNA PREDPOSTAVLJENA KOLIČINA ZA 30% UKUPNOG VOLUMENA ZIDOVA; UKLJUČIVO IZRADU RUPA I PRODORA ZA INJEKTIRANJE</t>
  </si>
  <si>
    <t>KROVNI VIJENAC ZVONIKA - RADIJALNI, UKLJUČIVO IZVEDBU RETUŠA U OPECI POVEZANOJ ZA NOVU AB KONSTRUKCIJU</t>
  </si>
  <si>
    <t>Izrada vučenih profilacija pročelja.</t>
  </si>
  <si>
    <t xml:space="preserve">RAZDIJELNI VIJENAC </t>
  </si>
  <si>
    <t>NIŠE PROČELJA</t>
  </si>
  <si>
    <t>ŽBUKANJE - SVODOVI GORNJI RUP</t>
  </si>
  <si>
    <t>Rad se izvodi na svim zidovima objekta, na prethodno izvedenoj statički saniranoj oblozi od CRM mreža, odnosno na prethodno izravnatoj oblozi.</t>
  </si>
  <si>
    <t>Ugradnja odvodnih cijevi i revizionih šahtova odvoda drenaže uz crkvu.</t>
  </si>
  <si>
    <t>Stavkom obuhvaćena ugradnja PVC odvodnih cijevi ø180mm, kao i 15 revizionih šahtova sastavljenih od betonske cijev ø800mm, postavljenih na betonskoj podlozi debljine 15cm, dubine od 235-250cm. Predvidjeti korištenje tripskih BD elemenata kao ø800mm ; duljine 500 i 1000mm (ovisno o poziciji ugradnje i smjerovima pada drenaže).</t>
  </si>
  <si>
    <t>Uključivo i kanalske rešetke u gornjem djelu šahte dim.400/400mm, sa dobavom i upasivanjem istih, te montažom lijevano-željeznih rešetki kompletno na gornejm rubu istih.  NA TIPSKI POKLOPNI AB ELEMENT ILI sa betoniranjem poklopca i ugradnjom  okvira i uštede na gornjem djelu šahta.</t>
  </si>
  <si>
    <t>U cijenu stavke je uključen sav rad, materijal i transport.</t>
  </si>
  <si>
    <t>PVC ODVODNA CIJEV Ø180mm ZA SPOJEVE ŠAHTOVA , SABIRNOG BUNARA I MEĐUVEZE ŠAHTOVA DRENAŽE</t>
  </si>
  <si>
    <t>SLIVNICI - ŠAHTOVI 80/230-250cm NA PREKIDIMA GEOMETRIJE I PROMJENE SMJERA DRENAŽE</t>
  </si>
  <si>
    <t>Izrada betonske podloge za vođenje drenažnih cijevi uz crkvu.</t>
  </si>
  <si>
    <t>Betonsku podlogu širine min 100cm, debljine do 10cm u sredini i debljine na krajevima 15cm izvesti sa betonom C12/15. Podlogu izvesti u uzdužnom padu kao kod drenažnih cijevi</t>
  </si>
  <si>
    <t>UKUPNA DULJINA DRENAŽE UZ CRKVU DO 95m'</t>
  </si>
  <si>
    <t>Dobava i montaža drenažnih cijevi DN110mm uz crkvu - cijevi tipske drenažne - tunelskog presjeka.</t>
  </si>
  <si>
    <t>Cijevi polagati na betonsku posteljicu. Cijevi u visini sloja od 40cm iznad tjemena zatrpati FILTARSKIM PRANIM MATERIJALOM. Drenažnu cijev prethodno zaštititi geotekstilom. Za izvedbu drenaže potrebno je ugraditi:</t>
  </si>
  <si>
    <t>PERFORIRANA DRENAŽNA CIJEV TUNELSKOG PRESJEKA SA RUPAMA DN110mm I TIPSKIM SPOJNIM EL. NA SPOJEVIMA I KUTNIM PRIJELAZIMA</t>
  </si>
  <si>
    <t>RAZNA KOLJENA, FAZONSKI KOMADI, TIPSKE NATIČNE SPOJNICE I ČEPOVI</t>
  </si>
  <si>
    <t>Dobava i ugradnja šljunka (prane krupne granulacije, bez udjela sitne frakcije) za filtarski sloj drenaže uz crkvu.</t>
  </si>
  <si>
    <t>Stavkom obuhvaćena ugradnja riječnog, šljunčanog, pranog materijala (granulacije 8-16-32mm) u prostor drenažnog rova ukupne debljine do 80cm. Sloj nije potrebno zbijati, već izvesti samo poravnavanje nakon istovara.</t>
  </si>
  <si>
    <t>Prije ugradnje materijala filtarskog sloja potrebno postaviti geotekstil, te ga završno preklopiti kao zaštitu filtarskog materijala. Geotekstila folija vodootporna, difuzijski otvorena, min. 300gr/m2, postaviti kao ''omot'' filtarskog materijala.</t>
  </si>
  <si>
    <t xml:space="preserve">Obračun po m3 ugrađenog materijala.  </t>
  </si>
  <si>
    <t>FILTARSKI MATERIJAL</t>
  </si>
  <si>
    <t>GEOTEKSTIL - UKUPNO ZA ZAMATANJE KOMPLETNOG FILTARSKOG MATERIJALA (SA PREKLOPOM OD 50cm); r.š. DO 4,80m'</t>
  </si>
  <si>
    <t>SPOJNI "Z" PROFIL</t>
  </si>
  <si>
    <t>ČEPASTA GUTTA-BETTA ZAŠTITNA FOLIJA UKUPNE VISINE DO KOTE GORNJEG RUBA BETONA (DIO UZ HIDROIZOLIRANE ZIDOVE)</t>
  </si>
  <si>
    <t>NAZIDNI LIMOVI</t>
  </si>
  <si>
    <t>DAŠČANA OPLATA DEBLJINE 24mm - GLAVNO VIŠESTREŠNO KROVIŠTE</t>
  </si>
  <si>
    <t>UKUPNO ZA KOMPLETNI TORANJ (DO 165m2 LIMENE POVRŠINE)</t>
  </si>
  <si>
    <t>ČELIK I SITNI PRIČVRSNO SPOJNI PRIBOR (UKUPNO DO 250kg RAZNIH ČEL.LIMOVA I SL.)</t>
  </si>
  <si>
    <t>STAVKE BRAVARIJE - BRAVARSKE REŠETKE POVRŠINE DO 3,0m2</t>
  </si>
  <si>
    <t>OBODNI GREDNI PRSTEN U NIVOU OSLANJANJA ČEL. REŠETKE NA VISINI cca. 9,88m' OD NIVOA PODA</t>
  </si>
  <si>
    <t xml:space="preserve">UKLANJANJE I VRAĆANJE </t>
  </si>
  <si>
    <t>Međukatne platforme od fosni na rasteru od drvenih greda presjeka 15/15 - 18/18cm, povezane sa stubištima /odnosno ljestvama, uklanjanju se u potpunosti, kao priprema za ugradnju čel.elemenata i ojačanja konstrukcije zvonika. Ukloniti kompletno, od nivoa gotove daščane obloge do kompletnog uklanjanja drvenog grednika.</t>
  </si>
  <si>
    <t>UKLANJANJE ELEMENATA VERTIKALNE KOMUNIKACIJE (LJESTVE I STUBIŠE) UKUPNE VISINE PENJANJA DO 21,25m'</t>
  </si>
  <si>
    <t>UKLANJANJE DRVENIH PLATFORMI I MEĐUPODESTIJU (UKUPNO ZA 2×10kom)</t>
  </si>
  <si>
    <t>ŽBUKANJE NA TORKRETNOJ AB OBLOZI</t>
  </si>
  <si>
    <t>ŽBUKANJE AB TORNJEVA</t>
  </si>
  <si>
    <t>Stavkom obuhvaćeno rušenje svih tornjeva zvonika - uklanjanje do NIVOA TEMELJNE PLOČE, UKLJUČIVO SVE ELEMENTE ZATEČENIH OTVORA, UGLOVNIH KAMENA OTVORA PROZORA I VRATA (UKUPNO POVŠRINE DO 2,50m2/OTVORU), te svih elemenata unutarnjih stubišta i vertikalne komunikacije, do pune gotovosti.</t>
  </si>
  <si>
    <t>Uklanjanje POSTOJEĆIH ZIDOVA TORNJEVA ZVONIKA I DJELA ZABATNOG ZIDA.</t>
  </si>
  <si>
    <t>Zidovi kameni debljine do 83,00cm, uklanjaju se u segmetima (sa pažljivim podupiranjem i provedenim svim mjerama podupiranja u fazi uklanjanja istih, kako nebi došlo do nekontroliranog rušenja. Uz pozicije nalijeganja nove ab konstrukcije i sprezanja sa čel.elementima predviđeno urezivanje vidia priborom sa korištenjem odgovarajućih dijamantnih kruna i nastavaka uz minimalni prijenos vibracija na okolnu konstrukciju.</t>
  </si>
  <si>
    <t>Jediničnom cijenom obuhvatiti trošak faznosti, otežane izvedbe i svih faktora, prilagođenih stanju "in situ" kao i tehnologiji i metodlolgiji izvedbe.</t>
  </si>
  <si>
    <t>Radove izvoditi u koordinaciji sa projektantom konstrukcije, te sa nadležnim konzervatorom.</t>
  </si>
  <si>
    <t>UKLANJANJE TORNJEVA - DEBLJINA ZIDOVA DO 83cm, KOPMLETNO SA SLOJEV VANJSKE /UNUTARNJE ŽBUKE; VISINA TORNJEVA DO 21,00m'</t>
  </si>
  <si>
    <t>ZIDOVI ŠIRINE DO 80cm - IZRADA PRODORA DO Ø180mm</t>
  </si>
  <si>
    <t>IZRADA VEZNIH I BOČNIH ŠLICEVA 100m' - ZA SPOJ KONSTRUKCIJE</t>
  </si>
  <si>
    <t>Žbukanje unutarnjih zidova - MANJE PLOHE.</t>
  </si>
  <si>
    <t xml:space="preserve">Rad se izvodi na mjestima lokalnih popravaka pukotina. </t>
  </si>
  <si>
    <t>Rabitz pletivo se na spoju s preostalom lokalnom žbukom prepušta cca 15cm preko ruba postojeće žbuke.</t>
  </si>
  <si>
    <t>Ostalo sve isto kao u prethodnoj stavci.</t>
  </si>
  <si>
    <t>Zidanje zabatnih zidova.</t>
  </si>
  <si>
    <t>Zidanje izvesti standardnom  opekom normalnog formata, iz prethodne razgradnje istih zidova. Razlika potrebnih količina za zdravu opeku se doprema iz radova rušenja i demontaža.</t>
  </si>
  <si>
    <t>Zidanje provesti u produžnoj žbuci.</t>
  </si>
  <si>
    <t>Izvoditi po nacrtima shodno poziciji zida.</t>
  </si>
  <si>
    <t>Zid u svemu prema zatečenom stanju - pretpostavljena debljina do 80cm.</t>
  </si>
  <si>
    <t>ZIDANJE ZABATNIH ZIDOVA</t>
  </si>
  <si>
    <t>DOBAVA I TRANSPORT MATERIJALA (OPEKA IZ RADOVA RUŠENJA I DEMONTAŽA)</t>
  </si>
  <si>
    <t>Stavka se izvodi prije izvođenja radova na konstrukciji krovišta, ODNOSNO PARALELNO SA IZVEDBOM NOVIH AB TORNJEVA.</t>
  </si>
  <si>
    <t>NAPOMENA:
TEHNOLOGIJA OBRADE I SANACIJE ZAVRŠNOG ZABATNOG ZIDA BITI ĆE U POTPUNOSTI DEFINIRANA NA ADEKVATAN NAČIN NAKON RAZGRADNJE KROVIŠTA KADA ĆE BITI OMUGUĆEN PRISTUP ZABATNOM ZIDU, KAKO BI SE PO UVIDU "IN SITU" UTRDIO STVARNI NIVO I RAZINA OŠTEĆENJA TE SE ODABRAO ADEKVATAN NAČIN SANACIJE. 
U TOM SMISLU SVE STAVKE TROŠKOVNIKA OZNAČENE * BITI ĆE DEFINIRANE U STAVARNOM OPSEGU /NAČINU IZVEDBE DEFINIRANOM OD STRANE PROJEKTANTA KONSTRUKCIJE PO IZVIDU "IN SITU".</t>
  </si>
  <si>
    <t>d*</t>
  </si>
  <si>
    <r>
      <rPr>
        <b/>
        <sz val="8"/>
        <rFont val="Arial"/>
        <family val="2"/>
        <charset val="238"/>
      </rPr>
      <t>NAPOMENA:</t>
    </r>
    <r>
      <rPr>
        <sz val="8"/>
        <rFont val="Arial"/>
        <family val="2"/>
        <charset val="238"/>
      </rPr>
      <t xml:space="preserve">
Uklanjanju djela zabatnog zida pristupiti tek po uklanjanju konstrukcije krovišta i izvidu projektanta konstrukcije "in situ" - kada će se moći vidjeti i utvrditi stvarni opseg oštećenja zabatnog zida i u skadu sa istim odabrati optimalno rješenje.</t>
    </r>
  </si>
  <si>
    <t>*</t>
  </si>
  <si>
    <t>Kako bi se osigurala  tražena kvaliteta, izrada i montaža konstrukcije mora se povjeriti  izvoditelju koji je poznat po već izvedenim sličnim građevinama, i koji posjeduje opremu i stručni kadar za kvalitetnu izradu i certificirane zavarivače. Izvoditelj mora imati kvalifikaciju prema HRN EN 1090-1(2) ili jednakovrijedno________________.</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</si>
  <si>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</si>
  <si>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 Izvođač  radova (izrada konstrukcije i montaža) dužan je prije početka radova na izradi (montaži) predočiti nadzornom inženjeru:</t>
  </si>
  <si>
    <t>plan kontrole kvalitete proizvođača - QUALITY INSPECTION PLAN (QCP)</t>
  </si>
  <si>
    <t>plan montaže konstrukcije s detaljno razrađenim načinom i slijedom montaže,</t>
  </si>
  <si>
    <t>plan montaže mora biti prihvaćen i ovjeren od strane projektanta.</t>
  </si>
  <si>
    <t>Izvedba čelične konstrukcije treba biti u skladu sa statičkim proračunom, zahtjevima i uvjetima iz Tehničkog opisa i Programa kontrole te osiguranja kvalitete, kao i u skladu sa svim važećim zakonima, propisima i normama za čelične konstrukcije:</t>
  </si>
  <si>
    <t xml:space="preserve">HRN EN 10025-1:2006  ili jednakovrijedno ___________ . </t>
  </si>
  <si>
    <t xml:space="preserve">HRN EN 10025-2  ili jednakovrijedno ___________ . </t>
  </si>
  <si>
    <t xml:space="preserve">HRN EN 10025-3  ili jednakovrijedno ___________ . </t>
  </si>
  <si>
    <t xml:space="preserve">HRN EN 10210-1  ili jednakovrijedno ___________ . </t>
  </si>
  <si>
    <t xml:space="preserve">HRN EN 10210 – 2  ili jednakovrijedno ___________ . </t>
  </si>
  <si>
    <t xml:space="preserve">HRN EN 439  ili jednakovrijedno ___________ . </t>
  </si>
  <si>
    <t xml:space="preserve">HRN EN 440  ili jednakovrijedno ___________ . </t>
  </si>
  <si>
    <t xml:space="preserve">HRN EN 499  ili jednakovrijedno ___________ . </t>
  </si>
  <si>
    <t xml:space="preserve">HRN EN 1011-1  ili jednakovrijedno ___________ . </t>
  </si>
  <si>
    <t xml:space="preserve">HRN EN 1011-2 EN 29692  ili jednakovrijedno ___________ . </t>
  </si>
  <si>
    <t xml:space="preserve">HRN EN 287-1, EN 288-1  ili jednakovrijedno ___________ . </t>
  </si>
  <si>
    <t xml:space="preserve">HRN EN 288-3  ili jednakovrijedno ___________ . </t>
  </si>
  <si>
    <t xml:space="preserve">HRN EN 288-8  ili jednakovrijedno ___________ . </t>
  </si>
  <si>
    <t xml:space="preserve">HRN EN 970  ili jednakovrijedno ___________ . </t>
  </si>
  <si>
    <t xml:space="preserve">HRN EN 1290  ili jednakovrijedno ___________ . </t>
  </si>
  <si>
    <t xml:space="preserve">HRN EN 1714  ili jednakovrijedno ___________ . </t>
  </si>
  <si>
    <t xml:space="preserve">HRN EN 12062  ili jednakovrijedno ___________ . </t>
  </si>
  <si>
    <t xml:space="preserve">HRN EN ISO 5817  ili jednakovrijedno ___________ . </t>
  </si>
  <si>
    <t xml:space="preserve">DIN EN ISO 13918: 1998  ili jednakovrijedno ___________ . </t>
  </si>
  <si>
    <t xml:space="preserve">DIN EN ISO 14555: 1998  ili jednakovrijedno ___________ . </t>
  </si>
  <si>
    <t xml:space="preserve">DIN 6914, 6915, 6916  ili jednakovrijedno ___________ . </t>
  </si>
  <si>
    <t xml:space="preserve">HRN. C.BO. 500  ili jednakovrijedno ___________ . </t>
  </si>
  <si>
    <t xml:space="preserve">oblici i mjere za osnovni materijal -   HRN C.B3. 025,030,101,111,131,141  ili jednakovrijedno ___________ . </t>
  </si>
  <si>
    <t xml:space="preserve">zavarivanje, označavanje  HRN C.T3. 012  ili jednakovrijedno ___________ . </t>
  </si>
  <si>
    <t xml:space="preserve">zavarene nosive čelicne konstrukcije  HRN U.E7.150  ili jednakovrijedno ___________ . </t>
  </si>
  <si>
    <t xml:space="preserve">nosive čelične konstrukcije spojene vijcima i zakovicama   HRN U.E7.150  ili jednakovrijedno ___________ . </t>
  </si>
  <si>
    <t xml:space="preserve">zavareni spojevi, postupci kontrole   HRN C.T3. 035  ili jednakovrijedno ___________ . </t>
  </si>
  <si>
    <t xml:space="preserve">spojevi vijcima visoke klase čvrstoće  HRN U.E7.140  ili jednakovrijedno ___________ . </t>
  </si>
  <si>
    <t xml:space="preserve">kvaliteta dodatnog materijala  HRN C.H3. 011 i 051  ili jednakovrijedno ___________ . </t>
  </si>
  <si>
    <t xml:space="preserve">slaganje i obilježavanje na gradilištu  HRN C.BO. 003  ili jednakovrijedno ___________ . </t>
  </si>
  <si>
    <t>Antikorozivna zaštita</t>
  </si>
  <si>
    <t>Konstrukcija se isporučuje antikorozivno zaštićena</t>
  </si>
  <si>
    <t>Antikorozivna zaštita mora biti usklađena s Zakonom o građevnim proizvodima (NN 76/13, 30/14, 130/17, 39/19 i 118/20) .</t>
  </si>
  <si>
    <t>Antikorozivnu zaštitu čelične konstrukcije izvesti u svemu prema projektu.</t>
  </si>
  <si>
    <t>Završni premaz izvesti u boji koju odredi investitor</t>
  </si>
  <si>
    <t>Površinu čelične konstrukcije prije nanošenja antikorozivne zašite, pripremiti pjeskarenjem do stupnja čistoće Sa ½.</t>
  </si>
  <si>
    <t>Montaža č.k.</t>
  </si>
  <si>
    <t>Izvođač montažnih radova je obvezan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</si>
  <si>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</si>
  <si>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</si>
  <si>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preuzme sve potrebne mjere za zaštitu postojećih  uređaja, objekata i postrojenja koji se nalaze na gradilištu, kao i zaštitu radnika.</t>
  </si>
  <si>
    <t>Tehnički pregled i ispitivanje č.k.</t>
  </si>
  <si>
    <t>b*</t>
  </si>
  <si>
    <t>UKLANJANJE DJELA ZABATNOG ZIDA DO 45m2 - PROVIDITI ISKLJUČIVO UKOLIKO NIJE MOGUĆA KONSOLIDACIJA ZIDA INJEKTIRANJEM</t>
  </si>
  <si>
    <t>INJEKTIRANJE ZABATNOG ZIDA DEBLJINE 70-80cm; UKLJUČIVO IZRADU RUPA I PRODORA ZA INJEKTIRANJE - IZVODITI ISKLJUČIVO UKOLIKO SE ZABATNI ZID SANIRA, ODNOSNO UKOLIKO NIJE POTREBNO UKLANJATI ISTI</t>
  </si>
  <si>
    <t>NAPOMENA:
TEHNOLOGIJA OBRADE I SANACIJE ZAVRŠNOG ZABATNOG ZIDA BITI ĆE U POTPUNOSTI DEFINIRANA NA ADEKVATAN NAČIN NAKON RAZGRADNJE KROVIŠTA KADA ĆE BITI OMUGUĆEN PRISTUP ZABATNOM ZIDU, KAKO BI SE PO UVIDU "IN SITU" UTRDIO STVARNI NIVO I RAZINA OŠTEĆENJA TE SE ODABRAO ADEKVATAN NAČIN SANACIJE. 
U TOM SMISLU SVE STAVKE TROŠKOVNIKA OZNAČENE * BITI ĆE DEFINIRANE U STAVARNOM OPSEGU /NAČINU IZVEDBE DEFINIRANOM OD STRANE PROJEKTANTA KONSTRUKCIJE PO IZVIDU "IN SITU".
Ukoliko se IZVIDOM IN SITU utvrdi da je moguće izvesti konsolidaciju zabatnog zida, ista se provodi injektiranjem, prema stavci 4.3.b.</t>
  </si>
  <si>
    <r>
      <rPr>
        <b/>
        <sz val="8"/>
        <rFont val="Arial"/>
        <family val="2"/>
        <charset val="238"/>
      </rPr>
      <t>NAPOMENA:</t>
    </r>
    <r>
      <rPr>
        <sz val="8"/>
        <rFont val="Arial"/>
        <family val="2"/>
      </rPr>
      <t xml:space="preserve">
Opcionalno i u ovisnosti od odabira krajnje tehnologije sanacije, po izvidu projektanta konstrukcije "in situ", nakon skidanja krovišta, ptistupa se i urezivanju gornjeg završetka nadozida zabatnog zida (pozicija izvedbe novog ab serklaža - spajanje sa obodnim grednim prstenom).</t>
    </r>
  </si>
  <si>
    <t>ZAREZIVANJE ZABATNOG ZIDANOG ZIDA DEBLJINE 75-80cm</t>
  </si>
  <si>
    <t>e*</t>
  </si>
  <si>
    <t>Strojno ili ručno obijanje žbuke, čišćenje od prašine, odstranjivanje raspucalih i olabavljenih dijelova kamena/cigle i morta. Stavka obuhvaća i čišćenje podloge i fuga čeličnim četkama od svih ostataka žbuke, prašine, cementne skramice, ulja, masnoća, nepoznatih tvari, hrđe.</t>
  </si>
  <si>
    <t>Ručno otucanje djela oštećenja i žbuke i elemenata opeke i kamena sa zidova debljine 8-10cm - POZICIJE SPOJEVA NOVIH TORNJEVA SA POSTOJEĆIM ZIĐEM.</t>
  </si>
  <si>
    <t>OBIJANJE ŽBUKE - VANJSKI FASADNI ZIDOVI - UKLJUČIVO IZRADU "UČEPLJENJA" PO POTREBI SA UŠLICAVANJEM RUBOVA ZA SPAJANJE I SIDRENJE TORKRETNE ZAVRŠNE OBLOGE (cca 1 ČEP /m2; MIN. - dim. 20×20×60cm)</t>
  </si>
  <si>
    <t>Žbuka, mort i ostaci opeke se uklanjanju na poziciji spoja zabatnog zida sa novim ab zidovima, odnosno u poziciji spoja torjeva sa postojećim zidovima. Predvidjeti izvedbu "učepljenja" dim. 20/20/60 (ili 2/3 dubine zida), u koje se kasnije ugrađuju odgovarajući ankeri. Kompletnu površinu je potrebno dobro odprašiti i ukloniti sve labave djelove. Po potrebi koristiti i vidia pribor za podrezivanje rubova prilikom izrade učepjenja. Točne količine radova obračunat će se prema građevinskoj knjizi koju ovjerava nadzorni inženjer.</t>
  </si>
  <si>
    <t>Obračun po m2 ortogonalne projekcije površine, bez ikakvih dodataka, uključivo izradu učepljnja (1 kom/m2) na kommpletnj površini spoja zidova tornjeva i zabata.</t>
  </si>
  <si>
    <t>OBIJANJE MORTA I IZRADA UČEPLJENJA -SPOJ ZID TORANJ</t>
  </si>
  <si>
    <t>OBIJANJE MORTA I IZRADA UČEPLJENJA - SPOJ NOVI ZID - POSTOJEĆI ZABATNI ZID</t>
  </si>
  <si>
    <t>Dobava materijala i izvođenje spoja novih tornjeva sa konstrukcijom postojećih zidova.</t>
  </si>
  <si>
    <t>Stavka se izvodi pomoću sidrenih šipki promjera Ø25mm, izrada kojih je kao i naknadno brtvljenje ogovarajućim mortom za sidrenje, na svakih 40cm po vidini tornja.</t>
  </si>
  <si>
    <t>Uključivo sve potrebne predradnje, obradu i uzgradju do pune gotovosti. Raodve izvoditi prije postave armature tornja i izvebe jednostrane oplate sa strane zahvata.</t>
  </si>
  <si>
    <t>SIDRENI TRNOVI Ø25mm DULJINE DO  1.700,00mm</t>
  </si>
  <si>
    <t>Izrada i priprema prodora za ugradnju i upuštanje sidrenih pločevina.</t>
  </si>
  <si>
    <t>Stavka se izvodi kao ušlic za izvedbu ležajne plohe na poziiji ugradnje sidara /zatega. Stavka se izvodi paralelno sa radovima konstrukcije, kao priprema ziđa za ugradnju ojačanja - sidrišta - sidrena ploha krajnjih dimenzija do maksimalno 30/30cm - dubine do 17cm.</t>
  </si>
  <si>
    <t>Sva sidra koja se buše i ugrađuju u okviru posebne stavke moraju imati u potpusnosti sakrivenu sidrenu pločevinu i sve spojne /sidrišne elemente. Predviđena izrada gotovog sidrišta je 200/200mm; u fazi izvedbe podrezuje se ploha u min. dim 300/300mm ukupnoj dubini do 15-17cm (prosječno 6-8cm završne žbuke + 2cm pločevina i nastavak sidra + 3-5cm ležajna ploha i ploha obrada ravnine zida).</t>
  </si>
  <si>
    <t>Stavka se izvodi paralelno sa radovima konstrukcije, kao priprema ziđa za ugradnju ojačanja - sidrišta.</t>
  </si>
  <si>
    <t>Izvoditi paralelno sa izradom ojačanja postojeće konstrukcije, uz napomenu kako svi elementi ukrute nove konstrukcije i pripadnih sidara ostaju unutar postojeće konstrukcije nakon žbukanja i zidarske obrade - bez vidljivih povećanja gabarita na bilo koju stranu zidova.</t>
  </si>
  <si>
    <t>Rezanje provesti dijamantnim vidia dijamantnim priborom uz odgovarajuće vlaženje istih i odvodnju kompletnog viška vode. Ušlic izvoditi na svim pozicijama potrebnim za ugradnju elemenata novih sidara konstrukcije - šlic za ugradnju čeličnih ležajeva sidara. Sva polja i prodori koji se izvode na unutarnjim zidovima - obavezno podljepljivanje žbuke i oslika u širini polja do 60/60cm - obračunato u okviru posebne stavke.</t>
  </si>
  <si>
    <r>
      <rPr>
        <b/>
        <sz val="8"/>
        <rFont val="Arial"/>
        <family val="2"/>
        <charset val="238"/>
      </rPr>
      <t>NAPOMENA:</t>
    </r>
    <r>
      <rPr>
        <sz val="8"/>
        <rFont val="Arial"/>
        <family val="2"/>
        <charset val="238"/>
      </rPr>
      <t xml:space="preserve">
Jediničnom cijenom obuhvatiti prilagodbu pozicija i sidrenje pribora, te korištenje bušećeg i reznog pribora prilagođenih tehnologiji i zahtjevima izvođenja projekta (uključivo pripremu i obradu sidrišne plohe prije početka bušenja), a po detaljnom uvidu u same pozicije izrade prodora i kasnijeg sidrenja zatega, u svemu prema projektu. Točne mikrolokacije označiti prije početka bušenja, a radovima pristupiti tek po potvrdi pozicija od strane nadležnog konzervatora.</t>
    </r>
  </si>
  <si>
    <t>ZAREZIVANJE ZIDANIH ZIDOVA DUBINE DO 17cm; POZICIJE UKRUTNIH LEŽAJEVA ZA SIDRENJE (PLOČE SIDRIŠTA BUDUĆIH ZATEGA) - RAD U POJASNICAMA NA VISINI PREMA SPECIFIKACIJI PODSTAVKE</t>
  </si>
  <si>
    <t>UKUPNO ZA 3kom ZATEGA (POZICIJE NA cca. +2,00, +3,70, +7,20m') / DULJINA ZATEGE SA OBOSTRANOM PLOČEVINOM DO 5,50m' ZATEGI</t>
  </si>
  <si>
    <t>RADOVI SE IZVODE U POJASNICAMA NA VISINI +2,00 DO CCA +7,20m', U SVEMU PREMA PLANU POZICIJA I STATIČKOM PRORAČUNU;
MAKSIMALNA DULJINA POJEDINE ZATEGE DO 5,50m'</t>
  </si>
  <si>
    <t xml:space="preserve">Bušenje otvora za ugradnju horizontalnih zatega. </t>
  </si>
  <si>
    <t>Pozicije rupa u svemu prema statičkom proračunu i zatečenom stanju prije početka izvođenja radova sanacije konstrukcije, a po obavljenim radovima pripreme i svih ostalih rušenja i demontaža.</t>
  </si>
  <si>
    <t>Obračun po m' izbušenog prodora specificirane duljine.</t>
  </si>
  <si>
    <r>
      <rPr>
        <b/>
        <sz val="8"/>
        <rFont val="Arial"/>
        <family val="2"/>
        <charset val="238"/>
      </rPr>
      <t>NAPOMENA:</t>
    </r>
    <r>
      <rPr>
        <sz val="8"/>
        <rFont val="Arial"/>
        <family val="2"/>
        <charset val="238"/>
      </rPr>
      <t xml:space="preserve">
Jediničnom cijenom obuhvatiti prilagodbu pozicija i sidrenje pribora, te korištenje bušećeg i reznog pribora prilagođenih tehnologiji i zahtjevima izvođenja projekta (uključivo pripremu i obradu sidrišne plohe prije početka bušenja), a po detaljnom uvidu u same pozicije izrade prodora i kasnijeg sidrenja zatega, u svemu prema projektu.  </t>
    </r>
  </si>
  <si>
    <t>PROČELJE ISTOK - ZATEGA Ø32mm</t>
  </si>
  <si>
    <t>Stavka obuhvaća bušenje krunskim dijamantnim vidia dijamantnim priborom uz odgovarajuće vlaženje istih i odvodnju kompletnog viška vode, uz korištenje odgovarajućih nastavaka; IZVOĐAČ JE U OBVEZI TEHNOLOGIJU BUŠENJA PRILAGODITI SPECIFICIRANIM DULJINAMA BUŠENJA I ZAHTJEVIMA PROJEKTA. U tom smislu naknadni zahtjevi s aspekta dodatnih troškova nisu mogući!</t>
  </si>
  <si>
    <t>Dimenzije pribora prilagoditi duljini bušenja - predviđena ugradnja zatega Ø32mm za zatege kojima se sprežu vanjski zidovi, (UBUŠAVANJE JE PREDVIĐENO ZA ČELIK SPECIFICIRANOG PROMJERA), očekivano korištenje kruna za veličinu prodora 50-80mm za zatege Ø32mm.</t>
  </si>
  <si>
    <t>Ugradnja horizontalnih zatega.</t>
  </si>
  <si>
    <t>Uključivo i krajnje pločevine na svim sidrima /zategama, u svemu prema pozicijama.</t>
  </si>
  <si>
    <t>Stavka obuhvaća sav rad, materijal i alate potrebne za ugradnju zatega.</t>
  </si>
  <si>
    <t>Nabava i ugradnja čeličnih zatega promjera 32mm; kvaliteta čelika S275 J0. Sidreni profili se ugrađuju u prethodno izvedene rupe, te se injektiraju. Prilikom ugradnje koristiti distancere kako bi se osigurala ravnost sidara. Sidrena pločevina dim. 200/200/20mm; kvaliteta čelika S275.</t>
  </si>
  <si>
    <t>Stavka se izvodi na svim pozicijama ugradnje sidrenih pločevina koje se ugrađuju upušteno - na svim mjestima ugradnje. Stavka obuhvaća odprašivanja i četkanje podloge, te ugradnju veznog, bezcementnog morta u koji se utiskuje pocinčana mrežica. Završno se prije ugradnje pločevine kompletna ploha izravnava na nivo potreban za ugradnju sidara - kompletna ploha ravna i bez gnjezda u svim pozicijama ugradnje /izravnavanja.</t>
  </si>
  <si>
    <t>Dimenzije plohe koja se obrađuje do 30/30cm/ležaju. Maksimalna debljina izravnajujćeg sloja do 50mm.</t>
  </si>
  <si>
    <t>Obračun po komadu polja koje se obrađuje dimenzija do 30/30cm.</t>
  </si>
  <si>
    <t>IZRAVNAVANJE ZIDANIH ZIDOVA DUBINE DO 17cm; POZICIJE UKRUTNIH LEŽAJEVA ZA SIDRENJE (PLOČE SIDRIŠTA BUDUĆIH ZATEGA) - RAD U POJASNICAMA NA VISINI PREMA SPECIFIKACIJI PODSTAVKE</t>
  </si>
  <si>
    <t>Izravnavanje i priprema ploha za izvedbu ležajeva sidara - prije ugradnje sidara.</t>
  </si>
  <si>
    <t xml:space="preserve">Zatvaranje prodora kroz zidove nakon postave zatega, ojačanja i sl. </t>
  </si>
  <si>
    <t>Otvor zatvoriti odgovarajućom gotovim brzoveznim mortom  za brtvljenje u punom profilu otvora (uz izvedene zatege, po ugradnji i sprezanju istih).</t>
  </si>
  <si>
    <t>Predvidjeti korištenje impregnacije i/ili premaz odgovarajućim primerom ili SN-vezom prije krpanja oko prodora. Za završnu obradu obavezno koristiti bezcementni gotovi mort za sanaciju.</t>
  </si>
  <si>
    <t>Stvaka se izvodi do ravnine nosive konstrukcije prethodno podrezanog zida i uklonjene međuispune.</t>
  </si>
  <si>
    <t>Obračun po kom, uključivo i potrebnu oplatu, podupiranja i sl.</t>
  </si>
  <si>
    <t>PRODORI DO Ø80mm (50-80mm) - OBRADA PO UGRADNJI ZATEGA - DO RAVNINE OSNOVE ZIDA; DULJINA POJEDINE ZATEGE DO 5,50m' PO ZATEGI - PREDVIĐENO OBOSTRANO ZATVARANJE I OBRADA PRODORA PREKO IZVEDENE PLOČEVINE DIM. 200/200/20mm; DIMENZIJE PRODORA ca. 300/300/120mm</t>
  </si>
  <si>
    <t>Prije početka izvođenja radova sanacije pukotina injekcijskom smjesom izvršiti prethodna laboratorijska ispitivanja sukladno normi HRN EN 445:2000 ili jednakovrijedno kao _____________________ (upis ponuđača), od strane ispitnog laboratorija akreditiranog prema HRN EN ISO/IEC 17025:2007 ili jednakovrijedno kao _____________________ (upis ponuđača).</t>
  </si>
  <si>
    <t>Stavka se izvodi podložnom žbukom s porama; mort na bazi hidrauličkog vapna.</t>
  </si>
  <si>
    <t>Za konsolidiranje starog ziđa, posebno za injektiranje i popravke oslabljenog ziđa, injektiranje pukotina i oštećenja se radi s mortom za konsolidiranje.</t>
  </si>
  <si>
    <t>Mort za konsolidiranje je na bazi prirodnog hidrauličnog vapna NHL-a 5 prema EN 459-1 ili jednakovrijedno kao _____________________ (upis ponuđača), i visokokvalitetnog finog vapnenog pijeska. Mort je: granulacije 0-0,1 mm, gustoće suhog morta pribl. 1650 kg/m3, paropropusnoti 5-15, tlačne čvrstoće (nakon 28d) 15 MPa (EN 1015-11), pH vrijednosti 13 te sa modulom elastičnosti &gt; 13 GPa i sa reakcijom na požar A1 (EN 13501-1) ili jednakovrijedno kao _____________________ (upis ponuđača).</t>
  </si>
  <si>
    <t>Podložna žbuke je granulacije 0-1,5 mm, gustoće suhog morta pribl. 1100 kg/m3 (EN 1015-10) ili jednakovrijedno kao _____________________ (upis ponuđača), paropropusnosti 12-15, pH vrijednosti pribl. 13, tlačne čvrstoće (nakon 28d) ≤ 6 N/mm2 (EN 1015-11) ili jednakovrijedno kao _____________________ (upis ponuđača), prionjivosti ≥ 0,08 N/mm2 (EN1015-12), vodoupojnosti ≥ 1 kg/m2 te sa E-modulom pribl. 4000 N/mm2 i sa reakcijom na požar A1. Mort za sanacije R prema EN 998-1 ili jednakovrijedno kao _____________________ (upis ponuđača).</t>
  </si>
  <si>
    <r>
      <rPr>
        <b/>
        <sz val="8"/>
        <rFont val="Arial"/>
        <family val="2"/>
      </rPr>
      <t>NAPOMENA:</t>
    </r>
    <r>
      <rPr>
        <sz val="8"/>
        <rFont val="Arial"/>
        <family val="2"/>
      </rPr>
      <t xml:space="preserve">
Prilikom ugradnje naših proizvoda potrebno je obratiti pozornost na važeće tehničke listove. Prema WTA smjernici 2-9-04/D za sanacije podložnih žbuka prema Önorm 3345, ili jednakovrijedno kao _____________________ (upis ponuđača).</t>
    </r>
  </si>
  <si>
    <t xml:space="preserve">Stavka obuhvaća izvođenje bušenja i umetanja, u broju od 4 / m2 do 6 /m2, izvedenih konektora u obliku slova "L" u kompozitnom materijalu ojačanom vlaknima (polimer ojačan staklenim vlaknima), s presjecima dimenzija 10×7mm i duljina koja je prikladna u odnosu na debljinu zida s relativnom distribucijskom tkaninom, za svaku priključnu točku; spajanje konektora pomoću kemijskog sidrenja  ili ekvivalenta za strukturno sidrenje; učestalost pojačanja kutova u kompozitnom materijalu ojačanom vlaknima  - polimer ojačan staklenim vlaknima; primjena uključuje i ugradnju produžne žbuke na bazi NHL-a, sa niskim modulom elastičnosti. Žbuka se ugrađuje gleterom u dva koraka, a ukupna debljina žbuke je do 35mm. Žbuka u potpunosti prekriva površinu ugrađene mrežice. </t>
  </si>
  <si>
    <t>Mrežica se polaže u mort dok je još svjež, sa preklopom mrežice po dužini, odnosno učvršćivanjem preko konektora u svemu prema uputama i tehnologiji proizvođača - kompletno izvoditi u sustavu certificiranog proizvođača materijala - sa sistemskom garancijom.</t>
  </si>
  <si>
    <t xml:space="preserve">• nanošenje prvog sloja morta,
• bušenje rupa u zidu promjera 25 mm za ugradnju šipki spojnih elemenata u obliku slova "L" (kod CRM sustava na drugoj strani zida promjer izbušene rupe je veći, kako bi se osigurao dovoljan prostor za preklapanje tih šipki),
• postavljanje mreže,
• ugradnja "L" šipki u izbušene rupe (kod CRM sustava, "L" šipke s druge strane zida moraju se preklapati za duljinu od najmanje 220 mm).
• injektiranje izbušenih rupa bisfenol poliesterskom smolom (izvodi se tek nakon što je CRM sustav primijenjen na drugu stranu zida),
• nanošenje drugog sloja morta do ukupne debljine 35 mm.
</t>
  </si>
  <si>
    <t xml:space="preserve">Nakon postavljanja zatega potrebno je ispuniti ostatak rupe injekcijskom smjesom na bazi prirodnog vapna i ekopucolana, tlačne čvrstoće prema HRN EN 196-1 ili jednakovrijedno kao _____________________ (upis ponuđača) iznosi 15MPa ili, bez skupljanja, početne protočnosti prema HRN EN 445 ili jednakovrijedno kao _____________________ (upis ponuđača) &lt; 30 sekundi. Injekcijsku smjesu ugraditi pod malim pritiskom (ca. 1bar) kako bi se osigurala ispunjenost prostora oko zatega. </t>
  </si>
  <si>
    <t>Svi zidarski i fasaderski radovi  moraju se izvesti prema Tehničkom propisu za zidane konstrukcije (N.N. br. 01/07) i Tehničkom propisu o uštedi toplinske energije i toplinskoj zaštiti u zgradama (N.N. 95/05, 155/05, 74/06).</t>
  </si>
  <si>
    <t>Torkretiranje zida izvodi se strojem za strojno žbukanje sa specijalnim mortom za sanaciju - grubim repartaurnim vapneno-cementnim mortom. Mort je prikladan za sanaciju velikih površina od betona ili kamenih/opečnih zidova, te za primjenu na unutarnjim i vanjskim podlogama. Mort nije dozvoljeno upotrebljavaiti kao podložnu žbuku!</t>
  </si>
  <si>
    <t>Sve pozicije prema planu polaganja armature; posebnu pažnju obratiti na ugradnju čel.sidrenih šipki prema specificiranim pozicijama i detaljima statičkog proračuna (ovo se posebno odnosio na detalje sprezanja tornjeva i detalje obrade i spoja glavnog obodnog grednog prstena prije izvedbe detalja krovišta); šipke se ugrađuju ubušivanjem te sidrenjem uz prethodno odprašivanje rupa u epoksidnu smjesu/ punilo, što mora biti obuhvaćeno cijenom. Dubina sidrenja prema proračunu;.</t>
  </si>
  <si>
    <t>Kao zona dodatnog osiguranja od navlaživanja vertikalnih zidova   izvodi se mineralna izolacija zidne i podne površine prije završnog tretiranja bitumenskom izolacijom. Stavka se izvodi tekućim dvokompomnentnim bitumenom, odnosno polimer-cementnom hidorizolacijom na povrišinu očišćenih i pripremljenih zidova.</t>
  </si>
  <si>
    <r>
      <t>Tehnički pregled i ispitivanje čelične konstrukcije obavlja se poslije završene montaže prema</t>
    </r>
    <r>
      <rPr>
        <b/>
        <sz val="8"/>
        <rFont val="Arial"/>
        <family val="2"/>
      </rPr>
      <t xml:space="preserve"> </t>
    </r>
    <r>
      <rPr>
        <sz val="8"/>
        <rFont val="Arial"/>
        <family val="2"/>
      </rPr>
      <t>važećim propisima i Zakonu o građevnim proizvodima (NN 76/13, 30/14, 130/17, 39/19 i 118/20)</t>
    </r>
  </si>
  <si>
    <t>HRN S.B.D1.009 ili jednakovrijedno kao _____________________ (upis ponuđača) – vučeni crijepovi od gline,</t>
  </si>
  <si>
    <t>HRN S.B.D1.010  ili jednakovrijedno kao _____________________ (upis ponuđača) – prešani crijepovi od gline.</t>
  </si>
  <si>
    <t>HRN S.D.B7.020 ili jednakovrijedno kao _____________________ (upis ponuđača) – tesano crnogorično drvo,</t>
  </si>
  <si>
    <t>HRN U.F2.024/80 ili jednakovrijedno kao _____________________ (upis ponuđača); Završni radovi u građevinarstvu. Tehnički uvjeti izvođenja izolacijskih radova na ravnim krovovima.</t>
  </si>
  <si>
    <t>Kriterij jednakovrijednosti: granulacija 0-3 mm, nanosi se u debljini 20 - 120mm (prosječno 8cm debljine), nasipne gustoće pribl. 1600 kg/m3 (EN1097-3 ili jednakovrijedno kao _____________________ (upis ponuđača), spec. kapaciteta topline pribl. 1 kJ/kg K i reakcije na požar A1. Mort ima sljedeća mehanička svojstva: tlačna čvrstoća (28d) ≥ 30 MPa (EN 1015-11 ili jednakovrijedno kao _____________________ (upis ponuđača), čvrstoća pri savijanju ≤ 5,5 MPa, prionjivost &gt; 1 MPa (EN 1015-12 ili jednakovrijedno kao _____________________ (upis ponuđača) i modul elastičnosti pribl. 25 GPa. Napomena: Mort za konsolidiranje je u skladu s normama EN 998-1 ili jednakovrijedno kao _____________________ (upis ponuđača) i EN 998-2 ili jednakovrijedno kao _____________________ (upis ponuđača). Prilikom ugradnje naših proizvoda potrebno je obratiti pozornost na važeće tehničke listove.</t>
  </si>
  <si>
    <t>Masa (relativne gustoće 0.92 kg/L, pH = 8) sa WTA Certifikatom ili jednakovrijedno kao _____________________ (upis ponuđača) (WTA - znanstveno-tehničku radnu grupu za očuvanje građevinskih objekata i njegu spomenika).</t>
  </si>
  <si>
    <t>HRN S.D.C1.040. i 041 ili jednakovrijedno kao _____________________ (upis ponuđača) – rezano crnogorično drvo</t>
  </si>
  <si>
    <t>čelični lim HRN C.B4.011,  017,  030,  110,  113, ili jednakovrijedno kao _____________________ (upis ponuđača),</t>
  </si>
  <si>
    <t>pocinčani lim HRN C.B4.081, HRN C.E4.020 ili jednakovrijedno kao _____________________ (upis ponuđača),</t>
  </si>
  <si>
    <t>olovni lim HRN C.E4.040 ili jednakovrijedno kao _____________________ (upis ponuđača),</t>
  </si>
  <si>
    <t>bakreni lim HRN C.D4.500,  020 ili jednakovrijedno kao _____________________ (upis ponuđača)</t>
  </si>
  <si>
    <t>limovi od aluminija ili aluminijskih legura HRN C.C4.020,  025,  030,  050,  051, HRN C.C4.060 - 062,  120,  150 ili jednakovrijedno kao _____________________ (upis ponuđača).</t>
  </si>
  <si>
    <t>HRN C.B3.021 ili jednakovrijedno kao _____________________ (upis ponuđača) - čelik</t>
  </si>
  <si>
    <t>HRN C.B5.021 ili jednakovrijedno kao _____________________ (upis ponuđača) - valjani čelični profili</t>
  </si>
  <si>
    <t>HRN D.C1.021-041ili jednakovrijedno kao _____________________ (upis ponuđača) - rezana građa</t>
  </si>
  <si>
    <t>HRN M.B4.020-100 ili jednakovrijedno kao _____________________ (upis ponuđača) - čavli</t>
  </si>
  <si>
    <t xml:space="preserve">HRN G.D9.220 ili jednakovrijedno kao _____________________ (upis ponuđača) - čavli za pištolj. </t>
  </si>
  <si>
    <t>HRN S.B.D1.009 445 ili jednakovrijedno kao _____________________ (upis ponuđača) - vučeni crijepovi od gline,</t>
  </si>
  <si>
    <t>HRN S.B.D1.010445 ili jednakovrijedno kao _____________________ (upis ponuđača) - prešani crijepovi od gline,</t>
  </si>
  <si>
    <t>HRN S.D.B7.020445 ili jednakovrijedno kao _____________________ (upis ponuđača) - tesano crnogorično drvo ,</t>
  </si>
  <si>
    <t>HRN S.D.C1.040. i 041445 ili jednakovrijedno kao _____________________ (upis ponuđača) - rezano crnogorično drvo.</t>
  </si>
  <si>
    <t>1.0.</t>
  </si>
  <si>
    <t>OPĆI UVJETI - POSEBNE NAPOMENE</t>
  </si>
  <si>
    <t>Prije izrade ponude preporučuje se da izvoditelj obiđe i pregleda građevinu zbog ocjene njezinog građevinskog stanja, radova obuhvaćenih troškovnikom, uvjeta organizacije gradilišta, načina i mogućnosti pristupa građevini, mogućnosti zauzimanja javne površine, postave skele, osiguranja ulaza u građevinu i sl.</t>
  </si>
  <si>
    <t>Izvedba radova treba biti prema nacrtima, općim uvjetima i opisu radova, detaljima i prema pravilima struke. Eventualna odstupanja treba prethodno dogovoriti s nadzornim inženjerom i projektantom za svaki pojedini slučaj. Tolerancije mjera izvedenih radova određene su propisima struke, odnosno prema odluci projektanta i nadzorne službe. Sva odstupanja od dogovorenih tolerantnih mjera dužan je izvođač otkloniti o svom trošku. To vrijedi za sve grupe radova, kao što su građevinski, obrtnički i montažerski, opremanje i ostali radovi.</t>
  </si>
  <si>
    <t>Davanjem ponude izvođač se obvezuje da će pravovremeno nabaviti sav materijal opisan u pojedinim stavkama troškovnika, odnosno sav materijal potreban za kompletno izvođenje pojedine od faza troškovničke stavke koja se izvodi, do potpunog završetka svih parametara tehničkog rješenja i funkcionalne gotovosti, uključivo i dobavu i isporuku atestne dokumentacije za svaki proizvod, odnosno gotovi element (sa svim pripadnim radnjama, pričvrsno-spojnim proborom i radom do pune gotovosti).</t>
  </si>
  <si>
    <t>Cijene upisane u ovaj troškovnik sadrže svu odštetu za pojedine radove i dobave u donosnim stavkama troškovnika i to u potpuno dogotovljenom i završenom i tehničkom stanju spremnom za preuzimanje i puno funkcionalno korištenje (na kojima su prethodno provedena sva atestiranja, probe i probni rad, odnosno provedena puštanja u pogon od strane trećih i ovlaštenih tijela), tj. sav rad, naknadu za alat, materijal, radnu snagu i operatere na svim i specijalnim alatima, radnim i transportnim sredstvima, te sve pripremne, sporedne i završne radove, u svemu prema zahtjevima projekta, tehničkim rješenjima i raspisu stavke troškovnika.</t>
  </si>
  <si>
    <t>PREMA TOME, PONUĐENA CIJENA JE KONAČNA CIJENA ZA REALIZACIJU POJEDINE TROŠKOVNIČKE STAVKE I NE MOŽE SE MIJENJATI.</t>
  </si>
  <si>
    <t>Bez obzira na vrstu pogodbe, izvoditelj je obvezan svakodnevno voditi građevinski dnevnik u dva primjerka, a također i građevinsku knjigu, koje će redovito kontrolirati i ovjeravati nadzorni inžinjer, kako bi se uvijek mogle ustanoviti stvarne količine izvedenih radova.</t>
  </si>
  <si>
    <t>Pod tim nazivom se podrazumjeva ukupna cijena ugrađenog materijala tj. dobavna cijena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određenih vrsta materijala, za potrebe kontrole, praćenja i analize kvalitete ugrađenog gradiva.</t>
  </si>
  <si>
    <t>SAV MATERIJAL (I UGRAĐENI I ZEMLJANI I MATERIJAL UNUTAR TROŠKOVNIKA RUŠENJA I DEMONTAŽA OBRAČUNAT U SRASLOM STANJU, A FAKTORI I KOEF. RASTRESITOSTI MORAJU BITI POKRIVENI JEDINIČNOM CIJENOM. OBRAČUNOM KOLIČINA U IZRADI DOKAZNICA NIJE MOGUĆE UVEĆANJE ZA FAKTORE (KOEF. RASTRESITOSTI, ZBIJENOSTI I SL.)</t>
  </si>
  <si>
    <t>Sav materijal koji se upotrebljava mora odgovarati postojećim tehničkim propisima i normama. Ukoliko se upotrebljava materijal za koji ne postoji odgovarajući standard, njegovu kvalitetu treba dokazati atestima.</t>
  </si>
  <si>
    <t>U kalkulaciji rada treba uključiti sav rad, kako glavni, tako i pomoćni, te sav unutarnji transport. Ujedno treba uključiti sav rad oko zaštite gotovih konstrukcija i dijelova kuću od štetnog utjecaja vrućine, hladnoće i slično, a sav rad, posebice na transportima i manipulacijama obuhvaća sav trošak koršitenja određenog alata, radnog ili transportnog sredstva uključivo trošak pogonskog sredstva, rada operatera, kontrole i održavanja stroja, te troškove osiguranja i eventualnog specijalnog transporta prilikom mobilizacije i demobilizacije istih.</t>
  </si>
  <si>
    <t>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t>
  </si>
  <si>
    <t>SKELE I RAZUPIRANJE ISKOPA</t>
  </si>
  <si>
    <t>Sve lake, pokretne, pomoćne  skele,  bez obzira na visinu, ulaze u jediničnu cijenu dotičnog rada, osim fasadne skele za obradu fasade, koja se obračunava kao posebna stavka /grupa radova. Skele, mosnice i platforme moraju biti na vrijeme postavljena kako ne bi nastao zastoj u radu. Pod pojmom skela podrazumijeva se i prilaz istoj, te ograda, odnosno svi elementi potrebni za nesmetanu horizontalnu i vertikalnu komunikaciju putem iste. Kod zemljanih radova u jediničnu cijenu ulaze razupore, te mostovi za prebacivanje iskopa većih dubina (prilikom davanja ponude izvođač obavezno mora voditi računa o dubinama iskopa specificiranim za pojedinu podstavku). Ujedno su tu uključeni i prilazi, te mostovi za betoniranje konstrukcije i slično.</t>
  </si>
  <si>
    <t>Kod izrade oplate predviđeno je podupiranje, uklještenje, te postava i skidanje iste.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je i slično.</t>
  </si>
  <si>
    <t>NAKNADNI RADOVI</t>
  </si>
  <si>
    <t>Za naknadne radove čiji opisi se ne nalaze u troškovniku, a koji se imaju izvesti po nalogu nadzornog inženjera (a predmetom su više sile, nužnog rada), obračun se vrši po stvarnim troškovima rada i materijala.</t>
  </si>
  <si>
    <t>Sva odstupanja stvarno izvedenih količina u odnosu na količine predviđene projektantskim troškovima (+ ili -) obračunati će se prema stvarno izvršenim radovima što će se sporazumno riješiti između predstavnika izvođača i nadzornog inženjera odnosno investitora.</t>
  </si>
  <si>
    <t>Ako tijekom gradnje dođe do promjena, treba prije početka rada tražiti suglasnost nadzornog inžinjera, projektanta i u ovisnosti o zahtjevima projekta i predstavnika nadležnog tijela za zaštitu spomenika kulture i prirode - također treba ugovoriti jediničnu cijenu nove stavke na temelju elemenata datih u ponudi i sve to unijeti u građevinski dnevnik uz ovjeru nadzornog inžinjera. Sve više radnje do kojih dođe uslijed promjene načina ili opsega izvedbe, a nisu na spomenuti način utvrđene, upisane i ovjerene, neće se priznati u obračunu.</t>
  </si>
  <si>
    <t>Na jediničnu cijenu stavke mora biti zaračunati faktor prema postojećim gospodarskim instrumentima na osnovu zakonskih propisa. Povrh toga izvođač ima faktorom obuhvatiti i slijedeće radove, koji se neće zasebno platiti, kao naknadni rad, i to:</t>
  </si>
  <si>
    <t>kompletnu režiju gradilišta, uključujući dizalice (kranove); zajedno sa troškovima transporta, montaže temeljenja, demotaže transporta i uklanjanja temelja kranova, mostove, sitnu mehanizaciju i slično, u svemu prema shemi, odnosno planu organizacije gradilišta,</t>
  </si>
  <si>
    <t>gradilišne priključke vode i struje, odnosno izvedbu privremenog spoja na mrežu odvodnje, a u svemu prema shemi organizacije gradilišta, osim ako isto ne podrazumijeva kompletnu izvedbu novog priključka (primjerice, spajanje na postojeće priključke slavina, el. napajanja i sl.) moraju biti ukalkulirana u jedinične cijene pojedinih stavaka, zajedno sa cijenom energenta; u slučaju da se izvode novi priključci specijalno za potrebe gradilišta, odnose plaćanja korištenja i utroška pogonskog i energenta treba definirati Ugovorom; u svim ostalim slučajevima sve jedinične cijene obuhvaćaju trošak izvedbe, sa pripremom, dobavom, transportnim troškovima i troškovima pogonskog energenta, troškove radne satnice operatera i sve troškove komunalne infrastrukture (posebno struje i vode); troškovi potrošnje plina za specijalne radove (zagrijavanje fasadnih obloga, posebna njega betona pri niskim temperaturama i sl.) trebaju biti jasno precizirani po satnoj, odnsno stvarnoj jedinici utroška za predmetne radove, a isto mora jasno biti naznačeno Ugovorom o gradnji,</t>
  </si>
  <si>
    <t>najamne troškove za posuđenu mehanizaciju (i prirpadnog stručno kvalificiranog ovlaštenog operatera), koju izvođač sam ne posjeduje, a potrebna mu je pri izvođenju rada,</t>
  </si>
  <si>
    <t>sva ispitivanja materijala,</t>
  </si>
  <si>
    <t>barake za smještaj radnika i urede (kontejnere) gradilišta,</t>
  </si>
  <si>
    <t>uređenje gradilišta po završetku rada za svaku pojedinu fazu, (odnosno grupu izvođenja radova), sa otklanjanjem svih otpadaka, šute, ostataka građevnog materijala, inventara, pomoćnih objekata itd., uključivo građevinsko-obrtničke i instalaterske odnosno zanatske radove,</t>
  </si>
  <si>
    <t>izvedba elaborata iskolčenja za građ. i parcelu, te kompletno geodetsko praćenje izvedenih radova (za objekte i prometne površine), kompletno u fazi izvođenja, uključivo prijem iskolčene trase, poligonih točaka i repera sa svim potrebnim geodetskim podacima, osiguranje pojedinih točaka, postavljanje poprečnih profila i praćenje svih visinskih kota zajedno sa polaganjem i obnovom osi različitih poprečnih i uzdužnih profila, poligona i sl., kao i osiguranje praćenja pojedinih visinskih točaka (nanosnih skela i repera) u fazi izvođenja. Iskločenje za upis u katastar /katastar vodova (izvedeno stanje) predmetom su zasebne stavke troškovnika.</t>
  </si>
  <si>
    <t>Ukoliko opis pojedine stavke dovodi izvoditelja u nedoumicu o načinu izvedbe ili kalkulacije cijena, treba pravovremeno tražiti objašnjenje od naručitelja i projektanta prije sklapanja Ugovora - naknadne reklamacije po potpisu Ugovora nisu moguće!</t>
  </si>
  <si>
    <t>POSEBNE SMJERNICE - USKLAĐENJA SA DNSH NAČELOM ZA SVE GRUPE RADOVA I STRUKA</t>
  </si>
  <si>
    <t>Energetskom obnovom cilj je postići obnovu zgrada sa statusom kulturnog dobra koje su oštećene u potresu postiže se ušteda godišnje primarne energije (Eprim) (kWh/god) od najmanje 30% u odnosu na stanje prije obnove, kao i smanjenje emisija stakleničkih plinova.</t>
  </si>
  <si>
    <t>SVI građevinski dijelovi i materijali koji se koriste u obnovi zgrade ne smiju sadržavati azbest niti tvari koje izazivaju veliku zabrinutost.</t>
  </si>
  <si>
    <t>10.1.</t>
  </si>
  <si>
    <t>UBLAŽAVANJE KLIMATSKIH PROMJENA</t>
  </si>
  <si>
    <t>Financiranje ugradnje kotlova i sustava grijanja na prirodni plin u zgrade koje su uključene u širi program energetske obnove zgrada, u skladu je s Dugoročnom strategijom obnove nacionalnog fonda zgrada do 2050. i Direktivom o energetskim svojstvima zgrada, što dovodi do znatnog poboljšanja energetske učinkovitosti.</t>
  </si>
  <si>
    <t>U slučaju zamjene postojećih neučinkovitih sustava grijanja i kotlova (npr. na bazi ugljena ili loživog ulja ili standardnih postojećih plinskih kotlova/ bojlera) s visokoučinkovitim kondenzacijskim kotlovima na plin, zadovoljava se uvjet da zamjena dovodi do znatnog smanjenja emisija stakleničkih plinova i znatnog unapređenja okoliša (osobito zbog smanjenja onečišćenja) i javnog zdravlja, posebno na područjima na kojima su EU pragovi za kvalitetu zraka utvrđeni Direktivom 2008/50/EU premašeni ili bi mogli biti premašeni, npr. pri zamjeni sustava grijanja i kotlova na bazi ugljena ili loživog ulja, obzirom da su kondenzacijski bojleri barem 30% energetski učinkovitiji te generiraju 30% manje emisija od postojećih neučinkovitih sustava grijanja i kotlova koji će biti zamijenjeni u sklopu obnove. Potpora takvim bojlerima ne predstavlja više od 20% ukupne vrijednosti radova.</t>
  </si>
  <si>
    <t>10.2.</t>
  </si>
  <si>
    <t>PRILAGOĐAVANJE KLIMATSKIM PROMJENAMA</t>
  </si>
  <si>
    <t>Klimatski rizici koji bi mogli biti relevantni za svako ulaganje u okviru ove mjere identificirani su u nacionalnoj Strategiji prilagodbe klimatskim promjenama u Republici Hrvatskoj za razdoblje do 2040. godine s pogledom na 2070. godinu.</t>
  </si>
  <si>
    <t>U cjelovito i energetski obnovljenim zgradama sa statusom kulturnog dobra poboljšat će se toplinska ugodnost te se obnovom neće povećati štetni učinak trenutačne ili očekivane buduće klime na korisnike zgrada.</t>
  </si>
  <si>
    <t>10.3.</t>
  </si>
  <si>
    <t>ODRŽIVA UPORABA I ZAŠTITA VODA I MORSKIH RESURSA</t>
  </si>
  <si>
    <t>Predmet cjelovite i energetske obnove su postojeće zgrade sa statusom kulturnog dobra priključene na komunalnu infrastrukturu vodovoda i odvodnje otpadnih voda. U okviru ovog Poziva sufinanciraju se mjere unaprjeđenja sustava za smanjenje potrošnje vode (ugradnja perlatora na slavine, ugradnja vodokotlića s manjom potrošnjom vode, sustav skupljanja i korištenja oborinske vode).</t>
  </si>
  <si>
    <t>Kriteriji za ugovaranje novih uređaja za vodu koji se ugrađuju u zgrade sa statusom kulturnog dobra u skladu su s utvrđenim razinama uštede vode s načelima DNSH.</t>
  </si>
  <si>
    <t>Svi relevantni uređaji za vodu koji će se instalirati (tuševi s miješalicom, slavine, WC školjke i vodokotlići i slično) svrstani u prva 2 razreda potrošnje vode EU vodne oznake EU Water Label.</t>
  </si>
  <si>
    <t>U kontekstu uštede vode za  predmetne zgrade, ugrađuju se uređaji za vodu koji su u skladu sa:</t>
  </si>
  <si>
    <t>a)</t>
  </si>
  <si>
    <t>slavine za umivaonike i kuhinjske slavine imaju maksimalan protok vode od 6 litara / min,</t>
  </si>
  <si>
    <t>b)</t>
  </si>
  <si>
    <t>tuševi imaju maksimalni protok vode od 8 litara / min,</t>
  </si>
  <si>
    <t>c)</t>
  </si>
  <si>
    <t>WC-i, uključujući apartmane, posude i cisterne, imaju puni volumen ispiranja od najviše 6 litara i maksimalni prosječni volumen ispiranja od 3,5 litara,</t>
  </si>
  <si>
    <t>d)</t>
  </si>
  <si>
    <t>pisoari koriste najviše 2 litre / zdjelu / sat. Pisoari za ispiranje imaju maksimalni puni volumen ispiranja od 1 litre.</t>
  </si>
  <si>
    <t>10.4.</t>
  </si>
  <si>
    <t>KRUŽNO GOSPODARSTVO, UKLJUČUJUĆI PREVENCIJU OTPADA I RECIKLIRANJE</t>
  </si>
  <si>
    <t xml:space="preserve">Gospodarski subjekti koji provode obnovu ograničavaju stvaranje otpada u procesima koji se odnose na izgradnju i rušenje u skladu s EU Protokolom o gospodarenju otpadom od gradnje i rušenja i uzimajući u obzir najbolje dostupne tehnike i korištenje selektivnog rušenja kako bi se omogućilo uklanjanje i sigurno rukovanje opasnih tvari i olakšavaju ponovnu upotrebu i visokokvalitetnu reciklažu selektivnim uklanjanjem materijala, koristeći dostupne sustave za sortiranje građevinskog otpada i otpada od rušenja. </t>
  </si>
  <si>
    <t>Građevinski projekti i građevinske tehnike podržavaju kružnost i posebno demonstriraju, pozivajući se na ISO 20887 ili drugi standardi za procjenu rastavljivosti ili prilagodljivosti zgrada, kako oni su dizajnirani da budu učinkovitiji u pogledu resursa, prilagodljivi, fleksibilni i rastavljivi kako bi omogućili ponovnu upotrebu i recikliranje.</t>
  </si>
  <si>
    <t xml:space="preserve">Sukladno Zakonu o gradnji (NN 153/13, 20/17, 39/19, 125/19) izvođač sukladno dužnosti gospodari građevnim otpadom nastalim tijekom građenja na gradilištu prema propisima koji uređuju gospodarenje otpadom te oporabi i/ili zbrinjava građevni otpad nastao tijekom građenja na gradilištu prema propisima koji uređuju gospodarenje otpadom. Zakonom o gospodarenju otpadom (NN 84/21) propisuje se da građevni otpad i otpad koji sadrži azbest spadaju u posebne kategorije otpada za koje se pravilnikom propisuju posebni uvjeti gospodarenja. Pravilnikom o građevnom otpadu i otpadu koji sadrži azbest (NN 69/16) propisani su uvjeti gospodarenja građevnim otpadom i način obveznog postupanja vlasnika i posjednika građevnog otpada. </t>
  </si>
  <si>
    <t>Također, Pravilnikom je propisano kako je zabranjeno opasni građevni otpad odbaciti u miješani komunalni otpad i miješati s drugom vrstom otpada ili tvarima uključujući i građevne proizvode ili materijalima koje nemaju status otpada, osim na način određen dozvolom za gospodarenje otpadom.</t>
  </si>
  <si>
    <t>Projekt implementira praksu kružnog gospodarstva u gospodarenju građevinskim otpadom kako bi najmanje 70% neopasnog građevinskog otpada i otpada od rušenja (ili bilo koje vezane intervencije vezane na instalaterske radove u projektu), a nastalog na gradilištu bilo pripremljeno za ponovnu uporabu - recikliranje i korištenje drugog materijala, uključujući operacije zatrpavanja za otpad koji zamjenjuje druge materijale, u skladu s hijerarhijom otpada i EU Protokolom o gospodarenju građevinskim otpadom i rušenjem.</t>
  </si>
  <si>
    <t>10.5.</t>
  </si>
  <si>
    <t>PREVENCIJA ONEČIŠĆENJA I KONTROLA ZRAKA, VODE ILI TLA</t>
  </si>
  <si>
    <t>Očekuje se da mjera neće dovesti do značajnog povećanja emisija onečišćujućih tvari u zrak, vodu ili zemlju, jer izvođači koji provode bilo cjelovitu osiguravaju odnosno provode sljedeće mjere (koje u potpunosti moraju biti obuhvaćene jediničnim cijenama troškovnika):</t>
  </si>
  <si>
    <t>osiguravaju da građevinski dijelovi i Materijali korišteni u obnovi zgrade ne sadrže azbest niti tvari koje izazivaju veliku zabrinutost, kako je utvrđeno na temelju popisa tvari za koje je potrebno odobrenje iz Priloga XIV. Uredbi (EZ) br. 1907/2006,</t>
  </si>
  <si>
    <t>osiguravaju da građevinski dijelovi i materijali korišteni u zgradi koji mogu doći u kontakt sa djelatnicima ili trećim licima i u konačnici stanarima, odnosno korisnicima građevine emitiraju manje od 0,06 mg formaldehida po m3 materijala ili komponente i manje od 0,001 mg kategorija 1A i 1B kancerogeni hlapljivi organski spojevi po m3 materijala ili komponente, nakon ispitivanja u skladu s CEN / TS 16516 i ISO 16000-3 ili drugim usporedivim standardiziranim uvjetima ispitivanja i metodom određivanja,</t>
  </si>
  <si>
    <t>poduzimaju sve mjere za smanjenje emisije buke, prašine i onečišćujućih tvari tijekom građevinskih radova, sukladno Zakonu o gradnji članku 133. Uređenje gradilišta koji zahtijeva da se na gradilištu predvide i provode mjere zaštite na radu te ostale mjere za zaštitu života i zdravlja ljudi u skladu s posebnim propisima, te kojima se onečišćenje zraka, tla i podzemnih voda te buka svodi na najmanju mjeru. Tako se prilikom cjelovite i energetske obnove zgrade radovi izvode samo u dnevnom razdoblju, svi rastresiti materijali se sklanjaju (prekrivanjem ili po potrebi vlaženjem) kako bi se spriječilo rasipanje tijekom kiše i vjetra, a sva uklanjanja i demontaže građevnih elemenata i materijala vrše se tehnikama koje sprečavaju širenje prašine i štetnih tvari na susjedne površine, te će se kada je potrebno koristiti zaštitne ograde, a u svemu prema Planu organizacije gradilišta usklađenom sa ovim načelima i u skladu sa Pravilnikom zaštite na radu na privremenim radilištima.</t>
  </si>
  <si>
    <t>Što se zamjene sustava grijanja tiče - prihvatljivi su isključivo visokoučinkoviti kotlovi usklađeni s ekološkim dizajnom, tj. kotlovi koji su u skladu s Direktivom Europskog parlamenta i Vijeća od 21. listopada 2009. o uspostavi okvira za utvrđivanje zahtjeva za ekološki dizajn proizvoda koji koriste energiju (Direktiva 2009/125/CE) i relevantnim provedbenim propisima, kao što je Uredba Komisije (EU) 2015/1189 od 28. travnja 2015. o provedbi Direktive2009/125/CE u pogledu zahtjeva za ekološki dizajn kotlova na kruta goriva.</t>
  </si>
  <si>
    <t>10.6.</t>
  </si>
  <si>
    <t>ZAŠTITA I OBNOVA BIORAZNOLIKOSTI I EKOSUSTAVA</t>
  </si>
  <si>
    <t>Većina zgrada koja se obnavlja ne nalazi se u ili u blizini područja osjetljivih na biološku raznolikost (uključujući mrežu zaštićenih područja Natura 2000, područja svjetske baštine UNESCO-a i ključna područja biološke raznolikosti, kao i druga zaštićena područja) jer je riječ o postojećim zgradama u izgrađenom području. U slučaju da se predmetna zgrada nalazi u ili blizu područja osjetljivih na biološku raznolikost (uključujući mrežu Natura 2000, mjesta svjetske baštine UNESCO-a i ključna mjesta biološke raznolikosti (KBA), kao i druga zaštićena područja), provode se potrebne mjere ublažavanja kako bi se spriječilo narušavanje biološke raznolikosti i ekosustava.</t>
  </si>
  <si>
    <t>Obračun po komplet zaštićenog bočnog oltara (iluzionistički oslik), sve navedeno u stavci.</t>
  </si>
  <si>
    <t>Pažljiva zaštita orgulja na licu mjesta.</t>
  </si>
  <si>
    <t>Stavka uključuje izradu privremene zaštite postojećih orgulja tijekom izvođenja radova konstruktivne obnove. Orgulje se štite odgovarajućom zaštitnom konstrukcijom i metodom koja se sastoji od sljedećih faza i komponenti:</t>
  </si>
  <si>
    <t>Otprašivanje orgulja mekim kistovima i četkama te usisavanje površinske prašine. Radna skela uključena u cijenu stavke.</t>
  </si>
  <si>
    <t>Dobava materijala i omatanje orgulja visokodifuznom paropropusnom i vodonepropunom folijom.</t>
  </si>
  <si>
    <t>Dobava materijala i izvedba zaštitne konstrukcije - zaštitne oplate oko orgulja. Podkonstrukcija su drveni stupovi 10/12cm, preko kojih se izvodi zaštitna oplata od OSB ploča 22mm, daščane oplate s bočne strane, odnosno fosne sa gornje strane. Razupiranje i fiksiranje isključivo u podnom dijelu, bez oslanjanja na orgulje. U oplati na dostupnom mjestu izvesti otvor (prozor sa zaokretnim kapcima) od istog materijala kao revizijski otvor za vizualnu kontrolu, prozračivanje i mjerenje mikroklimatskih uvjeta.</t>
  </si>
  <si>
    <t>Obračun po komplet zaštićenim orguljama, sve navedeno u stavci.</t>
  </si>
  <si>
    <t>Iskop se vrši u tlu III. kategorije, između 180-220cm (relativna dubina dna rova u najdubljem djelu u odnosu na kotu terena u odnosu na donji nivo kote iskopa); zemlja iz iskopa se deponira na gradilištu, te se ugrađuje u kasnijoj fazi hortikulturnog uređenja parcele, nakon završetka svih radova.</t>
  </si>
  <si>
    <t>Iskop se vrši u tlu III. kategorije, dubine do -360cm (relativna dubina temeljenja u najdubljem djelu u odnosu na kotu gotovog terena), s odbacivanjem zemlje na stranu, pravilnim odsijecanjem bočnih strana i planiranjem dna iskopa ojačanja. TEMELJNA PLOČA UKUPNE DEBLJINE DO 100cm, KAMPADNA IZVEDBA.</t>
  </si>
  <si>
    <t>Za miješanje svih slojeva žbuke koristi se prirodno hidrauličko vapno (NHL sukladno EN 459-1 ili jednakovrijedno kao _______________________________(upis ponuđača)).  Alternativno se za obnovu može primijeniti industrijski spravljena vapnena žbuka s pretežnim udjelom vapna, tras vapnenog sustava.</t>
  </si>
  <si>
    <t>Dobava, čišćenje, ispravljanje, sječenje, savijanje, postavljanje i vezivanje betonskog željeza u svemu prema statičkom proračunu - ZA KOMPLETNE BETONSKE RADOVE.</t>
  </si>
  <si>
    <t>DAŠČANA OPLATA DEBLJINE 24mm - ČEONA STRANA - DIO DETALJA PREMA POZICIJI UPUŠTENOG ŽLIJEBA U DULJINI DO 59,00m'</t>
  </si>
  <si>
    <t>Stavka se izvodi kao četverostrešni krov nagiba minimalno 4%, a sve kao privremena zaštita ugrađene drvene rešetke u prodore otvora uklonjenih tornjeva, kao zaštita od atmosferilija nakon uklanjanja TORNJA.</t>
  </si>
  <si>
    <t xml:space="preserve">Stavka se izvodi na daščanoj oplati privremenog četverostrešnog krovišta, nagiba minimalno 4%, na poziciji prethodno uklonjenog tornja. </t>
  </si>
  <si>
    <t>1. Gustoća: oko 0,7g/cm3 pri 20°C
2. Omjer miješanja: 2 dijela punila; zamjena drva, smola - 1 dio smole
3. Boja: prirodno, svjetlo
3. Tlačna čvrstoća: oko 18N/mm2; prema DIN 52185 ili jednakovrijedna kao ____________________ (upis ponuđača)
4. Snaga savijanja: oko 15N/mm2; prema DIN 52186  ili jednakovrijedna kao ____________________ (upis ponuđača)
5. Otpornost na difuziju: μ = 30
6. E-modul: oko 4000N/mm2; srednja vrijednost različitih uzoraka 
7. PU drvna zamjena; gustoća: oko 1,13 prema DIN 53217  ili jednakovrijedna kao ____________________ (upis ponuđača)
8. miris smole: slab, aromatski
9. točka gorenja: 193°C prema DIN 51758  ili jednakovrijedna kao ____________________ (upis ponuđača)</t>
  </si>
  <si>
    <t>Uključivo AKZ zaštita prema općim uvjetima; klasa izvedbe EXC2, minimalna trajnost 15godina; sustav AKZ po normi HRN EN ISO 14713 ili jednakovrijedno kao ___________________________ (upis ponuđača).</t>
  </si>
  <si>
    <t>Materijal za izradu glavnih i seknudarnih nosača - lijepljeno lamelirano drvo proizvedeno prema normi HRN EN 14 080 ili jednakovrijedno kao _______________ (upis ponuđača), a izvođač je dužan temeljem te norme izdati važeće isprave o svojstvima (sukladnosti). Svi radovi se moraju izvoditi prema odredbama Tehničkog propisa za drvene konstrukcije, NN 121/07, NN 58/09 i NN125/10, NN 136/12.</t>
  </si>
  <si>
    <t>Nosači su izrađeni od jelovih/smrekovih lamela, debljine 40mm, klase C30 koje su međusobno slijepljene dvokomponentnim melaminskim vodootoprnim ljepilom u klasu kvalitete GL 28h.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</si>
</sst>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4" formatCode="_-* #,##0.00\ &quot;kn&quot;_-;\-* #,##0.00\ &quot;kn&quot;_-;_-* &quot;-&quot;??\ &quot;kn&quot;_-;_-@_-"/>
    <numFmt numFmtId="43" formatCode="_-* #,##0.00_-;\-* #,##0.00_-;_-* &quot;-&quot;??_-;_-@_-"/>
    <numFmt numFmtId="164" formatCode="_-* #,##0.00\ _k_n_-;\-* #,##0.00\ _k_n_-;_-* &quot;-&quot;??\ _k_n_-;_-@_-"/>
    <numFmt numFmtId="165" formatCode="0.0"/>
    <numFmt numFmtId="166" formatCode="#,##0.00\ &quot;kn&quot;"/>
    <numFmt numFmtId="167" formatCode="_-&quot;kn&quot;\ * #,##0.00_-;\-&quot;kn&quot;\ * #,##0.00_-;_-&quot;kn&quot;\ * &quot;-&quot;??_-;_-@_-"/>
    <numFmt numFmtId="168" formatCode="\A\.\I\.##&quot;.&quot;"/>
    <numFmt numFmtId="169" formatCode="@\."/>
    <numFmt numFmtId="170" formatCode="_(* #,##0_);_(* \(#,##0\);_(* &quot;-&quot;_);_(@_)"/>
    <numFmt numFmtId="171" formatCode="[$€-2]\ #,##0"/>
    <numFmt numFmtId="172" formatCode="_(&quot;$&quot;* #,##0.00_);_(&quot;$&quot;* \(#,##0.00\);_(&quot;$&quot;* &quot;-&quot;??_);_(@_)"/>
    <numFmt numFmtId="173" formatCode="\A\.&quot;0&quot;\.##&quot;.&quot;"/>
    <numFmt numFmtId="174" formatCode="&quot;1.&quot;##&quot;.&quot;"/>
    <numFmt numFmtId="175" formatCode="@&quot; UKUPNO:&quot;"/>
    <numFmt numFmtId="176" formatCode="@&quot; SVEUKUPNO (S PDV-om):&quot;"/>
    <numFmt numFmtId="177" formatCode="\A\.\I\I\I\.##&quot;.&quot;"/>
    <numFmt numFmtId="178" formatCode="&quot;2.&quot;##&quot;.&quot;"/>
    <numFmt numFmtId="179" formatCode="\B\.\I\I\.##&quot;.&quot;"/>
    <numFmt numFmtId="180" formatCode="&quot;3.&quot;##&quot;.&quot;"/>
    <numFmt numFmtId="181" formatCode="&quot;4.&quot;##&quot;.&quot;"/>
    <numFmt numFmtId="182" formatCode="&quot;5.&quot;##&quot;.&quot;"/>
    <numFmt numFmtId="183" formatCode="##&quot;.&quot;"/>
    <numFmt numFmtId="184" formatCode="&quot;7.&quot;##&quot;.&quot;"/>
    <numFmt numFmtId="185" formatCode="&quot;8.&quot;##&quot;.&quot;"/>
    <numFmt numFmtId="186" formatCode="&quot;9.&quot;##&quot;.&quot;"/>
    <numFmt numFmtId="187" formatCode="&quot;11.&quot;##&quot;.&quot;"/>
    <numFmt numFmtId="188" formatCode="&quot;10.&quot;##&quot;.&quot;"/>
    <numFmt numFmtId="189" formatCode="\A\.\V\I\.##&quot;.&quot;"/>
    <numFmt numFmtId="190" formatCode="\B\.\I\.##&quot;.&quot;"/>
    <numFmt numFmtId="191" formatCode="\A\.\I\V\.##&quot;.&quot;"/>
    <numFmt numFmtId="192" formatCode="&quot;13.&quot;##&quot;.&quot;"/>
    <numFmt numFmtId="193" formatCode="&quot;6.&quot;##&quot;.&quot;"/>
    <numFmt numFmtId="194" formatCode="_-* #,##0.00\ _k_n_-;\-* #,##0.00\ _k_n_-;_-* \-??\ _k_n_-;_-@_-"/>
    <numFmt numFmtId="195" formatCode="_-* #,##0.00\ [$€-1]_-;\-* #,##0.00\ [$€-1]_-;_-* &quot;-&quot;??\ [$€-1]_-;_-@_-"/>
    <numFmt numFmtId="196" formatCode="&quot;12.&quot;##&quot;.&quot;"/>
    <numFmt numFmtId="197" formatCode="\U\.@\."/>
    <numFmt numFmtId="198" formatCode="_-* #,##0_-;\-* #,##0_-;_-* &quot;-&quot;??_-;_-@_-"/>
    <numFmt numFmtId="199" formatCode="\A\.\V\.##&quot;.&quot;"/>
    <numFmt numFmtId="200" formatCode="\A\.\V\I\I\I\.##&quot;.&quot;"/>
    <numFmt numFmtId="201" formatCode="0&quot;.&quot;"/>
  </numFmts>
  <fonts count="110">
    <font>
      <sz val="10"/>
      <name val="Arial"/>
      <charset val="238"/>
    </font>
    <font>
      <sz val="11"/>
      <color theme="1"/>
      <name val="Calibri"/>
      <family val="2"/>
      <charset val="238"/>
      <scheme val="minor"/>
    </font>
    <font>
      <sz val="11"/>
      <color indexed="8"/>
      <name val="Calibri"/>
      <family val="2"/>
      <charset val="238"/>
    </font>
    <font>
      <sz val="10"/>
      <name val="Arial"/>
      <family val="2"/>
      <charset val="238"/>
    </font>
    <font>
      <sz val="10"/>
      <name val="Arial Narrow"/>
      <family val="2"/>
      <charset val="238"/>
    </font>
    <font>
      <b/>
      <sz val="10"/>
      <name val="Arial Narrow"/>
      <family val="2"/>
      <charset val="238"/>
    </font>
    <font>
      <sz val="11"/>
      <name val="Arial"/>
      <family val="2"/>
      <charset val="238"/>
    </font>
    <font>
      <sz val="12"/>
      <name val="CRO_Swiss_Light-Normal"/>
      <charset val="238"/>
    </font>
    <font>
      <sz val="9"/>
      <name val="Arial"/>
      <family val="2"/>
      <charset val="238"/>
    </font>
    <font>
      <sz val="10"/>
      <name val="Arial"/>
      <family val="2"/>
    </font>
    <font>
      <sz val="11"/>
      <name val="Arial CE"/>
      <charset val="238"/>
    </font>
    <font>
      <sz val="9"/>
      <name val="Arial CE"/>
      <family val="2"/>
      <charset val="238"/>
    </font>
    <font>
      <sz val="10"/>
      <name val="Helv"/>
    </font>
    <font>
      <sz val="8"/>
      <name val="Arial"/>
      <family val="2"/>
      <charset val="238"/>
    </font>
    <font>
      <b/>
      <sz val="8"/>
      <name val="Arial"/>
      <family val="2"/>
      <charset val="238"/>
    </font>
    <font>
      <sz val="10"/>
      <name val="Arial"/>
      <family val="2"/>
      <charset val="238"/>
    </font>
    <font>
      <sz val="10"/>
      <name val="Arial"/>
      <family val="2"/>
      <charset val="238"/>
    </font>
    <font>
      <sz val="9"/>
      <name val="Geneva"/>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Times New Roman CE"/>
      <family val="1"/>
    </font>
    <font>
      <sz val="12"/>
      <name val="Times New Roman CE"/>
      <family val="1"/>
    </font>
    <font>
      <sz val="11"/>
      <name val="Arial"/>
      <family val="2"/>
    </font>
    <font>
      <sz val="10"/>
      <color indexed="8"/>
      <name val="Arial"/>
      <family val="2"/>
    </font>
    <font>
      <sz val="10"/>
      <name val="Arial"/>
      <family val="2"/>
      <charset val="238"/>
    </font>
    <font>
      <b/>
      <sz val="9"/>
      <name val="Arial"/>
      <family val="2"/>
      <charset val="238"/>
    </font>
    <font>
      <b/>
      <sz val="8"/>
      <name val="Arial"/>
      <family val="2"/>
    </font>
    <font>
      <sz val="8"/>
      <name val="Arial"/>
      <family val="2"/>
    </font>
    <font>
      <sz val="11"/>
      <color theme="1"/>
      <name val="Calibri"/>
      <family val="2"/>
      <charset val="238"/>
      <scheme val="minor"/>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0"/>
      <color theme="1"/>
      <name val="Arial"/>
      <family val="2"/>
      <charset val="238"/>
    </font>
    <font>
      <sz val="10"/>
      <color rgb="FFFF0000"/>
      <name val="Arial"/>
      <family val="2"/>
      <charset val="238"/>
    </font>
    <font>
      <sz val="10"/>
      <name val="Arial Narrow"/>
      <family val="2"/>
    </font>
    <font>
      <sz val="10"/>
      <color indexed="8"/>
      <name val="Arial CE"/>
      <charset val="238"/>
    </font>
    <font>
      <sz val="8"/>
      <color rgb="FFFF0000"/>
      <name val="Arial"/>
      <family val="2"/>
      <charset val="238"/>
    </font>
    <font>
      <sz val="8"/>
      <name val="Arial Narrow"/>
      <family val="2"/>
    </font>
    <font>
      <sz val="7"/>
      <name val="Arial Narrow"/>
      <family val="2"/>
    </font>
    <font>
      <b/>
      <sz val="8"/>
      <color theme="0" tint="-0.499984740745262"/>
      <name val="Arial Narrow"/>
      <family val="2"/>
    </font>
    <font>
      <sz val="8"/>
      <color theme="0" tint="-0.499984740745262"/>
      <name val="Arial Narrow"/>
      <family val="2"/>
    </font>
    <font>
      <b/>
      <sz val="11"/>
      <name val="Arial Narrow"/>
      <family val="2"/>
    </font>
    <font>
      <sz val="14"/>
      <name val="Arial Narrow"/>
      <family val="2"/>
    </font>
    <font>
      <b/>
      <sz val="8"/>
      <name val="Arial Narrow"/>
      <family val="2"/>
    </font>
    <font>
      <b/>
      <sz val="10"/>
      <name val="Arial Narrow"/>
      <family val="2"/>
    </font>
    <font>
      <b/>
      <sz val="9"/>
      <name val="Arial Narrow"/>
      <family val="2"/>
    </font>
    <font>
      <sz val="9"/>
      <name val="Arial Narrow"/>
      <family val="2"/>
    </font>
    <font>
      <sz val="12"/>
      <name val="Arial Narrow"/>
      <family val="2"/>
    </font>
    <font>
      <sz val="11"/>
      <name val="Arial Narrow"/>
      <family val="2"/>
    </font>
    <font>
      <b/>
      <sz val="16"/>
      <name val="Arial Narrow"/>
      <family val="2"/>
    </font>
    <font>
      <sz val="8"/>
      <color rgb="FFFF0000"/>
      <name val="Arial"/>
      <family val="2"/>
    </font>
    <font>
      <sz val="10"/>
      <name val="Arial"/>
      <family val="2"/>
      <charset val="238"/>
    </font>
    <font>
      <b/>
      <sz val="9"/>
      <name val="Arial Black"/>
      <family val="2"/>
      <charset val="238"/>
    </font>
    <font>
      <b/>
      <sz val="10"/>
      <name val="Arial"/>
      <family val="2"/>
      <charset val="238"/>
    </font>
    <font>
      <b/>
      <sz val="8"/>
      <color theme="0" tint="-0.499984740745262"/>
      <name val="Arial"/>
      <family val="2"/>
    </font>
    <font>
      <sz val="8"/>
      <color theme="0" tint="-0.499984740745262"/>
      <name val="Arial"/>
      <family val="2"/>
    </font>
    <font>
      <b/>
      <sz val="9"/>
      <name val="Arial"/>
      <family val="2"/>
    </font>
    <font>
      <b/>
      <sz val="12"/>
      <name val="Arial"/>
      <family val="2"/>
    </font>
    <font>
      <sz val="12"/>
      <name val="Arial"/>
      <family val="2"/>
    </font>
    <font>
      <b/>
      <sz val="10"/>
      <name val="Arial"/>
      <family val="2"/>
    </font>
    <font>
      <b/>
      <sz val="11"/>
      <name val="Arial"/>
      <family val="2"/>
    </font>
    <font>
      <sz val="8"/>
      <name val="Arial Narrow"/>
      <family val="2"/>
      <charset val="238"/>
    </font>
    <font>
      <b/>
      <sz val="8"/>
      <color theme="0" tint="-0.499984740745262"/>
      <name val="Arial"/>
      <family val="2"/>
      <charset val="238"/>
    </font>
    <font>
      <b/>
      <sz val="8"/>
      <name val="Arial Narrow"/>
      <family val="2"/>
      <charset val="238"/>
    </font>
    <font>
      <sz val="8"/>
      <color rgb="FF0070C0"/>
      <name val="Arial"/>
      <family val="2"/>
    </font>
    <font>
      <sz val="7"/>
      <name val="Arial"/>
      <family val="2"/>
    </font>
    <font>
      <sz val="9"/>
      <name val="Arial"/>
      <family val="2"/>
    </font>
    <font>
      <b/>
      <sz val="11"/>
      <color theme="1" tint="0.499984740745262"/>
      <name val="Arial"/>
      <family val="2"/>
    </font>
    <font>
      <b/>
      <sz val="10"/>
      <color theme="1" tint="0.499984740745262"/>
      <name val="Arial"/>
      <family val="2"/>
    </font>
    <font>
      <b/>
      <sz val="9"/>
      <color theme="1" tint="0.499984740745262"/>
      <name val="Arial"/>
      <family val="2"/>
    </font>
    <font>
      <b/>
      <sz val="8"/>
      <color rgb="FFFF0000"/>
      <name val="Arial"/>
      <family val="2"/>
    </font>
    <font>
      <b/>
      <u/>
      <sz val="8"/>
      <name val="Arial"/>
      <family val="2"/>
    </font>
    <font>
      <sz val="8"/>
      <color rgb="FF0070C0"/>
      <name val="Arial"/>
      <family val="2"/>
      <charset val="238"/>
    </font>
    <font>
      <sz val="8"/>
      <name val="Calibri"/>
      <family val="2"/>
      <scheme val="minor"/>
    </font>
    <font>
      <b/>
      <sz val="8"/>
      <color rgb="FFFF0000"/>
      <name val="Arial"/>
      <family val="2"/>
      <charset val="238"/>
    </font>
    <font>
      <sz val="20"/>
      <color rgb="FFFF0000"/>
      <name val="Arial"/>
      <family val="2"/>
      <charset val="238"/>
    </font>
    <font>
      <sz val="10"/>
      <color theme="1"/>
      <name val="Calibri"/>
      <family val="2"/>
      <charset val="238"/>
      <scheme val="minor"/>
    </font>
    <font>
      <b/>
      <u/>
      <sz val="8"/>
      <name val="Arial"/>
      <family val="2"/>
      <charset val="238"/>
    </font>
    <font>
      <sz val="9"/>
      <color rgb="FFFF0000"/>
      <name val="Arial"/>
      <family val="2"/>
      <charset val="238"/>
    </font>
    <font>
      <sz val="9"/>
      <name val="Helv"/>
    </font>
    <font>
      <b/>
      <sz val="11"/>
      <name val="Arial"/>
      <family val="2"/>
      <charset val="238"/>
    </font>
    <font>
      <sz val="10"/>
      <name val="Calibri"/>
      <family val="2"/>
      <scheme val="minor"/>
    </font>
    <font>
      <b/>
      <sz val="16"/>
      <name val="Arial"/>
      <family val="2"/>
    </font>
    <font>
      <sz val="14"/>
      <name val="Arial"/>
      <family val="2"/>
    </font>
    <font>
      <b/>
      <sz val="14"/>
      <name val="Arial"/>
      <family val="2"/>
      <charset val="238"/>
    </font>
    <font>
      <sz val="8"/>
      <color theme="4" tint="-0.249977111117893"/>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163">
    <xf numFmtId="0" fontId="0" fillId="0" borderId="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4" fillId="48" borderId="0" applyNumberFormat="0" applyBorder="0" applyAlignment="0" applyProtection="0"/>
    <xf numFmtId="0" fontId="20" fillId="20" borderId="1" applyNumberFormat="0" applyAlignment="0" applyProtection="0"/>
    <xf numFmtId="0" fontId="45" fillId="49" borderId="18" applyNumberFormat="0" applyAlignment="0" applyProtection="0"/>
    <xf numFmtId="0" fontId="21" fillId="0" borderId="2" applyNumberFormat="0" applyFill="0" applyAlignment="0" applyProtection="0"/>
    <xf numFmtId="0" fontId="22" fillId="21" borderId="3" applyNumberFormat="0" applyAlignment="0" applyProtection="0"/>
    <xf numFmtId="0" fontId="46" fillId="50" borderId="19"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7"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7" fontId="7"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47" fillId="0" borderId="0" applyNumberFormat="0" applyFill="0" applyBorder="0" applyAlignment="0" applyProtection="0"/>
    <xf numFmtId="0" fontId="48" fillId="51" borderId="0" applyNumberFormat="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52" borderId="18" applyNumberFormat="0" applyAlignment="0" applyProtection="0"/>
    <xf numFmtId="0" fontId="33" fillId="0" borderId="0">
      <alignment horizontal="right" vertical="top"/>
    </xf>
    <xf numFmtId="0" fontId="34" fillId="0" borderId="0">
      <alignment horizontal="justify" vertical="top" wrapText="1"/>
    </xf>
    <xf numFmtId="0" fontId="33" fillId="0" borderId="0">
      <alignment horizontal="left"/>
    </xf>
    <xf numFmtId="0" fontId="34" fillId="0" borderId="0">
      <alignment horizontal="right"/>
    </xf>
    <xf numFmtId="4" fontId="34" fillId="0" borderId="0">
      <alignment horizontal="right" wrapText="1"/>
    </xf>
    <xf numFmtId="0" fontId="34" fillId="0" borderId="0">
      <alignment horizontal="right"/>
    </xf>
    <xf numFmtId="4" fontId="34" fillId="0" borderId="0">
      <alignment horizontal="right"/>
    </xf>
    <xf numFmtId="0" fontId="53" fillId="0" borderId="23" applyNumberFormat="0" applyFill="0" applyAlignment="0" applyProtection="0"/>
    <xf numFmtId="0" fontId="54" fillId="53" borderId="0" applyNumberFormat="0" applyBorder="0" applyAlignment="0" applyProtection="0"/>
    <xf numFmtId="0" fontId="23" fillId="22" borderId="0" applyNumberFormat="0" applyBorder="0" applyAlignment="0" applyProtection="0"/>
    <xf numFmtId="0" fontId="37" fillId="0" borderId="0"/>
    <xf numFmtId="0" fontId="3" fillId="0" borderId="0"/>
    <xf numFmtId="0" fontId="3" fillId="0" borderId="0"/>
    <xf numFmtId="0" fontId="3" fillId="0" borderId="0"/>
    <xf numFmtId="0" fontId="3" fillId="0" borderId="0"/>
    <xf numFmtId="0" fontId="3" fillId="0" borderId="0"/>
    <xf numFmtId="0" fontId="7" fillId="0" borderId="0"/>
    <xf numFmtId="0" fontId="10" fillId="0" borderId="0"/>
    <xf numFmtId="0" fontId="3" fillId="0" borderId="0"/>
    <xf numFmtId="0" fontId="17" fillId="0" borderId="0"/>
    <xf numFmtId="0" fontId="3" fillId="0" borderId="0"/>
    <xf numFmtId="4" fontId="3" fillId="0" borderId="0">
      <alignment horizontal="justify" vertical="top"/>
    </xf>
    <xf numFmtId="0" fontId="3" fillId="0" borderId="0"/>
    <xf numFmtId="0" fontId="41" fillId="0" borderId="0"/>
    <xf numFmtId="0" fontId="41" fillId="0" borderId="0"/>
    <xf numFmtId="0" fontId="41" fillId="0" borderId="0"/>
    <xf numFmtId="0" fontId="41" fillId="0" borderId="0"/>
    <xf numFmtId="0" fontId="41" fillId="0" borderId="0"/>
    <xf numFmtId="0" fontId="3" fillId="0" borderId="0"/>
    <xf numFmtId="0" fontId="41" fillId="0" borderId="0"/>
    <xf numFmtId="0" fontId="3" fillId="0" borderId="0"/>
    <xf numFmtId="0" fontId="3" fillId="0" borderId="0"/>
    <xf numFmtId="0" fontId="3" fillId="0" borderId="0"/>
    <xf numFmtId="0" fontId="37" fillId="0" borderId="0"/>
    <xf numFmtId="0" fontId="11" fillId="0" borderId="0">
      <alignment horizontal="left" vertical="top"/>
    </xf>
    <xf numFmtId="0" fontId="37" fillId="0" borderId="0"/>
    <xf numFmtId="0" fontId="37" fillId="0" borderId="0"/>
    <xf numFmtId="4" fontId="35" fillId="0" borderId="0">
      <alignment horizontal="justify"/>
    </xf>
    <xf numFmtId="171" fontId="3" fillId="0" borderId="0"/>
    <xf numFmtId="0" fontId="3" fillId="0" borderId="0"/>
    <xf numFmtId="0" fontId="3" fillId="0" borderId="0"/>
    <xf numFmtId="0" fontId="3" fillId="0" borderId="0"/>
    <xf numFmtId="0" fontId="3" fillId="0" borderId="0"/>
    <xf numFmtId="0" fontId="3" fillId="0" borderId="0"/>
    <xf numFmtId="0" fontId="9" fillId="23" borderId="7" applyNumberFormat="0" applyFont="0" applyAlignment="0" applyProtection="0"/>
    <xf numFmtId="0" fontId="42" fillId="54" borderId="24" applyNumberFormat="0" applyFont="0" applyAlignment="0" applyProtection="0"/>
    <xf numFmtId="0" fontId="55" fillId="49" borderId="25" applyNumberFormat="0" applyAlignment="0" applyProtection="0"/>
    <xf numFmtId="9" fontId="3" fillId="0" borderId="0" applyFont="0" applyFill="0" applyBorder="0" applyAlignment="0" applyProtection="0"/>
    <xf numFmtId="0" fontId="36" fillId="0" borderId="0"/>
    <xf numFmtId="0" fontId="12" fillId="0" borderId="0"/>
    <xf numFmtId="0" fontId="12" fillId="0" borderId="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56" fillId="0" borderId="26" applyNumberFormat="0" applyFill="0" applyAlignment="0" applyProtection="0"/>
    <xf numFmtId="0" fontId="30" fillId="0" borderId="8" applyNumberFormat="0" applyFill="0" applyAlignment="0" applyProtection="0"/>
    <xf numFmtId="0" fontId="31" fillId="3" borderId="0" applyNumberFormat="0" applyBorder="0" applyAlignment="0" applyProtection="0"/>
    <xf numFmtId="0" fontId="32" fillId="4" borderId="0" applyNumberFormat="0" applyBorder="0" applyAlignment="0" applyProtection="0"/>
    <xf numFmtId="172" fontId="9" fillId="0" borderId="0" applyFont="0" applyFill="0" applyBorder="0" applyAlignment="0" applyProtection="0"/>
    <xf numFmtId="0" fontId="57"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59" fillId="0" borderId="0"/>
    <xf numFmtId="0" fontId="1" fillId="0" borderId="0"/>
    <xf numFmtId="43" fontId="75" fillId="0" borderId="0" applyFont="0" applyFill="0" applyBorder="0" applyAlignment="0" applyProtection="0"/>
    <xf numFmtId="44" fontId="75" fillId="0" borderId="0" applyFont="0" applyFill="0" applyBorder="0" applyAlignment="0" applyProtection="0"/>
    <xf numFmtId="0" fontId="3" fillId="0" borderId="0"/>
    <xf numFmtId="194" fontId="3" fillId="0" borderId="0" applyFill="0" applyBorder="0" applyAlignment="0" applyProtection="0"/>
    <xf numFmtId="0" fontId="3" fillId="0" borderId="0"/>
    <xf numFmtId="0" fontId="3" fillId="0" borderId="0"/>
  </cellStyleXfs>
  <cellXfs count="562">
    <xf numFmtId="0" fontId="0" fillId="0" borderId="0" xfId="0"/>
    <xf numFmtId="0" fontId="4" fillId="0" borderId="0" xfId="0" applyFont="1"/>
    <xf numFmtId="4" fontId="4" fillId="0" borderId="0" xfId="0" applyNumberFormat="1" applyFont="1"/>
    <xf numFmtId="4" fontId="4" fillId="0" borderId="0" xfId="0" applyNumberFormat="1" applyFont="1" applyAlignment="1">
      <alignment horizontal="right"/>
    </xf>
    <xf numFmtId="0" fontId="3" fillId="0" borderId="0" xfId="0" applyFont="1"/>
    <xf numFmtId="0" fontId="13" fillId="0" borderId="0" xfId="0" applyFont="1"/>
    <xf numFmtId="0" fontId="13" fillId="0" borderId="0" xfId="0" applyFont="1" applyAlignment="1">
      <alignment wrapText="1"/>
    </xf>
    <xf numFmtId="4" fontId="13" fillId="0" borderId="0" xfId="0" applyNumberFormat="1" applyFont="1" applyAlignment="1">
      <alignment wrapText="1"/>
    </xf>
    <xf numFmtId="0" fontId="8" fillId="0" borderId="0" xfId="0" applyFont="1"/>
    <xf numFmtId="4" fontId="8" fillId="0" borderId="0" xfId="0" applyNumberFormat="1" applyFont="1" applyAlignment="1">
      <alignment horizontal="right"/>
    </xf>
    <xf numFmtId="0" fontId="13" fillId="0" borderId="0" xfId="0" applyFont="1" applyAlignment="1">
      <alignment horizontal="right" wrapText="1"/>
    </xf>
    <xf numFmtId="0" fontId="13" fillId="0" borderId="0" xfId="0" applyFont="1" applyAlignment="1">
      <alignment horizontal="right" vertical="top" wrapText="1"/>
    </xf>
    <xf numFmtId="0" fontId="58" fillId="0" borderId="0" xfId="154" applyFont="1"/>
    <xf numFmtId="0" fontId="13" fillId="0" borderId="0" xfId="0" applyFont="1" applyAlignment="1">
      <alignment horizontal="justify" vertical="center" wrapText="1"/>
    </xf>
    <xf numFmtId="0" fontId="13" fillId="0" borderId="0" xfId="0" applyFont="1" applyAlignment="1">
      <alignment horizontal="right"/>
    </xf>
    <xf numFmtId="4" fontId="13" fillId="0" borderId="0" xfId="0" applyNumberFormat="1" applyFont="1"/>
    <xf numFmtId="0" fontId="13" fillId="0" borderId="0" xfId="0" applyFont="1" applyAlignment="1">
      <alignment horizontal="justify" vertical="top"/>
    </xf>
    <xf numFmtId="2" fontId="13" fillId="0" borderId="0" xfId="98" applyNumberFormat="1" applyFont="1" applyAlignment="1">
      <alignment horizontal="right"/>
    </xf>
    <xf numFmtId="169" fontId="14" fillId="0" borderId="0" xfId="0" applyNumberFormat="1" applyFont="1" applyAlignment="1">
      <alignment horizontal="right" vertical="top"/>
    </xf>
    <xf numFmtId="0" fontId="40" fillId="0" borderId="0" xfId="0" applyFont="1" applyAlignment="1" applyProtection="1">
      <alignment horizontal="justify" vertical="top" wrapText="1"/>
      <protection locked="0"/>
    </xf>
    <xf numFmtId="166" fontId="13" fillId="0" borderId="0" xfId="102" applyNumberFormat="1" applyFont="1"/>
    <xf numFmtId="49" fontId="39" fillId="0" borderId="0" xfId="0" applyNumberFormat="1" applyFont="1" applyAlignment="1">
      <alignment horizontal="right" vertical="top"/>
    </xf>
    <xf numFmtId="0" fontId="40" fillId="0" borderId="0" xfId="0" applyFont="1" applyAlignment="1" applyProtection="1">
      <alignment horizontal="justify" vertical="top"/>
      <protection locked="0"/>
    </xf>
    <xf numFmtId="4" fontId="6" fillId="0" borderId="0" xfId="0" applyNumberFormat="1" applyFont="1" applyAlignment="1">
      <alignment vertical="top"/>
    </xf>
    <xf numFmtId="0" fontId="6" fillId="0" borderId="0" xfId="0" applyFont="1" applyAlignment="1">
      <alignment vertical="top"/>
    </xf>
    <xf numFmtId="0" fontId="40" fillId="0" borderId="0" xfId="0" applyFont="1" applyAlignment="1" applyProtection="1">
      <alignment horizontal="justify" vertical="center" wrapText="1"/>
      <protection locked="0"/>
    </xf>
    <xf numFmtId="0" fontId="13" fillId="0" borderId="0" xfId="98" applyFont="1" applyAlignment="1">
      <alignment horizontal="justify" vertical="top" wrapText="1"/>
    </xf>
    <xf numFmtId="4" fontId="13" fillId="0" borderId="0" xfId="0" applyNumberFormat="1" applyFont="1" applyAlignment="1">
      <alignment horizontal="right"/>
    </xf>
    <xf numFmtId="168" fontId="14" fillId="0" borderId="0" xfId="0" applyNumberFormat="1" applyFont="1" applyAlignment="1">
      <alignment horizontal="right" vertical="top"/>
    </xf>
    <xf numFmtId="177" fontId="14" fillId="0" borderId="0" xfId="0" applyNumberFormat="1" applyFont="1" applyAlignment="1">
      <alignment horizontal="center" vertical="top"/>
    </xf>
    <xf numFmtId="4" fontId="13" fillId="0" borderId="0" xfId="98" applyNumberFormat="1" applyFont="1" applyAlignment="1">
      <alignment horizontal="right"/>
    </xf>
    <xf numFmtId="0" fontId="4" fillId="0" borderId="0" xfId="0" applyFont="1" applyAlignment="1">
      <alignment horizontal="right"/>
    </xf>
    <xf numFmtId="0" fontId="14" fillId="0" borderId="0" xfId="0" applyFont="1" applyAlignment="1">
      <alignment horizontal="justify" vertical="top"/>
    </xf>
    <xf numFmtId="4" fontId="13" fillId="0" borderId="0" xfId="98" applyNumberFormat="1" applyFont="1" applyAlignment="1">
      <alignment wrapText="1"/>
    </xf>
    <xf numFmtId="0" fontId="13" fillId="0" borderId="0" xfId="98" applyFont="1" applyAlignment="1">
      <alignment horizontal="right" wrapText="1"/>
    </xf>
    <xf numFmtId="4" fontId="8" fillId="0" borderId="0" xfId="0" applyNumberFormat="1" applyFont="1"/>
    <xf numFmtId="166" fontId="8" fillId="0" borderId="0" xfId="0" applyNumberFormat="1" applyFont="1"/>
    <xf numFmtId="0" fontId="14" fillId="0" borderId="0" xfId="0" applyFont="1" applyAlignment="1">
      <alignment horizontal="center" vertical="top"/>
    </xf>
    <xf numFmtId="2" fontId="14" fillId="0" borderId="0" xfId="0" applyNumberFormat="1" applyFont="1" applyAlignment="1">
      <alignment wrapText="1"/>
    </xf>
    <xf numFmtId="4" fontId="14" fillId="0" borderId="0" xfId="0" applyNumberFormat="1" applyFont="1"/>
    <xf numFmtId="0" fontId="39" fillId="0" borderId="0" xfId="0" applyFont="1" applyAlignment="1">
      <alignment horizontal="justify" vertical="center" wrapText="1"/>
    </xf>
    <xf numFmtId="0" fontId="40" fillId="0" borderId="0" xfId="0" applyFont="1" applyAlignment="1">
      <alignment horizontal="center"/>
    </xf>
    <xf numFmtId="4" fontId="40" fillId="0" borderId="0" xfId="0" applyNumberFormat="1" applyFont="1" applyAlignment="1">
      <alignment horizontal="center"/>
    </xf>
    <xf numFmtId="0" fontId="14" fillId="0" borderId="0" xfId="0" applyFont="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58" fillId="0" borderId="0" xfId="0" applyFont="1"/>
    <xf numFmtId="0" fontId="14" fillId="0" borderId="0" xfId="0" applyFont="1" applyAlignment="1">
      <alignment horizontal="right" vertical="top"/>
    </xf>
    <xf numFmtId="0" fontId="5" fillId="0" borderId="0" xfId="0" applyFont="1"/>
    <xf numFmtId="4" fontId="60" fillId="0" borderId="0" xfId="98" applyNumberFormat="1" applyFont="1" applyAlignment="1">
      <alignment wrapText="1"/>
    </xf>
    <xf numFmtId="9" fontId="14" fillId="0" borderId="0" xfId="0" applyNumberFormat="1" applyFont="1" applyAlignment="1">
      <alignment horizontal="justify" vertical="top" wrapText="1"/>
    </xf>
    <xf numFmtId="0" fontId="4" fillId="0" borderId="0" xfId="0" applyFont="1" applyAlignment="1">
      <alignment wrapText="1"/>
    </xf>
    <xf numFmtId="0" fontId="13" fillId="0" borderId="0" xfId="0" applyFont="1" applyAlignment="1">
      <alignment horizontal="justify" vertical="top" wrapText="1"/>
    </xf>
    <xf numFmtId="0" fontId="61" fillId="0" borderId="0" xfId="0" applyFont="1" applyAlignment="1">
      <alignment horizontal="left" vertical="center"/>
    </xf>
    <xf numFmtId="0" fontId="61" fillId="0" borderId="0" xfId="0" applyFont="1"/>
    <xf numFmtId="4" fontId="61" fillId="0" borderId="0" xfId="0" applyNumberFormat="1" applyFont="1"/>
    <xf numFmtId="4" fontId="61" fillId="0" borderId="0" xfId="0" quotePrefix="1" applyNumberFormat="1" applyFont="1"/>
    <xf numFmtId="4" fontId="62" fillId="0" borderId="0" xfId="0" applyNumberFormat="1" applyFont="1"/>
    <xf numFmtId="0" fontId="58" fillId="0" borderId="0" xfId="0" applyFont="1" applyAlignment="1">
      <alignment vertical="center"/>
    </xf>
    <xf numFmtId="0" fontId="58" fillId="0" borderId="0" xfId="0" applyFont="1" applyAlignment="1">
      <alignment horizontal="right"/>
    </xf>
    <xf numFmtId="4" fontId="58" fillId="0" borderId="0" xfId="0" applyNumberFormat="1" applyFont="1"/>
    <xf numFmtId="166" fontId="58" fillId="0" borderId="0" xfId="0" applyNumberFormat="1" applyFont="1"/>
    <xf numFmtId="0" fontId="68" fillId="0" borderId="0" xfId="0" applyFont="1"/>
    <xf numFmtId="0" fontId="58" fillId="0" borderId="0" xfId="0" applyFont="1" applyAlignment="1">
      <alignment wrapText="1"/>
    </xf>
    <xf numFmtId="0" fontId="67" fillId="0" borderId="0" xfId="0" applyFont="1" applyAlignment="1">
      <alignment horizontal="justify" vertical="center"/>
    </xf>
    <xf numFmtId="0" fontId="61" fillId="0" borderId="0" xfId="0" applyFont="1" applyAlignment="1">
      <alignment horizontal="justify" vertical="center" wrapText="1"/>
    </xf>
    <xf numFmtId="0" fontId="61" fillId="0" borderId="0" xfId="0" applyFont="1" applyAlignment="1">
      <alignment horizontal="center"/>
    </xf>
    <xf numFmtId="4" fontId="61" fillId="0" borderId="0" xfId="0" applyNumberFormat="1" applyFont="1" applyAlignment="1">
      <alignment horizontal="center"/>
    </xf>
    <xf numFmtId="0" fontId="63" fillId="0" borderId="27" xfId="0" applyFont="1" applyBorder="1" applyAlignment="1">
      <alignment vertical="center"/>
    </xf>
    <xf numFmtId="166" fontId="70" fillId="0" borderId="0" xfId="0" applyNumberFormat="1" applyFont="1"/>
    <xf numFmtId="0" fontId="63" fillId="0" borderId="0" xfId="0" applyFont="1" applyAlignment="1">
      <alignment vertical="center"/>
    </xf>
    <xf numFmtId="0" fontId="70" fillId="0" borderId="0" xfId="0" applyFont="1"/>
    <xf numFmtId="0" fontId="58" fillId="0" borderId="0" xfId="0" applyFont="1" applyAlignment="1">
      <alignment horizontal="left" vertical="center"/>
    </xf>
    <xf numFmtId="4" fontId="58" fillId="0" borderId="0" xfId="0" quotePrefix="1" applyNumberFormat="1" applyFont="1"/>
    <xf numFmtId="0" fontId="68" fillId="0" borderId="0" xfId="0" applyFont="1" applyAlignment="1">
      <alignment horizontal="justify" vertical="center"/>
    </xf>
    <xf numFmtId="0" fontId="58" fillId="0" borderId="0" xfId="0" applyFont="1" applyAlignment="1">
      <alignment horizontal="justify" vertical="center" wrapText="1"/>
    </xf>
    <xf numFmtId="0" fontId="58" fillId="0" borderId="0" xfId="0" applyFont="1" applyAlignment="1">
      <alignment horizontal="center"/>
    </xf>
    <xf numFmtId="4" fontId="58" fillId="0" borderId="0" xfId="0" applyNumberFormat="1" applyFont="1" applyAlignment="1">
      <alignment horizontal="center"/>
    </xf>
    <xf numFmtId="0" fontId="63" fillId="0" borderId="27" xfId="0" quotePrefix="1" applyFont="1" applyBorder="1" applyAlignment="1">
      <alignment horizontal="right" vertical="center"/>
    </xf>
    <xf numFmtId="0" fontId="71" fillId="0" borderId="0" xfId="0" applyFont="1" applyAlignment="1">
      <alignment vertical="top"/>
    </xf>
    <xf numFmtId="0" fontId="63" fillId="0" borderId="0" xfId="0" quotePrefix="1" applyFont="1" applyAlignment="1">
      <alignment horizontal="right" vertical="center"/>
    </xf>
    <xf numFmtId="0" fontId="64" fillId="0" borderId="0" xfId="0" applyFont="1" applyAlignment="1">
      <alignment horizontal="right" vertical="center"/>
    </xf>
    <xf numFmtId="4" fontId="64" fillId="0" borderId="0" xfId="0" applyNumberFormat="1" applyFont="1" applyAlignment="1">
      <alignment horizontal="right" vertical="center"/>
    </xf>
    <xf numFmtId="4" fontId="63" fillId="0" borderId="0" xfId="0" quotePrefix="1" applyNumberFormat="1" applyFont="1" applyAlignment="1">
      <alignment horizontal="left" vertical="center"/>
    </xf>
    <xf numFmtId="174" fontId="65" fillId="0" borderId="0" xfId="0" applyNumberFormat="1" applyFont="1" applyAlignment="1">
      <alignment horizontal="right" vertical="center"/>
    </xf>
    <xf numFmtId="168" fontId="69" fillId="0" borderId="0" xfId="0" applyNumberFormat="1" applyFont="1" applyAlignment="1">
      <alignment horizontal="right" vertical="center"/>
    </xf>
    <xf numFmtId="0" fontId="73" fillId="0" borderId="0" xfId="154" applyFont="1" applyAlignment="1">
      <alignment vertical="center"/>
    </xf>
    <xf numFmtId="0" fontId="70" fillId="0" borderId="0" xfId="0" applyFont="1" applyAlignment="1">
      <alignment vertical="center"/>
    </xf>
    <xf numFmtId="168" fontId="69" fillId="0" borderId="0" xfId="0" applyNumberFormat="1" applyFont="1" applyAlignment="1">
      <alignment horizontal="right" vertical="top"/>
    </xf>
    <xf numFmtId="0" fontId="66" fillId="0" borderId="0" xfId="154" applyFont="1"/>
    <xf numFmtId="4" fontId="58" fillId="0" borderId="0" xfId="154" applyNumberFormat="1" applyFont="1"/>
    <xf numFmtId="0" fontId="4" fillId="0" borderId="0" xfId="0" applyFont="1" applyAlignment="1">
      <alignment horizontal="center"/>
    </xf>
    <xf numFmtId="4" fontId="4" fillId="0" borderId="0" xfId="0" applyNumberFormat="1" applyFont="1" applyAlignment="1">
      <alignment horizontal="center"/>
    </xf>
    <xf numFmtId="4" fontId="4" fillId="0" borderId="0" xfId="0" applyNumberFormat="1" applyFont="1" applyAlignment="1">
      <alignment wrapText="1"/>
    </xf>
    <xf numFmtId="0" fontId="5" fillId="0" borderId="0" xfId="0" applyFont="1" applyAlignment="1">
      <alignment horizontal="justify" vertical="center"/>
    </xf>
    <xf numFmtId="0" fontId="4" fillId="0" borderId="0" xfId="0" applyFont="1" applyAlignment="1">
      <alignment horizontal="justify" vertical="center" wrapText="1"/>
    </xf>
    <xf numFmtId="4" fontId="72" fillId="0" borderId="0" xfId="0" applyNumberFormat="1" applyFont="1" applyAlignment="1">
      <alignment horizontal="right"/>
    </xf>
    <xf numFmtId="0" fontId="72" fillId="0" borderId="0" xfId="0" applyFont="1"/>
    <xf numFmtId="0" fontId="65" fillId="0" borderId="0" xfId="154" applyFont="1" applyAlignment="1">
      <alignment vertical="top"/>
    </xf>
    <xf numFmtId="166" fontId="13" fillId="0" borderId="0" xfId="102" applyNumberFormat="1" applyFont="1" applyAlignment="1">
      <alignment horizontal="right"/>
    </xf>
    <xf numFmtId="4" fontId="5" fillId="0" borderId="0" xfId="0" applyNumberFormat="1" applyFont="1"/>
    <xf numFmtId="4" fontId="74" fillId="0" borderId="0" xfId="0" applyNumberFormat="1" applyFont="1" applyAlignment="1">
      <alignment horizontal="center"/>
    </xf>
    <xf numFmtId="4" fontId="13" fillId="0" borderId="0" xfId="0" applyNumberFormat="1" applyFont="1" applyAlignment="1">
      <alignment vertical="top" wrapText="1"/>
    </xf>
    <xf numFmtId="0" fontId="77" fillId="0" borderId="0" xfId="0" applyFont="1" applyAlignment="1">
      <alignment horizontal="justify" vertical="top"/>
    </xf>
    <xf numFmtId="0" fontId="40" fillId="0" borderId="0" xfId="0" applyFont="1" applyAlignment="1" applyProtection="1">
      <alignment wrapText="1" readingOrder="1"/>
      <protection locked="0"/>
    </xf>
    <xf numFmtId="0" fontId="40" fillId="0" borderId="0" xfId="0" applyFont="1"/>
    <xf numFmtId="169" fontId="40" fillId="0" borderId="0" xfId="0" applyNumberFormat="1" applyFont="1" applyAlignment="1">
      <alignment horizontal="right" vertical="top"/>
    </xf>
    <xf numFmtId="0" fontId="40" fillId="0" borderId="0" xfId="97" applyFont="1" applyAlignment="1">
      <alignment horizontal="justify" vertical="top" wrapText="1"/>
    </xf>
    <xf numFmtId="4" fontId="40" fillId="0" borderId="0" xfId="0" applyNumberFormat="1" applyFont="1" applyAlignment="1">
      <alignment horizontal="right"/>
    </xf>
    <xf numFmtId="4" fontId="40" fillId="0" borderId="0" xfId="0" applyNumberFormat="1" applyFont="1"/>
    <xf numFmtId="169" fontId="39" fillId="0" borderId="0" xfId="0" applyNumberFormat="1" applyFont="1" applyAlignment="1">
      <alignment horizontal="right" vertical="top"/>
    </xf>
    <xf numFmtId="0" fontId="39" fillId="0" borderId="0" xfId="0" applyFont="1" applyAlignment="1">
      <alignment horizontal="justify" vertical="top" wrapText="1"/>
    </xf>
    <xf numFmtId="0" fontId="40" fillId="0" borderId="0" xfId="0" applyFont="1" applyAlignment="1">
      <alignment horizontal="right" wrapText="1"/>
    </xf>
    <xf numFmtId="4" fontId="40" fillId="0" borderId="0" xfId="0" applyNumberFormat="1" applyFont="1" applyAlignment="1">
      <alignment wrapText="1"/>
    </xf>
    <xf numFmtId="174" fontId="39" fillId="0" borderId="0" xfId="161" applyNumberFormat="1" applyFont="1" applyAlignment="1" applyProtection="1">
      <alignment horizontal="left" vertical="top" wrapText="1" readingOrder="1"/>
      <protection locked="0"/>
    </xf>
    <xf numFmtId="0" fontId="39" fillId="0" borderId="0" xfId="0" applyFont="1" applyAlignment="1" applyProtection="1">
      <alignment horizontal="justify" vertical="top" wrapText="1" readingOrder="1"/>
      <protection locked="0"/>
    </xf>
    <xf numFmtId="4" fontId="40" fillId="0" borderId="0" xfId="0" applyNumberFormat="1" applyFont="1" applyAlignment="1" applyProtection="1">
      <alignment horizontal="right" wrapText="1" readingOrder="1"/>
      <protection locked="0"/>
    </xf>
    <xf numFmtId="4" fontId="40" fillId="0" borderId="0" xfId="102" applyNumberFormat="1" applyFont="1" applyAlignment="1" applyProtection="1">
      <alignment horizontal="right" wrapText="1" readingOrder="1"/>
      <protection locked="0"/>
    </xf>
    <xf numFmtId="0" fontId="40" fillId="0" borderId="0" xfId="0" applyFont="1" applyAlignment="1">
      <alignment horizontal="justify" vertical="top"/>
    </xf>
    <xf numFmtId="4" fontId="40" fillId="0" borderId="0" xfId="0" applyNumberFormat="1" applyFont="1" applyAlignment="1">
      <alignment horizontal="right" wrapText="1"/>
    </xf>
    <xf numFmtId="0" fontId="40" fillId="0" borderId="0" xfId="0" applyFont="1" applyAlignment="1" applyProtection="1">
      <alignment horizontal="justify" vertical="top" wrapText="1" readingOrder="1"/>
      <protection locked="0"/>
    </xf>
    <xf numFmtId="0" fontId="40" fillId="0" borderId="0" xfId="0" applyFont="1" applyAlignment="1" applyProtection="1">
      <alignment horizontal="right" wrapText="1" readingOrder="1"/>
      <protection locked="0"/>
    </xf>
    <xf numFmtId="169" fontId="40" fillId="0" borderId="0" xfId="0" applyNumberFormat="1" applyFont="1" applyAlignment="1" applyProtection="1">
      <alignment horizontal="left" vertical="top" wrapText="1" readingOrder="1"/>
      <protection locked="0"/>
    </xf>
    <xf numFmtId="0" fontId="39" fillId="0" borderId="0" xfId="0" applyFont="1" applyAlignment="1">
      <alignment horizontal="justify" vertical="top"/>
    </xf>
    <xf numFmtId="0" fontId="40" fillId="0" borderId="0" xfId="0" applyFont="1" applyAlignment="1">
      <alignment horizontal="right"/>
    </xf>
    <xf numFmtId="0" fontId="40" fillId="0" borderId="0" xfId="0" applyFont="1" applyAlignment="1">
      <alignment horizontal="justify" vertical="top" wrapText="1"/>
    </xf>
    <xf numFmtId="4" fontId="39" fillId="0" borderId="0" xfId="0" applyNumberFormat="1" applyFont="1"/>
    <xf numFmtId="0" fontId="39" fillId="0" borderId="0" xfId="0" applyFont="1"/>
    <xf numFmtId="4" fontId="40" fillId="0" borderId="0" xfId="162" applyNumberFormat="1" applyFont="1" applyAlignment="1">
      <alignment horizontal="right"/>
    </xf>
    <xf numFmtId="0" fontId="9" fillId="0" borderId="0" xfId="0" applyFont="1"/>
    <xf numFmtId="195" fontId="58" fillId="0" borderId="0" xfId="0" quotePrefix="1" applyNumberFormat="1" applyFont="1"/>
    <xf numFmtId="195" fontId="58" fillId="0" borderId="0" xfId="0" applyNumberFormat="1" applyFont="1"/>
    <xf numFmtId="195" fontId="4" fillId="0" borderId="0" xfId="0" applyNumberFormat="1" applyFont="1"/>
    <xf numFmtId="195" fontId="13" fillId="0" borderId="0" xfId="102" applyNumberFormat="1" applyFont="1"/>
    <xf numFmtId="195" fontId="13" fillId="0" borderId="0" xfId="0" applyNumberFormat="1" applyFont="1"/>
    <xf numFmtId="195" fontId="40" fillId="0" borderId="0" xfId="0" applyNumberFormat="1" applyFont="1"/>
    <xf numFmtId="195" fontId="40" fillId="0" borderId="0" xfId="102" applyNumberFormat="1" applyFont="1"/>
    <xf numFmtId="0" fontId="40" fillId="0" borderId="0" xfId="0" applyFont="1" applyAlignment="1">
      <alignment horizontal="justify" vertical="center" wrapText="1"/>
    </xf>
    <xf numFmtId="0" fontId="9" fillId="0" borderId="0" xfId="0" applyFont="1" applyAlignment="1">
      <alignment horizontal="left" vertical="center"/>
    </xf>
    <xf numFmtId="4" fontId="9" fillId="0" borderId="0" xfId="0" applyNumberFormat="1" applyFont="1"/>
    <xf numFmtId="195" fontId="9" fillId="0" borderId="0" xfId="0" quotePrefix="1" applyNumberFormat="1" applyFont="1"/>
    <xf numFmtId="195" fontId="9" fillId="0" borderId="0" xfId="0" applyNumberFormat="1" applyFont="1"/>
    <xf numFmtId="0" fontId="78" fillId="0" borderId="27" xfId="0" quotePrefix="1" applyFont="1" applyBorder="1" applyAlignment="1">
      <alignment horizontal="right" vertical="center"/>
    </xf>
    <xf numFmtId="0" fontId="78" fillId="0" borderId="27" xfId="0" applyFont="1" applyBorder="1" applyAlignment="1">
      <alignment vertical="center"/>
    </xf>
    <xf numFmtId="0" fontId="79" fillId="0" borderId="27" xfId="0" applyFont="1" applyBorder="1" applyAlignment="1">
      <alignment horizontal="right" vertical="center"/>
    </xf>
    <xf numFmtId="4" fontId="79" fillId="0" borderId="27" xfId="0" applyNumberFormat="1" applyFont="1" applyBorder="1" applyAlignment="1">
      <alignment horizontal="right" vertical="center"/>
    </xf>
    <xf numFmtId="0" fontId="40" fillId="0" borderId="0" xfId="0" applyFont="1" applyAlignment="1">
      <alignment horizontal="left" vertical="center"/>
    </xf>
    <xf numFmtId="195" fontId="80" fillId="0" borderId="0" xfId="0" applyNumberFormat="1" applyFont="1"/>
    <xf numFmtId="174" fontId="81" fillId="0" borderId="0" xfId="0" applyNumberFormat="1" applyFont="1" applyAlignment="1">
      <alignment horizontal="right" vertical="top"/>
    </xf>
    <xf numFmtId="174" fontId="81" fillId="0" borderId="0" xfId="0" applyNumberFormat="1" applyFont="1" applyAlignment="1">
      <alignment vertical="top"/>
    </xf>
    <xf numFmtId="4" fontId="82" fillId="0" borderId="0" xfId="0" applyNumberFormat="1" applyFont="1" applyAlignment="1">
      <alignment horizontal="right" vertical="top"/>
    </xf>
    <xf numFmtId="4" fontId="82" fillId="0" borderId="0" xfId="0" applyNumberFormat="1" applyFont="1" applyAlignment="1">
      <alignment vertical="top"/>
    </xf>
    <xf numFmtId="195" fontId="82" fillId="0" borderId="0" xfId="0" applyNumberFormat="1" applyFont="1" applyAlignment="1">
      <alignment vertical="top"/>
    </xf>
    <xf numFmtId="0" fontId="9" fillId="0" borderId="0" xfId="0" applyFont="1" applyAlignment="1">
      <alignment vertical="top"/>
    </xf>
    <xf numFmtId="0" fontId="83" fillId="0" borderId="0" xfId="154" applyFont="1" applyAlignment="1">
      <alignment vertical="top"/>
    </xf>
    <xf numFmtId="195" fontId="78" fillId="0" borderId="27" xfId="0" quotePrefix="1" applyNumberFormat="1" applyFont="1" applyBorder="1" applyAlignment="1">
      <alignment horizontal="right" vertical="center"/>
    </xf>
    <xf numFmtId="0" fontId="85" fillId="0" borderId="0" xfId="0" applyFont="1"/>
    <xf numFmtId="0" fontId="86" fillId="0" borderId="0" xfId="0" applyFont="1" applyAlignment="1">
      <alignment vertical="center"/>
    </xf>
    <xf numFmtId="195" fontId="13" fillId="0" borderId="0" xfId="0" applyNumberFormat="1" applyFont="1" applyAlignment="1">
      <alignment horizontal="justify" vertical="top" wrapText="1"/>
    </xf>
    <xf numFmtId="0" fontId="85" fillId="0" borderId="0" xfId="0" applyFont="1" applyAlignment="1">
      <alignment horizontal="justify" vertical="top" wrapText="1"/>
    </xf>
    <xf numFmtId="0" fontId="13" fillId="0" borderId="0" xfId="0" applyFont="1" applyAlignment="1">
      <alignment vertical="top"/>
    </xf>
    <xf numFmtId="49" fontId="14" fillId="0" borderId="0" xfId="0" applyNumberFormat="1" applyFont="1" applyAlignment="1">
      <alignment horizontal="right" vertical="top"/>
    </xf>
    <xf numFmtId="4" fontId="13" fillId="0" borderId="0" xfId="0" applyNumberFormat="1" applyFont="1" applyAlignment="1" applyProtection="1">
      <alignment horizontal="center" wrapText="1"/>
      <protection locked="0"/>
    </xf>
    <xf numFmtId="195" fontId="13" fillId="0" borderId="0" xfId="0" applyNumberFormat="1" applyFont="1" applyAlignment="1">
      <alignment horizontal="center" wrapText="1"/>
    </xf>
    <xf numFmtId="0" fontId="85" fillId="0" borderId="0" xfId="0" applyFont="1" applyAlignment="1">
      <alignment vertical="top"/>
    </xf>
    <xf numFmtId="173" fontId="14" fillId="0" borderId="0" xfId="0" applyNumberFormat="1" applyFont="1" applyAlignment="1">
      <alignment horizontal="right" vertical="top"/>
    </xf>
    <xf numFmtId="0" fontId="14" fillId="0" borderId="0" xfId="0" applyFont="1" applyAlignment="1">
      <alignment horizontal="justify" vertical="top" wrapText="1"/>
    </xf>
    <xf numFmtId="0" fontId="14" fillId="0" borderId="0" xfId="0" applyFont="1" applyAlignment="1">
      <alignment vertical="top"/>
    </xf>
    <xf numFmtId="0" fontId="13" fillId="0" borderId="0" xfId="0" applyFont="1" applyAlignment="1">
      <alignment horizontal="left" vertical="center"/>
    </xf>
    <xf numFmtId="0" fontId="14" fillId="0" borderId="0" xfId="154" applyFont="1" applyAlignment="1">
      <alignment vertical="top"/>
    </xf>
    <xf numFmtId="0" fontId="13" fillId="0" borderId="0" xfId="0" applyFont="1" applyAlignment="1">
      <alignment horizontal="center"/>
    </xf>
    <xf numFmtId="4" fontId="13" fillId="0" borderId="0" xfId="0" applyNumberFormat="1" applyFont="1" applyAlignment="1">
      <alignment horizontal="center"/>
    </xf>
    <xf numFmtId="195" fontId="13" fillId="0" borderId="0" xfId="0" applyNumberFormat="1" applyFont="1" applyAlignment="1">
      <alignment horizontal="center"/>
    </xf>
    <xf numFmtId="9" fontId="13" fillId="0" borderId="0" xfId="0" applyNumberFormat="1" applyFont="1" applyAlignment="1">
      <alignment horizontal="justify" vertical="top"/>
    </xf>
    <xf numFmtId="4" fontId="13" fillId="0" borderId="0" xfId="0" applyNumberFormat="1" applyFont="1" applyAlignment="1">
      <alignment horizontal="center" wrapText="1"/>
    </xf>
    <xf numFmtId="4" fontId="85" fillId="0" borderId="0" xfId="0" applyNumberFormat="1" applyFont="1" applyAlignment="1">
      <alignment vertical="top"/>
    </xf>
    <xf numFmtId="9" fontId="14" fillId="0" borderId="0" xfId="0" applyNumberFormat="1" applyFont="1" applyAlignment="1">
      <alignment horizontal="justify" vertical="top"/>
    </xf>
    <xf numFmtId="165" fontId="85" fillId="0" borderId="0" xfId="0" applyNumberFormat="1" applyFont="1" applyAlignment="1">
      <alignment horizontal="right"/>
    </xf>
    <xf numFmtId="0" fontId="85" fillId="0" borderId="0" xfId="98" applyFont="1"/>
    <xf numFmtId="0" fontId="14" fillId="0" borderId="0" xfId="0" applyFont="1" applyAlignment="1">
      <alignment vertical="center"/>
    </xf>
    <xf numFmtId="0" fontId="13" fillId="0" borderId="0" xfId="0" applyFont="1" applyAlignment="1" applyProtection="1">
      <alignment horizontal="justify" vertical="top"/>
      <protection locked="0"/>
    </xf>
    <xf numFmtId="4" fontId="13" fillId="0" borderId="0" xfId="0" applyNumberFormat="1" applyFont="1" applyAlignment="1">
      <alignment horizontal="right" wrapText="1"/>
    </xf>
    <xf numFmtId="166" fontId="85" fillId="0" borderId="0" xfId="0" applyNumberFormat="1" applyFont="1" applyAlignment="1">
      <alignment horizontal="right" wrapText="1"/>
    </xf>
    <xf numFmtId="0" fontId="14" fillId="0" borderId="0" xfId="0" applyFont="1" applyAlignment="1" applyProtection="1">
      <alignment horizontal="justify" vertical="top"/>
      <protection locked="0"/>
    </xf>
    <xf numFmtId="4" fontId="13" fillId="0" borderId="0" xfId="0" applyNumberFormat="1" applyFont="1" applyAlignment="1" applyProtection="1">
      <alignment horizontal="right" wrapText="1"/>
      <protection locked="0"/>
    </xf>
    <xf numFmtId="4" fontId="13" fillId="0" borderId="0" xfId="0" applyNumberFormat="1" applyFont="1" applyAlignment="1">
      <alignment vertical="top"/>
    </xf>
    <xf numFmtId="0" fontId="87" fillId="0" borderId="0" xfId="0" applyFont="1"/>
    <xf numFmtId="0" fontId="85" fillId="0" borderId="0" xfId="0" applyFont="1" applyAlignment="1">
      <alignment wrapText="1"/>
    </xf>
    <xf numFmtId="2" fontId="87" fillId="0" borderId="0" xfId="0" applyNumberFormat="1" applyFont="1" applyAlignment="1">
      <alignment wrapText="1"/>
    </xf>
    <xf numFmtId="0" fontId="14" fillId="0" borderId="0" xfId="0" applyFont="1" applyAlignment="1">
      <alignment horizontal="justify" vertical="center" wrapText="1"/>
    </xf>
    <xf numFmtId="0" fontId="14" fillId="0" borderId="0" xfId="0" applyFont="1" applyAlignment="1" applyProtection="1">
      <alignment vertical="top" wrapText="1" readingOrder="1"/>
      <protection locked="0"/>
    </xf>
    <xf numFmtId="0" fontId="13" fillId="0" borderId="0" xfId="0" applyFont="1" applyAlignment="1" applyProtection="1">
      <alignment wrapText="1" readingOrder="1"/>
      <protection locked="0"/>
    </xf>
    <xf numFmtId="43" fontId="13" fillId="0" borderId="0" xfId="157" applyFont="1" applyAlignment="1" applyProtection="1">
      <alignment wrapText="1" readingOrder="1"/>
      <protection locked="0"/>
    </xf>
    <xf numFmtId="0" fontId="13" fillId="0" borderId="0" xfId="0" applyFont="1" applyAlignment="1" applyProtection="1">
      <alignment horizontal="left" vertical="top" wrapText="1" readingOrder="1"/>
      <protection locked="0"/>
    </xf>
    <xf numFmtId="174" fontId="14" fillId="0" borderId="0" xfId="161" applyNumberFormat="1" applyFont="1" applyAlignment="1" applyProtection="1">
      <alignment horizontal="left" vertical="top" wrapText="1" readingOrder="1"/>
      <protection locked="0"/>
    </xf>
    <xf numFmtId="0" fontId="13" fillId="0" borderId="0" xfId="0" applyFont="1" applyAlignment="1" applyProtection="1">
      <alignment horizontal="justify" vertical="top" wrapText="1" readingOrder="1"/>
      <protection locked="0"/>
    </xf>
    <xf numFmtId="4" fontId="13" fillId="0" borderId="0" xfId="0" applyNumberFormat="1" applyFont="1" applyAlignment="1" applyProtection="1">
      <alignment horizontal="right" wrapText="1" readingOrder="1"/>
      <protection locked="0"/>
    </xf>
    <xf numFmtId="4" fontId="13" fillId="0" borderId="0" xfId="102" applyNumberFormat="1" applyFont="1" applyAlignment="1" applyProtection="1">
      <alignment horizontal="right" wrapText="1" readingOrder="1"/>
      <protection locked="0"/>
    </xf>
    <xf numFmtId="193" fontId="14" fillId="0" borderId="0" xfId="97" applyNumberFormat="1" applyFont="1" applyAlignment="1">
      <alignment horizontal="right" vertical="top"/>
    </xf>
    <xf numFmtId="0" fontId="13" fillId="0" borderId="0" xfId="97" applyFont="1" applyAlignment="1">
      <alignment horizontal="justify" vertical="top" wrapText="1"/>
    </xf>
    <xf numFmtId="0" fontId="13" fillId="0" borderId="0" xfId="97" applyFont="1" applyAlignment="1">
      <alignment horizontal="right" wrapText="1"/>
    </xf>
    <xf numFmtId="43" fontId="13" fillId="0" borderId="0" xfId="157" applyFont="1" applyAlignment="1" applyProtection="1">
      <alignment horizontal="left" vertical="top" wrapText="1" readingOrder="1"/>
      <protection locked="0"/>
    </xf>
    <xf numFmtId="43" fontId="13" fillId="0" borderId="0" xfId="157" applyFont="1" applyAlignment="1" applyProtection="1">
      <alignment horizontal="justify" vertical="top" wrapText="1" readingOrder="1"/>
      <protection locked="0"/>
    </xf>
    <xf numFmtId="43" fontId="13" fillId="0" borderId="0" xfId="157" applyFont="1" applyAlignment="1" applyProtection="1">
      <alignment horizontal="right" wrapText="1" readingOrder="1"/>
      <protection locked="0"/>
    </xf>
    <xf numFmtId="0" fontId="13" fillId="0" borderId="0" xfId="159" applyFont="1" applyAlignment="1" applyProtection="1">
      <alignment horizontal="left" vertical="top" wrapText="1" readingOrder="1"/>
      <protection locked="0"/>
    </xf>
    <xf numFmtId="0" fontId="13" fillId="0" borderId="0" xfId="0" applyFont="1" applyAlignment="1" applyProtection="1">
      <alignment horizontal="right" wrapText="1" readingOrder="1"/>
      <protection locked="0"/>
    </xf>
    <xf numFmtId="169" fontId="13" fillId="0" borderId="0" xfId="0" applyNumberFormat="1" applyFont="1" applyAlignment="1" applyProtection="1">
      <alignment horizontal="left" vertical="top" wrapText="1" readingOrder="1"/>
      <protection locked="0"/>
    </xf>
    <xf numFmtId="0" fontId="14" fillId="0" borderId="0" xfId="0" applyFont="1" applyAlignment="1" applyProtection="1">
      <alignment horizontal="left" vertical="top" wrapText="1" readingOrder="1"/>
      <protection locked="0"/>
    </xf>
    <xf numFmtId="0" fontId="13" fillId="0" borderId="0" xfId="159" applyFont="1" applyAlignment="1" applyProtection="1">
      <alignment horizontal="right" wrapText="1" readingOrder="1"/>
      <protection locked="0"/>
    </xf>
    <xf numFmtId="4" fontId="13" fillId="0" borderId="0" xfId="159" applyNumberFormat="1" applyFont="1" applyAlignment="1" applyProtection="1">
      <alignment horizontal="right" wrapText="1" readingOrder="1"/>
      <protection locked="0"/>
    </xf>
    <xf numFmtId="4" fontId="13" fillId="0" borderId="0" xfId="160" applyNumberFormat="1" applyFont="1" applyBorder="1" applyAlignment="1" applyProtection="1">
      <alignment horizontal="right" wrapText="1" readingOrder="1"/>
      <protection locked="0"/>
    </xf>
    <xf numFmtId="178" fontId="13" fillId="0" borderId="0" xfId="161" applyNumberFormat="1" applyFont="1" applyAlignment="1">
      <alignment horizontal="right" vertical="top"/>
    </xf>
    <xf numFmtId="4" fontId="13" fillId="0" borderId="0" xfId="162" applyNumberFormat="1" applyFont="1" applyAlignment="1">
      <alignment horizontal="right"/>
    </xf>
    <xf numFmtId="4" fontId="13" fillId="0" borderId="0" xfId="0" applyNumberFormat="1" applyFont="1" applyAlignment="1" applyProtection="1">
      <alignment horizontal="right"/>
      <protection locked="0"/>
    </xf>
    <xf numFmtId="0" fontId="13" fillId="0" borderId="0" xfId="159" applyFont="1" applyAlignment="1">
      <alignment horizontal="center" vertical="top"/>
    </xf>
    <xf numFmtId="0" fontId="13" fillId="0" borderId="0" xfId="159" applyFont="1" applyAlignment="1">
      <alignment horizontal="center" wrapText="1"/>
    </xf>
    <xf numFmtId="165" fontId="13" fillId="0" borderId="0" xfId="159" applyNumberFormat="1" applyFont="1" applyAlignment="1">
      <alignment horizontal="center" wrapText="1"/>
    </xf>
    <xf numFmtId="1" fontId="13" fillId="0" borderId="0" xfId="159" applyNumberFormat="1" applyFont="1" applyAlignment="1">
      <alignment horizontal="center" wrapText="1"/>
    </xf>
    <xf numFmtId="0" fontId="14" fillId="0" borderId="0" xfId="159" applyFont="1" applyAlignment="1" applyProtection="1">
      <alignment horizontal="left" vertical="top" wrapText="1" readingOrder="1"/>
      <protection locked="0"/>
    </xf>
    <xf numFmtId="0" fontId="14" fillId="0" borderId="0" xfId="0" applyFont="1" applyAlignment="1" applyProtection="1">
      <alignment horizontal="right" wrapText="1" readingOrder="1"/>
      <protection locked="0"/>
    </xf>
    <xf numFmtId="4" fontId="14" fillId="0" borderId="0" xfId="0" applyNumberFormat="1" applyFont="1" applyAlignment="1" applyProtection="1">
      <alignment horizontal="right" wrapText="1" readingOrder="1"/>
      <protection locked="0"/>
    </xf>
    <xf numFmtId="0" fontId="85" fillId="0" borderId="0" xfId="154" applyFont="1"/>
    <xf numFmtId="174" fontId="38" fillId="0" borderId="0" xfId="154" applyNumberFormat="1" applyFont="1" applyAlignment="1">
      <alignment horizontal="right" vertical="top"/>
    </xf>
    <xf numFmtId="0" fontId="38" fillId="0" borderId="0" xfId="154" applyFont="1" applyAlignment="1">
      <alignment vertical="top"/>
    </xf>
    <xf numFmtId="0" fontId="38" fillId="0" borderId="0" xfId="0" applyFont="1" applyAlignment="1">
      <alignment horizontal="justify" vertical="top"/>
    </xf>
    <xf numFmtId="174" fontId="38" fillId="55" borderId="17" xfId="154" applyNumberFormat="1" applyFont="1" applyFill="1" applyBorder="1" applyAlignment="1">
      <alignment horizontal="right" vertical="center"/>
    </xf>
    <xf numFmtId="175" fontId="38" fillId="55" borderId="15" xfId="98" applyNumberFormat="1" applyFont="1" applyFill="1" applyBorder="1" applyAlignment="1">
      <alignment horizontal="left" vertical="center"/>
    </xf>
    <xf numFmtId="175" fontId="38" fillId="55" borderId="15" xfId="154" applyNumberFormat="1" applyFont="1" applyFill="1" applyBorder="1" applyAlignment="1">
      <alignment vertical="center"/>
    </xf>
    <xf numFmtId="0" fontId="8" fillId="55" borderId="15" xfId="154" applyFont="1" applyFill="1" applyBorder="1" applyAlignment="1">
      <alignment vertical="center"/>
    </xf>
    <xf numFmtId="195" fontId="38" fillId="55" borderId="16" xfId="102" applyNumberFormat="1" applyFont="1" applyFill="1" applyBorder="1" applyAlignment="1">
      <alignment vertical="center"/>
    </xf>
    <xf numFmtId="192" fontId="80" fillId="0" borderId="0" xfId="154" applyNumberFormat="1" applyFont="1" applyAlignment="1">
      <alignment horizontal="right" vertical="top"/>
    </xf>
    <xf numFmtId="0" fontId="9" fillId="0" borderId="0" xfId="0" applyFont="1" applyAlignment="1">
      <alignment vertical="center"/>
    </xf>
    <xf numFmtId="0" fontId="40" fillId="0" borderId="0" xfId="0" applyFont="1" applyAlignment="1">
      <alignment vertical="center"/>
    </xf>
    <xf numFmtId="4" fontId="40" fillId="0" borderId="0" xfId="0" applyNumberFormat="1" applyFont="1" applyAlignment="1">
      <alignment vertical="top"/>
    </xf>
    <xf numFmtId="0" fontId="40" fillId="0" borderId="0" xfId="0" applyFont="1" applyAlignment="1">
      <alignment vertical="top"/>
    </xf>
    <xf numFmtId="0" fontId="40" fillId="0" borderId="0" xfId="0" applyFont="1" applyAlignment="1">
      <alignment horizontal="right" vertical="top" wrapText="1"/>
    </xf>
    <xf numFmtId="0" fontId="78" fillId="0" borderId="0" xfId="0" applyFont="1" applyAlignment="1">
      <alignment vertical="center"/>
    </xf>
    <xf numFmtId="0" fontId="39" fillId="0" borderId="0" xfId="0" applyFont="1" applyAlignment="1">
      <alignment horizontal="right" vertical="top"/>
    </xf>
    <xf numFmtId="168" fontId="39" fillId="0" borderId="0" xfId="0" applyNumberFormat="1" applyFont="1" applyAlignment="1">
      <alignment horizontal="right" vertical="top"/>
    </xf>
    <xf numFmtId="166" fontId="40" fillId="0" borderId="0" xfId="0" applyNumberFormat="1" applyFont="1"/>
    <xf numFmtId="0" fontId="40" fillId="0" borderId="0" xfId="0" applyFont="1" applyAlignment="1">
      <alignment horizontal="right" vertical="top"/>
    </xf>
    <xf numFmtId="168" fontId="40" fillId="0" borderId="0" xfId="0" applyNumberFormat="1" applyFont="1" applyAlignment="1">
      <alignment horizontal="right" vertical="top"/>
    </xf>
    <xf numFmtId="177" fontId="40" fillId="0" borderId="0" xfId="0" applyNumberFormat="1" applyFont="1" applyAlignment="1">
      <alignment horizontal="center" vertical="top"/>
    </xf>
    <xf numFmtId="2" fontId="40" fillId="0" borderId="0" xfId="98" applyNumberFormat="1" applyFont="1" applyAlignment="1">
      <alignment horizontal="right"/>
    </xf>
    <xf numFmtId="2" fontId="39" fillId="0" borderId="0" xfId="98" applyNumberFormat="1" applyFont="1" applyAlignment="1">
      <alignment vertical="center"/>
    </xf>
    <xf numFmtId="0" fontId="39" fillId="0" borderId="0" xfId="0" applyFont="1" applyAlignment="1" applyProtection="1">
      <alignment horizontal="justify" vertical="top" wrapText="1"/>
      <protection locked="0"/>
    </xf>
    <xf numFmtId="166" fontId="40" fillId="0" borderId="0" xfId="102" applyNumberFormat="1" applyFont="1"/>
    <xf numFmtId="4" fontId="14" fillId="0" borderId="0" xfId="158" applyNumberFormat="1" applyFont="1" applyFill="1" applyBorder="1" applyAlignment="1" applyProtection="1">
      <alignment horizontal="right" wrapText="1" readingOrder="1"/>
      <protection locked="0"/>
    </xf>
    <xf numFmtId="0" fontId="13" fillId="0" borderId="0" xfId="97" applyFont="1" applyAlignment="1">
      <alignment wrapText="1"/>
    </xf>
    <xf numFmtId="193" fontId="14" fillId="0" borderId="0" xfId="161" applyNumberFormat="1" applyFont="1" applyAlignment="1">
      <alignment horizontal="right" vertical="top"/>
    </xf>
    <xf numFmtId="193" fontId="13" fillId="0" borderId="0" xfId="97" applyNumberFormat="1" applyFont="1" applyAlignment="1">
      <alignment horizontal="right" vertical="top"/>
    </xf>
    <xf numFmtId="43" fontId="13" fillId="0" borderId="0" xfId="157" applyFont="1" applyFill="1" applyAlignment="1" applyProtection="1">
      <alignment horizontal="left" vertical="top" wrapText="1" readingOrder="1"/>
      <protection locked="0"/>
    </xf>
    <xf numFmtId="43" fontId="13" fillId="0" borderId="0" xfId="157" applyFont="1" applyFill="1" applyAlignment="1" applyProtection="1">
      <alignment horizontal="justify" vertical="top" wrapText="1" readingOrder="1"/>
      <protection locked="0"/>
    </xf>
    <xf numFmtId="43" fontId="13" fillId="0" borderId="0" xfId="157" applyFont="1" applyFill="1" applyAlignment="1" applyProtection="1">
      <alignment horizontal="right" wrapText="1" readingOrder="1"/>
      <protection locked="0"/>
    </xf>
    <xf numFmtId="0" fontId="40" fillId="0" borderId="0" xfId="0" applyFont="1" applyAlignment="1">
      <alignment vertical="top" wrapText="1"/>
    </xf>
    <xf numFmtId="0" fontId="88" fillId="0" borderId="0" xfId="0" applyFont="1" applyAlignment="1">
      <alignment vertical="top" wrapText="1"/>
    </xf>
    <xf numFmtId="0" fontId="40" fillId="0" borderId="0" xfId="0" applyFont="1" applyAlignment="1">
      <alignment wrapText="1"/>
    </xf>
    <xf numFmtId="9" fontId="39" fillId="0" borderId="0" xfId="0" applyNumberFormat="1" applyFont="1" applyAlignment="1">
      <alignment horizontal="justify" vertical="top" wrapText="1"/>
    </xf>
    <xf numFmtId="4" fontId="40" fillId="0" borderId="0" xfId="0" applyNumberFormat="1" applyFont="1" applyAlignment="1">
      <alignment horizontal="right" vertical="center"/>
    </xf>
    <xf numFmtId="4" fontId="40" fillId="0" borderId="0" xfId="0" applyNumberFormat="1" applyFont="1" applyAlignment="1">
      <alignment vertical="center"/>
    </xf>
    <xf numFmtId="0" fontId="78" fillId="0" borderId="27" xfId="0" quotePrefix="1" applyFont="1" applyBorder="1" applyAlignment="1">
      <alignment horizontal="left" vertical="center"/>
    </xf>
    <xf numFmtId="175" fontId="40" fillId="0" borderId="0" xfId="0" applyNumberFormat="1" applyFont="1" applyAlignment="1">
      <alignment horizontal="left" vertical="center"/>
    </xf>
    <xf numFmtId="174" fontId="84" fillId="0" borderId="9" xfId="154" applyNumberFormat="1" applyFont="1" applyBorder="1" applyAlignment="1">
      <alignment horizontal="right" vertical="center"/>
    </xf>
    <xf numFmtId="175" fontId="84" fillId="0" borderId="10" xfId="154" applyNumberFormat="1" applyFont="1" applyBorder="1" applyAlignment="1">
      <alignment vertical="center"/>
    </xf>
    <xf numFmtId="0" fontId="9" fillId="0" borderId="10" xfId="154" applyFont="1" applyBorder="1" applyAlignment="1">
      <alignment vertical="center"/>
    </xf>
    <xf numFmtId="0" fontId="9" fillId="0" borderId="0" xfId="154" applyFont="1"/>
    <xf numFmtId="0" fontId="89" fillId="0" borderId="0" xfId="154" applyFont="1"/>
    <xf numFmtId="0" fontId="89" fillId="0" borderId="0" xfId="154" applyFont="1" applyAlignment="1">
      <alignment vertical="center"/>
    </xf>
    <xf numFmtId="0" fontId="40" fillId="0" borderId="0" xfId="154" applyFont="1"/>
    <xf numFmtId="174" fontId="91" fillId="0" borderId="0" xfId="154" applyNumberFormat="1" applyFont="1" applyAlignment="1">
      <alignment horizontal="right" vertical="center"/>
    </xf>
    <xf numFmtId="0" fontId="92" fillId="0" borderId="0" xfId="154" applyFont="1" applyAlignment="1">
      <alignment vertical="center"/>
    </xf>
    <xf numFmtId="175" fontId="91" fillId="0" borderId="0" xfId="154" applyNumberFormat="1" applyFont="1" applyAlignment="1">
      <alignment vertical="center"/>
    </xf>
    <xf numFmtId="0" fontId="83" fillId="0" borderId="0" xfId="154" applyFont="1"/>
    <xf numFmtId="174" fontId="84" fillId="0" borderId="12" xfId="154" applyNumberFormat="1" applyFont="1" applyBorder="1" applyAlignment="1">
      <alignment horizontal="right" vertical="center"/>
    </xf>
    <xf numFmtId="175" fontId="84" fillId="0" borderId="13" xfId="154" applyNumberFormat="1" applyFont="1" applyBorder="1" applyAlignment="1">
      <alignment vertical="center"/>
    </xf>
    <xf numFmtId="0" fontId="9" fillId="0" borderId="13" xfId="154" applyFont="1" applyBorder="1" applyAlignment="1">
      <alignment vertical="center"/>
    </xf>
    <xf numFmtId="174" fontId="83" fillId="0" borderId="0" xfId="0" applyNumberFormat="1" applyFont="1" applyAlignment="1">
      <alignment horizontal="right" vertical="top"/>
    </xf>
    <xf numFmtId="174" fontId="83" fillId="0" borderId="0" xfId="0" applyNumberFormat="1" applyFont="1" applyAlignment="1">
      <alignment vertical="top"/>
    </xf>
    <xf numFmtId="4" fontId="9" fillId="0" borderId="0" xfId="0" applyNumberFormat="1" applyFont="1" applyAlignment="1">
      <alignment horizontal="right" vertical="top"/>
    </xf>
    <xf numFmtId="4" fontId="9" fillId="0" borderId="0" xfId="0" applyNumberFormat="1" applyFont="1" applyAlignment="1">
      <alignment vertical="top"/>
    </xf>
    <xf numFmtId="174" fontId="80" fillId="0" borderId="0" xfId="0" applyNumberFormat="1" applyFont="1" applyAlignment="1">
      <alignment horizontal="right"/>
    </xf>
    <xf numFmtId="4" fontId="90" fillId="0" borderId="27" xfId="0" applyNumberFormat="1" applyFont="1" applyBorder="1" applyAlignment="1">
      <alignment horizontal="right"/>
    </xf>
    <xf numFmtId="4" fontId="90" fillId="0" borderId="27" xfId="0" applyNumberFormat="1" applyFont="1" applyBorder="1"/>
    <xf numFmtId="0" fontId="90" fillId="0" borderId="0" xfId="0" applyFont="1"/>
    <xf numFmtId="0" fontId="80" fillId="0" borderId="0" xfId="0" applyFont="1" applyAlignment="1">
      <alignment horizontal="left" vertical="center"/>
    </xf>
    <xf numFmtId="0" fontId="90" fillId="0" borderId="0" xfId="0" applyFont="1" applyAlignment="1">
      <alignment horizontal="left" vertical="center"/>
    </xf>
    <xf numFmtId="4" fontId="90" fillId="0" borderId="0" xfId="0" applyNumberFormat="1" applyFont="1"/>
    <xf numFmtId="0" fontId="90" fillId="0" borderId="0" xfId="0" applyFont="1" applyAlignment="1">
      <alignment vertical="center"/>
    </xf>
    <xf numFmtId="175" fontId="80" fillId="0" borderId="27" xfId="0" applyNumberFormat="1" applyFont="1" applyBorder="1"/>
    <xf numFmtId="175" fontId="80" fillId="0" borderId="0" xfId="0" applyNumberFormat="1" applyFont="1" applyAlignment="1">
      <alignment horizontal="left" vertical="center"/>
    </xf>
    <xf numFmtId="195" fontId="83" fillId="0" borderId="0" xfId="0" applyNumberFormat="1" applyFont="1" applyAlignment="1">
      <alignment vertical="top"/>
    </xf>
    <xf numFmtId="195" fontId="80" fillId="0" borderId="27" xfId="102" applyNumberFormat="1" applyFont="1" applyBorder="1"/>
    <xf numFmtId="195" fontId="80" fillId="0" borderId="11" xfId="102" applyNumberFormat="1" applyFont="1" applyBorder="1" applyAlignment="1">
      <alignment vertical="center"/>
    </xf>
    <xf numFmtId="195" fontId="90" fillId="0" borderId="0" xfId="154" applyNumberFormat="1" applyFont="1"/>
    <xf numFmtId="195" fontId="93" fillId="0" borderId="0" xfId="102" applyNumberFormat="1" applyFont="1" applyAlignment="1">
      <alignment vertical="center"/>
    </xf>
    <xf numFmtId="195" fontId="80" fillId="0" borderId="14" xfId="102" applyNumberFormat="1" applyFont="1" applyBorder="1" applyAlignment="1">
      <alignment vertical="center"/>
    </xf>
    <xf numFmtId="4" fontId="40" fillId="0" borderId="0" xfId="0" applyNumberFormat="1" applyFont="1" applyAlignment="1" applyProtection="1">
      <alignment horizontal="center" wrapText="1"/>
      <protection locked="0"/>
    </xf>
    <xf numFmtId="166" fontId="40" fillId="0" borderId="0" xfId="0" applyNumberFormat="1" applyFont="1" applyAlignment="1">
      <alignment horizontal="center" wrapText="1"/>
    </xf>
    <xf numFmtId="173" fontId="39" fillId="0" borderId="0" xfId="0" applyNumberFormat="1" applyFont="1" applyAlignment="1">
      <alignment horizontal="right" vertical="top"/>
    </xf>
    <xf numFmtId="0" fontId="39" fillId="0" borderId="0" xfId="0" applyFont="1" applyAlignment="1">
      <alignment vertical="top"/>
    </xf>
    <xf numFmtId="0" fontId="39" fillId="0" borderId="0" xfId="0" applyFont="1" applyAlignment="1">
      <alignment horizontal="justify" vertical="center"/>
    </xf>
    <xf numFmtId="9" fontId="40" fillId="0" borderId="0" xfId="133" applyFont="1" applyFill="1" applyAlignment="1">
      <alignment horizontal="right" vertical="top" wrapText="1"/>
    </xf>
    <xf numFmtId="9" fontId="40" fillId="0" borderId="0" xfId="133" applyFont="1" applyFill="1" applyAlignment="1">
      <alignment horizontal="justify" vertical="top" wrapText="1"/>
    </xf>
    <xf numFmtId="9" fontId="40" fillId="0" borderId="0" xfId="133" applyFont="1" applyAlignment="1">
      <alignment horizontal="justify" vertical="top" wrapText="1"/>
    </xf>
    <xf numFmtId="177" fontId="39" fillId="0" borderId="0" xfId="0" applyNumberFormat="1" applyFont="1" applyAlignment="1">
      <alignment horizontal="center" vertical="top"/>
    </xf>
    <xf numFmtId="4" fontId="40" fillId="0" borderId="0" xfId="98" applyNumberFormat="1" applyFont="1"/>
    <xf numFmtId="0" fontId="39" fillId="0" borderId="0" xfId="0" applyFont="1" applyAlignment="1">
      <alignment vertical="center"/>
    </xf>
    <xf numFmtId="2" fontId="40" fillId="0" borderId="0" xfId="0" applyNumberFormat="1" applyFont="1" applyAlignment="1">
      <alignment horizontal="justify" vertical="justify" wrapText="1"/>
    </xf>
    <xf numFmtId="4" fontId="40" fillId="0" borderId="0" xfId="151" applyNumberFormat="1" applyFont="1" applyAlignment="1">
      <alignment horizontal="right"/>
    </xf>
    <xf numFmtId="191" fontId="39" fillId="0" borderId="0" xfId="0" applyNumberFormat="1" applyFont="1" applyAlignment="1">
      <alignment horizontal="right" vertical="top"/>
    </xf>
    <xf numFmtId="179" fontId="40" fillId="0" borderId="0" xfId="98" applyNumberFormat="1" applyFont="1" applyAlignment="1">
      <alignment horizontal="right" vertical="top"/>
    </xf>
    <xf numFmtId="0" fontId="94" fillId="0" borderId="0" xfId="0" applyFont="1" applyAlignment="1">
      <alignment horizontal="justify" vertical="center"/>
    </xf>
    <xf numFmtId="4" fontId="94" fillId="0" borderId="0" xfId="0" applyNumberFormat="1" applyFont="1" applyAlignment="1">
      <alignment horizontal="right" vertical="center"/>
    </xf>
    <xf numFmtId="4" fontId="94" fillId="0" borderId="0" xfId="0" applyNumberFormat="1" applyFont="1" applyAlignment="1">
      <alignment vertical="center"/>
    </xf>
    <xf numFmtId="49" fontId="40" fillId="0" borderId="0" xfId="0" applyNumberFormat="1" applyFont="1" applyAlignment="1">
      <alignment horizontal="right" vertical="top"/>
    </xf>
    <xf numFmtId="0" fontId="39" fillId="0" borderId="0" xfId="154" applyFont="1" applyAlignment="1">
      <alignment vertical="top"/>
    </xf>
    <xf numFmtId="189" fontId="39" fillId="0" borderId="0" xfId="0" applyNumberFormat="1" applyFont="1" applyAlignment="1">
      <alignment horizontal="center" vertical="top" shrinkToFit="1"/>
    </xf>
    <xf numFmtId="177" fontId="39" fillId="0" borderId="0" xfId="0" applyNumberFormat="1" applyFont="1" applyAlignment="1">
      <alignment horizontal="right" vertical="top"/>
    </xf>
    <xf numFmtId="2" fontId="39" fillId="0" borderId="0" xfId="0" applyNumberFormat="1" applyFont="1" applyAlignment="1">
      <alignment wrapText="1"/>
    </xf>
    <xf numFmtId="4" fontId="90" fillId="0" borderId="0" xfId="0" applyNumberFormat="1" applyFont="1" applyAlignment="1">
      <alignment horizontal="right"/>
    </xf>
    <xf numFmtId="166" fontId="90" fillId="0" borderId="0" xfId="0" applyNumberFormat="1" applyFont="1"/>
    <xf numFmtId="49" fontId="39" fillId="0" borderId="0" xfId="0" applyNumberFormat="1" applyFont="1" applyAlignment="1">
      <alignment horizontal="left" vertical="top"/>
    </xf>
    <xf numFmtId="4" fontId="40" fillId="0" borderId="0" xfId="0" applyNumberFormat="1" applyFont="1" applyAlignment="1" applyProtection="1">
      <alignment horizontal="right" vertical="top"/>
      <protection locked="0"/>
    </xf>
    <xf numFmtId="0" fontId="40" fillId="0" borderId="0" xfId="0" applyFont="1" applyAlignment="1">
      <alignment horizontal="center" vertical="top" wrapText="1"/>
    </xf>
    <xf numFmtId="4" fontId="40" fillId="0" borderId="0" xfId="0" applyNumberFormat="1" applyFont="1" applyAlignment="1">
      <alignment horizontal="center" vertical="top" wrapText="1"/>
    </xf>
    <xf numFmtId="166" fontId="40" fillId="0" borderId="0" xfId="0" applyNumberFormat="1" applyFont="1" applyAlignment="1">
      <alignment horizontal="center" vertical="top"/>
    </xf>
    <xf numFmtId="0" fontId="94" fillId="0" borderId="0" xfId="0" applyFont="1" applyAlignment="1">
      <alignment horizontal="center" wrapText="1"/>
    </xf>
    <xf numFmtId="179" fontId="39" fillId="0" borderId="0" xfId="98" applyNumberFormat="1" applyFont="1" applyAlignment="1">
      <alignment horizontal="center"/>
    </xf>
    <xf numFmtId="0" fontId="40" fillId="0" borderId="0" xfId="98" applyFont="1" applyAlignment="1">
      <alignment horizontal="justify" vertical="top" wrapText="1"/>
    </xf>
    <xf numFmtId="4" fontId="40" fillId="0" borderId="0" xfId="0" applyNumberFormat="1" applyFont="1" applyAlignment="1">
      <alignment horizontal="left"/>
    </xf>
    <xf numFmtId="177" fontId="39" fillId="0" borderId="0" xfId="97" applyNumberFormat="1" applyFont="1" applyAlignment="1">
      <alignment horizontal="center" vertical="top"/>
    </xf>
    <xf numFmtId="4" fontId="40" fillId="0" borderId="0" xfId="97" applyNumberFormat="1" applyFont="1"/>
    <xf numFmtId="4" fontId="39" fillId="0" borderId="0" xfId="97" applyNumberFormat="1" applyFont="1"/>
    <xf numFmtId="0" fontId="40" fillId="0" borderId="0" xfId="97" applyFont="1"/>
    <xf numFmtId="4" fontId="40" fillId="0" borderId="0" xfId="0" applyNumberFormat="1" applyFont="1" applyAlignment="1">
      <alignment horizontal="center" wrapText="1"/>
    </xf>
    <xf numFmtId="0" fontId="40" fillId="0" borderId="0" xfId="0" applyFont="1" applyAlignment="1">
      <alignment horizontal="center" wrapText="1"/>
    </xf>
    <xf numFmtId="166" fontId="40" fillId="0" borderId="0" xfId="0" applyNumberFormat="1" applyFont="1" applyAlignment="1">
      <alignment horizontal="right" wrapText="1"/>
    </xf>
    <xf numFmtId="175" fontId="80" fillId="0" borderId="10" xfId="154" applyNumberFormat="1" applyFont="1" applyBorder="1" applyAlignment="1">
      <alignment vertical="center"/>
    </xf>
    <xf numFmtId="0" fontId="90" fillId="0" borderId="0" xfId="154" applyFont="1" applyAlignment="1">
      <alignment vertical="center"/>
    </xf>
    <xf numFmtId="0" fontId="93" fillId="0" borderId="0" xfId="154" applyFont="1" applyAlignment="1">
      <alignment vertical="center"/>
    </xf>
    <xf numFmtId="176" fontId="80" fillId="0" borderId="13" xfId="154" applyNumberFormat="1" applyFont="1" applyBorder="1" applyAlignment="1">
      <alignment vertical="center"/>
    </xf>
    <xf numFmtId="195" fontId="40" fillId="0" borderId="0" xfId="0" applyNumberFormat="1" applyFont="1" applyAlignment="1">
      <alignment horizontal="justify" vertical="top" wrapText="1"/>
    </xf>
    <xf numFmtId="195" fontId="39" fillId="0" borderId="0" xfId="98" applyNumberFormat="1" applyFont="1" applyAlignment="1">
      <alignment vertical="center"/>
    </xf>
    <xf numFmtId="195" fontId="72" fillId="0" borderId="0" xfId="0" applyNumberFormat="1" applyFont="1"/>
    <xf numFmtId="195" fontId="88" fillId="0" borderId="0" xfId="0" applyNumberFormat="1" applyFont="1" applyAlignment="1">
      <alignment vertical="top" wrapText="1"/>
    </xf>
    <xf numFmtId="195" fontId="40" fillId="0" borderId="0" xfId="102" applyNumberFormat="1" applyFont="1" applyAlignment="1">
      <alignment vertical="center"/>
    </xf>
    <xf numFmtId="195" fontId="40" fillId="0" borderId="0" xfId="0" quotePrefix="1" applyNumberFormat="1" applyFont="1"/>
    <xf numFmtId="195" fontId="40" fillId="0" borderId="0" xfId="0" applyNumberFormat="1" applyFont="1" applyAlignment="1">
      <alignment horizontal="center" wrapText="1"/>
    </xf>
    <xf numFmtId="195" fontId="40" fillId="0" borderId="0" xfId="0" applyNumberFormat="1" applyFont="1" applyAlignment="1">
      <alignment horizontal="center"/>
    </xf>
    <xf numFmtId="195" fontId="40" fillId="0" borderId="0" xfId="133" applyNumberFormat="1" applyFont="1" applyFill="1" applyAlignment="1">
      <alignment horizontal="justify" vertical="top" wrapText="1"/>
    </xf>
    <xf numFmtId="195" fontId="40" fillId="0" borderId="0" xfId="0" applyNumberFormat="1" applyFont="1" applyAlignment="1">
      <alignment wrapText="1"/>
    </xf>
    <xf numFmtId="195" fontId="40" fillId="0" borderId="0" xfId="0" applyNumberFormat="1" applyFont="1" applyAlignment="1">
      <alignment horizontal="right"/>
    </xf>
    <xf numFmtId="195" fontId="40" fillId="0" borderId="0" xfId="0" applyNumberFormat="1" applyFont="1" applyAlignment="1">
      <alignment horizontal="justify" vertical="top"/>
    </xf>
    <xf numFmtId="4" fontId="78" fillId="0" borderId="27" xfId="0" quotePrefix="1" applyNumberFormat="1" applyFont="1" applyBorder="1" applyAlignment="1">
      <alignment horizontal="right" vertical="center"/>
    </xf>
    <xf numFmtId="4" fontId="40" fillId="0" borderId="0" xfId="0" quotePrefix="1" applyNumberFormat="1" applyFont="1" applyAlignment="1">
      <alignment horizontal="right"/>
    </xf>
    <xf numFmtId="195" fontId="80" fillId="0" borderId="0" xfId="0" applyNumberFormat="1" applyFont="1" applyAlignment="1">
      <alignment horizontal="right"/>
    </xf>
    <xf numFmtId="195" fontId="82" fillId="0" borderId="0" xfId="0" applyNumberFormat="1" applyFont="1" applyAlignment="1">
      <alignment horizontal="right" vertical="top"/>
    </xf>
    <xf numFmtId="195" fontId="38" fillId="55" borderId="16" xfId="102" applyNumberFormat="1" applyFont="1" applyFill="1" applyBorder="1" applyAlignment="1">
      <alignment horizontal="right" vertical="center"/>
    </xf>
    <xf numFmtId="195" fontId="40" fillId="0" borderId="0" xfId="0" quotePrefix="1" applyNumberFormat="1" applyFont="1" applyAlignment="1">
      <alignment horizontal="right"/>
    </xf>
    <xf numFmtId="195" fontId="40" fillId="0" borderId="0" xfId="0" applyNumberFormat="1" applyFont="1" applyAlignment="1">
      <alignment horizontal="right" vertical="top" wrapText="1"/>
    </xf>
    <xf numFmtId="195" fontId="39" fillId="0" borderId="0" xfId="98" applyNumberFormat="1" applyFont="1" applyAlignment="1">
      <alignment horizontal="right" vertical="center"/>
    </xf>
    <xf numFmtId="195" fontId="40" fillId="0" borderId="0" xfId="102" applyNumberFormat="1" applyFont="1" applyAlignment="1">
      <alignment horizontal="right"/>
    </xf>
    <xf numFmtId="195" fontId="40" fillId="0" borderId="0" xfId="0" applyNumberFormat="1" applyFont="1" applyAlignment="1">
      <alignment horizontal="right" vertical="top"/>
    </xf>
    <xf numFmtId="195" fontId="40" fillId="0" borderId="0" xfId="0" applyNumberFormat="1" applyFont="1" applyAlignment="1">
      <alignment horizontal="right" wrapText="1"/>
    </xf>
    <xf numFmtId="195" fontId="40" fillId="0" borderId="0" xfId="97" applyNumberFormat="1" applyFont="1" applyAlignment="1">
      <alignment horizontal="right" wrapText="1"/>
    </xf>
    <xf numFmtId="195" fontId="40" fillId="0" borderId="0" xfId="0" applyNumberFormat="1" applyFont="1" applyAlignment="1" applyProtection="1">
      <alignment horizontal="right" wrapText="1"/>
      <protection locked="0"/>
    </xf>
    <xf numFmtId="195" fontId="40" fillId="0" borderId="0" xfId="0" applyNumberFormat="1" applyFont="1" applyAlignment="1" applyProtection="1">
      <alignment horizontal="right" vertical="top" wrapText="1"/>
      <protection locked="0"/>
    </xf>
    <xf numFmtId="0" fontId="13" fillId="0" borderId="0" xfId="0" applyFont="1" applyAlignment="1">
      <alignment vertical="top" wrapText="1"/>
    </xf>
    <xf numFmtId="0" fontId="96" fillId="0" borderId="0" xfId="0" applyFont="1" applyAlignment="1">
      <alignment vertical="top" wrapText="1"/>
    </xf>
    <xf numFmtId="195" fontId="8" fillId="0" borderId="0" xfId="0" applyNumberFormat="1" applyFont="1"/>
    <xf numFmtId="195" fontId="96" fillId="0" borderId="0" xfId="0" applyNumberFormat="1" applyFont="1" applyAlignment="1">
      <alignment vertical="top" wrapText="1"/>
    </xf>
    <xf numFmtId="196" fontId="80" fillId="0" borderId="0" xfId="154" applyNumberFormat="1" applyFont="1" applyAlignment="1">
      <alignment horizontal="right" vertical="top"/>
    </xf>
    <xf numFmtId="0" fontId="80" fillId="0" borderId="0" xfId="0" applyFont="1" applyAlignment="1">
      <alignment horizontal="justify" vertical="top"/>
    </xf>
    <xf numFmtId="195" fontId="90" fillId="0" borderId="0" xfId="0" applyNumberFormat="1" applyFont="1"/>
    <xf numFmtId="4" fontId="3" fillId="0" borderId="0" xfId="0" applyNumberFormat="1" applyFont="1" applyAlignment="1">
      <alignment wrapText="1"/>
    </xf>
    <xf numFmtId="187" fontId="80" fillId="0" borderId="0" xfId="154" applyNumberFormat="1" applyFont="1" applyAlignment="1">
      <alignment horizontal="right" vertical="top"/>
    </xf>
    <xf numFmtId="190" fontId="38" fillId="0" borderId="0" xfId="0" applyNumberFormat="1" applyFont="1" applyAlignment="1">
      <alignment horizontal="right" vertical="top" shrinkToFit="1"/>
    </xf>
    <xf numFmtId="188" fontId="80" fillId="0" borderId="0" xfId="154" applyNumberFormat="1" applyFont="1" applyAlignment="1">
      <alignment horizontal="right" vertical="top"/>
    </xf>
    <xf numFmtId="197" fontId="14" fillId="0" borderId="0" xfId="0" applyNumberFormat="1" applyFont="1" applyAlignment="1">
      <alignment horizontal="right" vertical="top"/>
    </xf>
    <xf numFmtId="195" fontId="94" fillId="0" borderId="0" xfId="102" applyNumberFormat="1" applyFont="1" applyAlignment="1">
      <alignment horizontal="right" vertical="center"/>
    </xf>
    <xf numFmtId="0" fontId="97" fillId="0" borderId="0" xfId="0" applyFont="1" applyAlignment="1">
      <alignment horizontal="justify" vertical="top" wrapText="1"/>
    </xf>
    <xf numFmtId="0" fontId="97" fillId="0" borderId="0" xfId="0" applyFont="1" applyAlignment="1">
      <alignment horizontal="right" wrapText="1"/>
    </xf>
    <xf numFmtId="4" fontId="97" fillId="0" borderId="0" xfId="0" applyNumberFormat="1" applyFont="1" applyAlignment="1">
      <alignment wrapText="1"/>
    </xf>
    <xf numFmtId="4" fontId="97" fillId="0" borderId="0" xfId="98" applyNumberFormat="1" applyFont="1" applyAlignment="1" applyProtection="1">
      <alignment wrapText="1"/>
      <protection locked="0"/>
    </xf>
    <xf numFmtId="0" fontId="97" fillId="0" borderId="0" xfId="0" applyFont="1" applyAlignment="1">
      <alignment horizontal="right" vertical="top" wrapText="1"/>
    </xf>
    <xf numFmtId="49" fontId="94" fillId="0" borderId="0" xfId="0" applyNumberFormat="1" applyFont="1" applyAlignment="1">
      <alignment horizontal="right" vertical="top"/>
    </xf>
    <xf numFmtId="0" fontId="74" fillId="0" borderId="0" xfId="0" applyFont="1" applyAlignment="1">
      <alignment horizontal="center" wrapText="1"/>
    </xf>
    <xf numFmtId="4" fontId="74" fillId="0" borderId="0" xfId="0" applyNumberFormat="1" applyFont="1" applyAlignment="1">
      <alignment horizontal="right"/>
    </xf>
    <xf numFmtId="4" fontId="3" fillId="0" borderId="0" xfId="0" applyNumberFormat="1" applyFont="1" applyAlignment="1">
      <alignment vertical="top"/>
    </xf>
    <xf numFmtId="0" fontId="74" fillId="0" borderId="0" xfId="0" applyFont="1" applyAlignment="1">
      <alignment horizontal="center"/>
    </xf>
    <xf numFmtId="186" fontId="80" fillId="0" borderId="0" xfId="154" applyNumberFormat="1" applyFont="1" applyAlignment="1">
      <alignment horizontal="right" vertical="top"/>
    </xf>
    <xf numFmtId="0" fontId="39" fillId="0" borderId="27" xfId="0" applyFont="1" applyBorder="1" applyAlignment="1">
      <alignment horizontal="justify" vertical="center" wrapText="1"/>
    </xf>
    <xf numFmtId="0" fontId="40" fillId="0" borderId="27" xfId="0" applyFont="1" applyBorder="1" applyAlignment="1">
      <alignment horizontal="right" wrapText="1"/>
    </xf>
    <xf numFmtId="4" fontId="40" fillId="0" borderId="27" xfId="0" applyNumberFormat="1" applyFont="1" applyBorder="1" applyAlignment="1">
      <alignment wrapText="1"/>
    </xf>
    <xf numFmtId="195" fontId="40" fillId="0" borderId="27" xfId="102" applyNumberFormat="1" applyFont="1" applyBorder="1" applyAlignment="1">
      <alignment horizontal="right"/>
    </xf>
    <xf numFmtId="4" fontId="3" fillId="0" borderId="0" xfId="0" applyNumberFormat="1" applyFont="1" applyAlignment="1">
      <alignment horizontal="right"/>
    </xf>
    <xf numFmtId="4" fontId="3" fillId="0" borderId="0" xfId="0" applyNumberFormat="1" applyFont="1"/>
    <xf numFmtId="195" fontId="90" fillId="0" borderId="0" xfId="0" applyNumberFormat="1" applyFont="1" applyAlignment="1">
      <alignment horizontal="right"/>
    </xf>
    <xf numFmtId="195" fontId="3" fillId="0" borderId="0" xfId="0" applyNumberFormat="1" applyFont="1"/>
    <xf numFmtId="195" fontId="13" fillId="0" borderId="0" xfId="0" applyNumberFormat="1" applyFont="1" applyAlignment="1">
      <alignment wrapText="1"/>
    </xf>
    <xf numFmtId="195" fontId="97" fillId="0" borderId="0" xfId="98" applyNumberFormat="1" applyFont="1" applyAlignment="1">
      <alignment wrapText="1"/>
    </xf>
    <xf numFmtId="174" fontId="40" fillId="0" borderId="0" xfId="161" applyNumberFormat="1" applyFont="1" applyAlignment="1" applyProtection="1">
      <alignment horizontal="left" vertical="top" wrapText="1" readingOrder="1"/>
      <protection locked="0"/>
    </xf>
    <xf numFmtId="0" fontId="40" fillId="0" borderId="0" xfId="0" applyFont="1" applyAlignment="1" applyProtection="1">
      <alignment horizontal="left" wrapText="1" readingOrder="1"/>
      <protection locked="0"/>
    </xf>
    <xf numFmtId="174" fontId="39" fillId="0" borderId="0" xfId="161" applyNumberFormat="1" applyFont="1" applyAlignment="1">
      <alignment horizontal="right" vertical="top"/>
    </xf>
    <xf numFmtId="198" fontId="40" fillId="0" borderId="0" xfId="157" applyNumberFormat="1" applyFont="1" applyFill="1" applyAlignment="1">
      <alignment horizontal="right" vertical="top"/>
    </xf>
    <xf numFmtId="4" fontId="39" fillId="0" borderId="0" xfId="0" applyNumberFormat="1" applyFont="1" applyAlignment="1">
      <alignment horizontal="right" wrapText="1"/>
    </xf>
    <xf numFmtId="4" fontId="40" fillId="0" borderId="0" xfId="162" applyNumberFormat="1" applyFont="1" applyAlignment="1">
      <alignment wrapText="1"/>
    </xf>
    <xf numFmtId="166" fontId="40" fillId="0" borderId="0" xfId="102" applyNumberFormat="1" applyFont="1" applyAlignment="1" applyProtection="1">
      <alignment wrapText="1" readingOrder="1"/>
      <protection locked="0"/>
    </xf>
    <xf numFmtId="0" fontId="40" fillId="0" borderId="0" xfId="97" applyFont="1" applyAlignment="1" applyProtection="1">
      <alignment wrapText="1" readingOrder="1"/>
      <protection locked="0"/>
    </xf>
    <xf numFmtId="2" fontId="39" fillId="0" borderId="0" xfId="97" applyNumberFormat="1" applyFont="1" applyAlignment="1" applyProtection="1">
      <alignment wrapText="1" readingOrder="1"/>
      <protection locked="0"/>
    </xf>
    <xf numFmtId="4" fontId="99" fillId="0" borderId="0" xfId="0" applyNumberFormat="1" applyFont="1" applyAlignment="1">
      <alignment vertical="center"/>
    </xf>
    <xf numFmtId="4" fontId="13" fillId="0" borderId="0" xfId="0" applyNumberFormat="1" applyFont="1" applyAlignment="1">
      <alignment vertical="center"/>
    </xf>
    <xf numFmtId="166" fontId="40" fillId="0" borderId="0" xfId="0" applyNumberFormat="1" applyFont="1" applyAlignment="1">
      <alignment horizontal="center" vertical="top" wrapText="1"/>
    </xf>
    <xf numFmtId="4" fontId="42" fillId="0" borderId="0" xfId="109" applyNumberFormat="1" applyFont="1" applyAlignment="1">
      <alignment horizontal="center"/>
    </xf>
    <xf numFmtId="4" fontId="3" fillId="0" borderId="0" xfId="135" applyNumberFormat="1" applyFont="1" applyAlignment="1">
      <alignment horizontal="center"/>
    </xf>
    <xf numFmtId="183" fontId="14" fillId="0" borderId="0" xfId="0" applyNumberFormat="1" applyFont="1" applyAlignment="1">
      <alignment horizontal="center" vertical="top"/>
    </xf>
    <xf numFmtId="0" fontId="13" fillId="0" borderId="0" xfId="0" applyFont="1" applyAlignment="1">
      <alignment horizontal="justify" wrapText="1"/>
    </xf>
    <xf numFmtId="2" fontId="77" fillId="0" borderId="0" xfId="0" applyNumberFormat="1" applyFont="1"/>
    <xf numFmtId="2" fontId="14" fillId="0" borderId="0" xfId="0" applyNumberFormat="1" applyFont="1"/>
    <xf numFmtId="165" fontId="13" fillId="0" borderId="0" xfId="0" applyNumberFormat="1" applyFont="1" applyAlignment="1">
      <alignment horizontal="right"/>
    </xf>
    <xf numFmtId="4" fontId="77" fillId="0" borderId="0" xfId="0" applyNumberFormat="1" applyFont="1"/>
    <xf numFmtId="183" fontId="13" fillId="0" borderId="0" xfId="0" applyNumberFormat="1" applyFont="1" applyAlignment="1">
      <alignment horizontal="center" vertical="top"/>
    </xf>
    <xf numFmtId="2" fontId="13" fillId="0" borderId="0" xfId="98" applyNumberFormat="1" applyFont="1"/>
    <xf numFmtId="0" fontId="13" fillId="0" borderId="0" xfId="98" applyFont="1"/>
    <xf numFmtId="0" fontId="38" fillId="0" borderId="0" xfId="97" applyFont="1" applyAlignment="1">
      <alignment horizontal="justify" vertical="top"/>
    </xf>
    <xf numFmtId="4" fontId="8" fillId="0" borderId="0" xfId="97" applyNumberFormat="1" applyFont="1"/>
    <xf numFmtId="4" fontId="8" fillId="0" borderId="0" xfId="97" applyNumberFormat="1" applyFont="1" applyAlignment="1">
      <alignment horizontal="right"/>
    </xf>
    <xf numFmtId="0" fontId="8" fillId="0" borderId="0" xfId="97" applyFont="1"/>
    <xf numFmtId="182" fontId="76" fillId="0" borderId="0" xfId="154" applyNumberFormat="1" applyFont="1" applyAlignment="1">
      <alignment horizontal="right" vertical="top"/>
    </xf>
    <xf numFmtId="0" fontId="42" fillId="0" borderId="0" xfId="0" applyFont="1" applyAlignment="1">
      <alignment horizontal="center" vertical="center" wrapText="1"/>
    </xf>
    <xf numFmtId="4" fontId="42" fillId="0" borderId="0" xfId="0" applyNumberFormat="1" applyFont="1" applyAlignment="1">
      <alignment vertical="center" wrapText="1"/>
    </xf>
    <xf numFmtId="0" fontId="100" fillId="0" borderId="0" xfId="0" applyFont="1" applyAlignment="1">
      <alignment wrapText="1"/>
    </xf>
    <xf numFmtId="180" fontId="80" fillId="0" borderId="0" xfId="154" applyNumberFormat="1" applyFont="1" applyAlignment="1">
      <alignment horizontal="right" vertical="top"/>
    </xf>
    <xf numFmtId="0" fontId="13" fillId="0" borderId="0" xfId="0" applyFont="1" applyAlignment="1">
      <alignment vertical="center" wrapText="1"/>
    </xf>
    <xf numFmtId="0" fontId="98" fillId="0" borderId="0" xfId="0" applyFont="1" applyAlignment="1">
      <alignment horizontal="center" wrapText="1"/>
    </xf>
    <xf numFmtId="0" fontId="80" fillId="0" borderId="0" xfId="154" applyFont="1" applyAlignment="1">
      <alignment vertical="top"/>
    </xf>
    <xf numFmtId="185" fontId="80" fillId="0" borderId="0" xfId="154" applyNumberFormat="1" applyFont="1" applyAlignment="1">
      <alignment horizontal="right" vertical="top"/>
    </xf>
    <xf numFmtId="195" fontId="13" fillId="0" borderId="0" xfId="0" applyNumberFormat="1" applyFont="1" applyAlignment="1">
      <alignment horizontal="justify" vertical="top"/>
    </xf>
    <xf numFmtId="195" fontId="14" fillId="0" borderId="0" xfId="98" applyNumberFormat="1" applyFont="1" applyAlignment="1">
      <alignment vertical="center"/>
    </xf>
    <xf numFmtId="195" fontId="74" fillId="0" borderId="0" xfId="0" applyNumberFormat="1" applyFont="1" applyAlignment="1">
      <alignment horizontal="center"/>
    </xf>
    <xf numFmtId="0" fontId="14" fillId="0" borderId="0" xfId="97" applyFont="1" applyAlignment="1">
      <alignment horizontal="justify" vertical="top" wrapText="1"/>
    </xf>
    <xf numFmtId="0" fontId="102" fillId="0" borderId="0" xfId="0" applyFont="1"/>
    <xf numFmtId="4" fontId="102" fillId="0" borderId="0" xfId="0" applyNumberFormat="1" applyFont="1" applyAlignment="1" applyProtection="1">
      <alignment horizontal="right"/>
      <protection locked="0"/>
    </xf>
    <xf numFmtId="0" fontId="102" fillId="0" borderId="0" xfId="0" applyFont="1" applyProtection="1">
      <protection locked="0"/>
    </xf>
    <xf numFmtId="0" fontId="77" fillId="0" borderId="0" xfId="0" applyFont="1"/>
    <xf numFmtId="0" fontId="11" fillId="0" borderId="0" xfId="0" applyFont="1"/>
    <xf numFmtId="4" fontId="103" fillId="0" borderId="0" xfId="0" applyNumberFormat="1" applyFont="1" applyAlignment="1" applyProtection="1">
      <alignment horizontal="right" wrapText="1"/>
      <protection locked="0"/>
    </xf>
    <xf numFmtId="0" fontId="11" fillId="0" borderId="0" xfId="0" applyFont="1" applyProtection="1">
      <protection locked="0"/>
    </xf>
    <xf numFmtId="193" fontId="80" fillId="0" borderId="0" xfId="154" applyNumberFormat="1" applyFont="1" applyAlignment="1">
      <alignment horizontal="right" vertical="top"/>
    </xf>
    <xf numFmtId="200" fontId="104" fillId="0" borderId="0" xfId="0" applyNumberFormat="1" applyFont="1" applyAlignment="1">
      <alignment horizontal="center" vertical="top"/>
    </xf>
    <xf numFmtId="179" fontId="9" fillId="0" borderId="0" xfId="98" applyNumberFormat="1" applyFont="1" applyAlignment="1">
      <alignment horizontal="right" vertical="top"/>
    </xf>
    <xf numFmtId="0" fontId="4" fillId="0" borderId="0" xfId="98" applyFont="1" applyAlignment="1">
      <alignment horizontal="justify" vertical="top"/>
    </xf>
    <xf numFmtId="4" fontId="3" fillId="0" borderId="0" xfId="0" applyNumberFormat="1" applyFont="1" applyAlignment="1" applyProtection="1">
      <alignment horizontal="right"/>
      <protection locked="0"/>
    </xf>
    <xf numFmtId="4" fontId="8" fillId="0" borderId="0" xfId="154" applyNumberFormat="1" applyFont="1"/>
    <xf numFmtId="4" fontId="8" fillId="0" borderId="0" xfId="154" applyNumberFormat="1" applyFont="1" applyAlignment="1">
      <alignment horizontal="right"/>
    </xf>
    <xf numFmtId="0" fontId="8" fillId="0" borderId="0" xfId="154" applyFont="1"/>
    <xf numFmtId="189" fontId="38" fillId="0" borderId="0" xfId="0" applyNumberFormat="1" applyFont="1" applyAlignment="1">
      <alignment horizontal="right" vertical="top"/>
    </xf>
    <xf numFmtId="0" fontId="40" fillId="0" borderId="0" xfId="154" applyFont="1" applyAlignment="1" applyProtection="1">
      <alignment horizontal="justify" vertical="top" wrapText="1"/>
      <protection locked="0"/>
    </xf>
    <xf numFmtId="0" fontId="40" fillId="0" borderId="0" xfId="154" applyFont="1" applyAlignment="1">
      <alignment horizontal="center"/>
    </xf>
    <xf numFmtId="4" fontId="40" fillId="0" borderId="0" xfId="154" applyNumberFormat="1" applyFont="1" applyAlignment="1">
      <alignment horizontal="center"/>
    </xf>
    <xf numFmtId="4" fontId="40" fillId="0" borderId="0" xfId="154" applyNumberFormat="1" applyFont="1" applyAlignment="1" applyProtection="1">
      <alignment horizontal="center"/>
      <protection locked="0"/>
    </xf>
    <xf numFmtId="4" fontId="6" fillId="0" borderId="0" xfId="154" applyNumberFormat="1" applyFont="1" applyAlignment="1">
      <alignment vertical="top"/>
    </xf>
    <xf numFmtId="0" fontId="6" fillId="0" borderId="0" xfId="154" applyFont="1" applyAlignment="1">
      <alignment vertical="top"/>
    </xf>
    <xf numFmtId="169" fontId="14" fillId="0" borderId="0" xfId="154" applyNumberFormat="1" applyFont="1" applyAlignment="1">
      <alignment horizontal="right" vertical="top"/>
    </xf>
    <xf numFmtId="0" fontId="14" fillId="0" borderId="0" xfId="154" applyFont="1" applyAlignment="1">
      <alignment horizontal="justify" vertical="center" wrapText="1"/>
    </xf>
    <xf numFmtId="4" fontId="13" fillId="0" borderId="0" xfId="154" applyNumberFormat="1" applyFont="1" applyAlignment="1">
      <alignment wrapText="1"/>
    </xf>
    <xf numFmtId="0" fontId="4" fillId="0" borderId="0" xfId="98" applyFont="1"/>
    <xf numFmtId="2" fontId="5" fillId="0" borderId="0" xfId="98" applyNumberFormat="1" applyFont="1"/>
    <xf numFmtId="0" fontId="14" fillId="0" borderId="0" xfId="98" applyFont="1" applyAlignment="1">
      <alignment horizontal="center" vertical="top"/>
    </xf>
    <xf numFmtId="0" fontId="13" fillId="0" borderId="0" xfId="98" applyFont="1" applyAlignment="1">
      <alignment horizontal="justify" vertical="top"/>
    </xf>
    <xf numFmtId="195" fontId="13" fillId="0" borderId="0" xfId="0" applyNumberFormat="1" applyFont="1" applyAlignment="1">
      <alignment vertical="center"/>
    </xf>
    <xf numFmtId="195" fontId="3" fillId="0" borderId="0" xfId="0" applyNumberFormat="1" applyFont="1" applyAlignment="1">
      <alignment wrapText="1"/>
    </xf>
    <xf numFmtId="195" fontId="8" fillId="0" borderId="0" xfId="0" applyNumberFormat="1" applyFont="1" applyAlignment="1">
      <alignment horizontal="right"/>
    </xf>
    <xf numFmtId="195" fontId="13" fillId="0" borderId="0" xfId="98" applyNumberFormat="1" applyFont="1"/>
    <xf numFmtId="195" fontId="13" fillId="0" borderId="0" xfId="102" applyNumberFormat="1" applyFont="1" applyAlignment="1">
      <alignment vertical="top"/>
    </xf>
    <xf numFmtId="195" fontId="8" fillId="0" borderId="0" xfId="97" applyNumberFormat="1" applyFont="1"/>
    <xf numFmtId="195" fontId="42" fillId="0" borderId="0" xfId="0" applyNumberFormat="1" applyFont="1" applyAlignment="1">
      <alignment vertical="center" wrapText="1"/>
    </xf>
    <xf numFmtId="4" fontId="13" fillId="0" borderId="0" xfId="97" applyNumberFormat="1" applyFont="1"/>
    <xf numFmtId="4" fontId="14" fillId="0" borderId="0" xfId="97" applyNumberFormat="1" applyFont="1"/>
    <xf numFmtId="0" fontId="13" fillId="0" borderId="0" xfId="97" applyFont="1"/>
    <xf numFmtId="0" fontId="9" fillId="0" borderId="0" xfId="0" applyFont="1" applyAlignment="1">
      <alignment horizontal="right"/>
    </xf>
    <xf numFmtId="183" fontId="14" fillId="0" borderId="0" xfId="98" applyNumberFormat="1" applyFont="1" applyAlignment="1">
      <alignment horizontal="center" vertical="top"/>
    </xf>
    <xf numFmtId="4" fontId="40" fillId="0" borderId="0" xfId="0" applyNumberFormat="1" applyFont="1" applyAlignment="1" applyProtection="1">
      <alignment horizontal="center" vertical="top" wrapText="1"/>
      <protection locked="0"/>
    </xf>
    <xf numFmtId="0" fontId="14" fillId="0" borderId="0" xfId="98" applyFont="1" applyAlignment="1">
      <alignment horizontal="justify" vertical="top" wrapText="1"/>
    </xf>
    <xf numFmtId="168" fontId="38" fillId="0" borderId="0" xfId="0" applyNumberFormat="1" applyFont="1" applyAlignment="1">
      <alignment horizontal="right" vertical="top"/>
    </xf>
    <xf numFmtId="0" fontId="14" fillId="0" borderId="0" xfId="0" applyFont="1" applyAlignment="1">
      <alignment horizontal="center"/>
    </xf>
    <xf numFmtId="0" fontId="14" fillId="0" borderId="0" xfId="0" applyFont="1"/>
    <xf numFmtId="4" fontId="0" fillId="0" borderId="0" xfId="0" applyNumberFormat="1" applyAlignment="1">
      <alignment horizontal="center"/>
    </xf>
    <xf numFmtId="2" fontId="14" fillId="0" borderId="0" xfId="97" applyNumberFormat="1" applyFont="1" applyAlignment="1">
      <alignment wrapText="1"/>
    </xf>
    <xf numFmtId="178" fontId="80" fillId="0" borderId="0" xfId="154" applyNumberFormat="1" applyFont="1" applyAlignment="1">
      <alignment horizontal="right" vertical="top"/>
    </xf>
    <xf numFmtId="0" fontId="14" fillId="0" borderId="0" xfId="0" applyFont="1" applyAlignment="1" applyProtection="1">
      <alignment horizontal="justify" vertical="center" wrapText="1"/>
      <protection locked="0"/>
    </xf>
    <xf numFmtId="4" fontId="13" fillId="0" borderId="0" xfId="98" applyNumberFormat="1" applyFont="1"/>
    <xf numFmtId="169" fontId="98" fillId="0" borderId="0" xfId="0" applyNumberFormat="1" applyFont="1" applyAlignment="1">
      <alignment horizontal="right" vertical="top"/>
    </xf>
    <xf numFmtId="0" fontId="60" fillId="0" borderId="0" xfId="0" applyFont="1" applyAlignment="1">
      <alignment horizontal="right" wrapText="1"/>
    </xf>
    <xf numFmtId="4" fontId="60" fillId="0" borderId="0" xfId="0" applyNumberFormat="1" applyFont="1" applyAlignment="1">
      <alignment wrapText="1"/>
    </xf>
    <xf numFmtId="0" fontId="13" fillId="0" borderId="0" xfId="0" applyFont="1" applyAlignment="1">
      <alignment horizontal="right" vertical="top"/>
    </xf>
    <xf numFmtId="166" fontId="13" fillId="0" borderId="0" xfId="98" applyNumberFormat="1" applyFont="1" applyAlignment="1">
      <alignment wrapText="1"/>
    </xf>
    <xf numFmtId="181" fontId="80" fillId="0" borderId="0" xfId="154" applyNumberFormat="1" applyFont="1" applyAlignment="1">
      <alignment horizontal="right" vertical="top"/>
    </xf>
    <xf numFmtId="180" fontId="39" fillId="0" borderId="0" xfId="154" applyNumberFormat="1" applyFont="1" applyAlignment="1">
      <alignment horizontal="right" vertical="top"/>
    </xf>
    <xf numFmtId="0" fontId="100" fillId="0" borderId="0" xfId="0" applyFont="1" applyAlignment="1">
      <alignment horizontal="center" vertical="top"/>
    </xf>
    <xf numFmtId="0" fontId="105" fillId="0" borderId="0" xfId="156" applyFont="1" applyAlignment="1">
      <alignment wrapText="1"/>
    </xf>
    <xf numFmtId="4" fontId="100" fillId="0" borderId="0" xfId="0" applyNumberFormat="1" applyFont="1" applyAlignment="1">
      <alignment horizontal="right" vertical="center"/>
    </xf>
    <xf numFmtId="4" fontId="100" fillId="0" borderId="0" xfId="0" applyNumberFormat="1" applyFont="1" applyAlignment="1">
      <alignment horizontal="center" vertical="top"/>
    </xf>
    <xf numFmtId="166" fontId="13" fillId="0" borderId="0" xfId="0" applyNumberFormat="1" applyFont="1" applyAlignment="1">
      <alignment horizontal="center"/>
    </xf>
    <xf numFmtId="182" fontId="80" fillId="0" borderId="0" xfId="154" applyNumberFormat="1" applyFont="1" applyAlignment="1">
      <alignment horizontal="right" vertical="top"/>
    </xf>
    <xf numFmtId="177" fontId="14" fillId="0" borderId="0" xfId="97" applyNumberFormat="1" applyFont="1" applyAlignment="1">
      <alignment horizontal="center" vertical="top"/>
    </xf>
    <xf numFmtId="195" fontId="13" fillId="0" borderId="0" xfId="97" applyNumberFormat="1" applyFont="1" applyAlignment="1">
      <alignment wrapText="1"/>
    </xf>
    <xf numFmtId="0" fontId="40" fillId="0" borderId="0" xfId="0" applyFont="1" applyAlignment="1" applyProtection="1">
      <alignment horizontal="left" vertical="top" wrapText="1" readingOrder="1"/>
      <protection locked="0"/>
    </xf>
    <xf numFmtId="0" fontId="40" fillId="0" borderId="0" xfId="159" applyFont="1" applyAlignment="1" applyProtection="1">
      <alignment horizontal="justify" vertical="top" wrapText="1" readingOrder="1"/>
      <protection locked="0"/>
    </xf>
    <xf numFmtId="4" fontId="40" fillId="0" borderId="0" xfId="55" applyNumberFormat="1" applyFont="1" applyFill="1" applyBorder="1" applyAlignment="1" applyProtection="1">
      <alignment horizontal="right" wrapText="1" readingOrder="1"/>
      <protection locked="0"/>
    </xf>
    <xf numFmtId="0" fontId="14" fillId="0" borderId="0" xfId="159" applyFont="1" applyAlignment="1" applyProtection="1">
      <alignment horizontal="justify" vertical="top" wrapText="1" readingOrder="1"/>
      <protection locked="0"/>
    </xf>
    <xf numFmtId="173" fontId="39" fillId="0" borderId="0" xfId="0" applyNumberFormat="1" applyFont="1" applyAlignment="1" applyProtection="1">
      <alignment horizontal="left" vertical="top" wrapText="1" readingOrder="1"/>
      <protection locked="0"/>
    </xf>
    <xf numFmtId="0" fontId="39" fillId="0" borderId="0" xfId="0" applyFont="1" applyAlignment="1" applyProtection="1">
      <alignment horizontal="right" wrapText="1" readingOrder="1"/>
      <protection locked="0"/>
    </xf>
    <xf numFmtId="4" fontId="39" fillId="0" borderId="0" xfId="0" applyNumberFormat="1" applyFont="1" applyAlignment="1" applyProtection="1">
      <alignment horizontal="right" wrapText="1" readingOrder="1"/>
      <protection locked="0"/>
    </xf>
    <xf numFmtId="199" fontId="39" fillId="0" borderId="0" xfId="97" applyNumberFormat="1" applyFont="1" applyAlignment="1" applyProtection="1">
      <alignment horizontal="left" vertical="top" wrapText="1" readingOrder="1"/>
      <protection locked="0"/>
    </xf>
    <xf numFmtId="0" fontId="40" fillId="0" borderId="0" xfId="97" applyFont="1" applyAlignment="1" applyProtection="1">
      <alignment horizontal="justify" vertical="top" wrapText="1" readingOrder="1"/>
      <protection locked="0"/>
    </xf>
    <xf numFmtId="0" fontId="40" fillId="0" borderId="0" xfId="97" applyFont="1" applyAlignment="1" applyProtection="1">
      <alignment horizontal="right" wrapText="1" readingOrder="1"/>
      <protection locked="0"/>
    </xf>
    <xf numFmtId="4" fontId="40" fillId="0" borderId="0" xfId="97" applyNumberFormat="1" applyFont="1" applyAlignment="1" applyProtection="1">
      <alignment horizontal="right" wrapText="1" readingOrder="1"/>
      <protection locked="0"/>
    </xf>
    <xf numFmtId="0" fontId="14" fillId="0" borderId="0" xfId="0" applyFont="1" applyAlignment="1" applyProtection="1">
      <alignment horizontal="justify" vertical="top" wrapText="1" readingOrder="1"/>
      <protection locked="0"/>
    </xf>
    <xf numFmtId="199" fontId="38" fillId="0" borderId="0" xfId="97" applyNumberFormat="1" applyFont="1" applyAlignment="1">
      <alignment horizontal="right" vertical="top"/>
    </xf>
    <xf numFmtId="4" fontId="13" fillId="0" borderId="0" xfId="97" applyNumberFormat="1" applyFont="1" applyAlignment="1">
      <alignment wrapText="1"/>
    </xf>
    <xf numFmtId="169" fontId="14" fillId="0" borderId="0" xfId="97" applyNumberFormat="1" applyFont="1" applyAlignment="1">
      <alignment horizontal="right" vertical="top"/>
    </xf>
    <xf numFmtId="4" fontId="39" fillId="0" borderId="0" xfId="0" applyNumberFormat="1" applyFont="1" applyAlignment="1" applyProtection="1">
      <alignment horizontal="right" vertical="top"/>
      <protection locked="0"/>
    </xf>
    <xf numFmtId="0" fontId="39" fillId="0" borderId="0" xfId="0" applyFont="1" applyAlignment="1">
      <alignment horizontal="center" vertical="top"/>
    </xf>
    <xf numFmtId="4" fontId="40" fillId="0" borderId="0" xfId="0" applyNumberFormat="1" applyFont="1" applyAlignment="1" applyProtection="1">
      <alignment horizontal="center"/>
      <protection locked="0"/>
    </xf>
    <xf numFmtId="0" fontId="14" fillId="0" borderId="0" xfId="0" applyFont="1" applyAlignment="1">
      <alignment horizontal="right" wrapText="1"/>
    </xf>
    <xf numFmtId="4" fontId="14" fillId="0" borderId="0" xfId="0" applyNumberFormat="1" applyFont="1" applyAlignment="1">
      <alignment wrapText="1"/>
    </xf>
    <xf numFmtId="184" fontId="80" fillId="0" borderId="0" xfId="154" applyNumberFormat="1" applyFont="1" applyAlignment="1">
      <alignment horizontal="right" vertical="top"/>
    </xf>
    <xf numFmtId="4" fontId="14" fillId="0" borderId="0" xfId="0" applyNumberFormat="1" applyFont="1" applyAlignment="1">
      <alignment horizontal="right"/>
    </xf>
    <xf numFmtId="195" fontId="14" fillId="0" borderId="0" xfId="0" applyNumberFormat="1" applyFont="1"/>
    <xf numFmtId="169" fontId="14" fillId="0" borderId="0" xfId="0" applyNumberFormat="1" applyFont="1" applyAlignment="1">
      <alignment horizontal="right" vertical="center"/>
    </xf>
    <xf numFmtId="0" fontId="13" fillId="0" borderId="0" xfId="0" applyFont="1" applyAlignment="1">
      <alignment horizontal="right" vertical="center" wrapText="1"/>
    </xf>
    <xf numFmtId="4" fontId="13" fillId="0" borderId="0" xfId="0" applyNumberFormat="1" applyFont="1" applyAlignment="1">
      <alignment vertical="center" wrapText="1"/>
    </xf>
    <xf numFmtId="195" fontId="13" fillId="0" borderId="0" xfId="102" applyNumberFormat="1" applyFont="1" applyAlignment="1">
      <alignment vertical="center"/>
    </xf>
    <xf numFmtId="195" fontId="60" fillId="0" borderId="0" xfId="102" applyNumberFormat="1" applyFont="1"/>
    <xf numFmtId="195" fontId="40" fillId="0" borderId="0" xfId="151" applyNumberFormat="1" applyFont="1" applyFill="1" applyAlignment="1">
      <alignment horizontal="right"/>
    </xf>
    <xf numFmtId="2" fontId="94" fillId="0" borderId="0" xfId="98" applyNumberFormat="1" applyFont="1" applyAlignment="1">
      <alignment horizontal="left"/>
    </xf>
    <xf numFmtId="174" fontId="84" fillId="0" borderId="0" xfId="0" applyNumberFormat="1" applyFont="1" applyAlignment="1">
      <alignment vertical="center"/>
    </xf>
    <xf numFmtId="0" fontId="106" fillId="0" borderId="0" xfId="154" applyFont="1" applyAlignment="1">
      <alignment vertical="center"/>
    </xf>
    <xf numFmtId="4" fontId="90" fillId="0" borderId="0" xfId="0" applyNumberFormat="1" applyFont="1" applyAlignment="1">
      <alignment horizontal="right" vertical="center"/>
    </xf>
    <xf numFmtId="166" fontId="90" fillId="0" borderId="0" xfId="0" applyNumberFormat="1" applyFont="1" applyAlignment="1">
      <alignment vertical="center"/>
    </xf>
    <xf numFmtId="0" fontId="79" fillId="0" borderId="0" xfId="154" applyFont="1" applyAlignment="1">
      <alignment vertical="top"/>
    </xf>
    <xf numFmtId="0" fontId="40" fillId="0" borderId="0" xfId="154" applyFont="1" applyAlignment="1">
      <alignment vertical="top"/>
    </xf>
    <xf numFmtId="0" fontId="9" fillId="0" borderId="0" xfId="154" applyFont="1" applyAlignment="1">
      <alignment vertical="top"/>
    </xf>
    <xf numFmtId="0" fontId="107" fillId="0" borderId="0" xfId="154" applyFont="1"/>
    <xf numFmtId="0" fontId="83" fillId="0" borderId="0" xfId="154" applyFont="1" applyAlignment="1">
      <alignment vertical="center"/>
    </xf>
    <xf numFmtId="174" fontId="35" fillId="0" borderId="0" xfId="0" applyNumberFormat="1" applyFont="1"/>
    <xf numFmtId="2" fontId="108" fillId="0" borderId="0" xfId="0" applyNumberFormat="1" applyFont="1" applyAlignment="1">
      <alignment horizontal="right"/>
    </xf>
    <xf numFmtId="49" fontId="9" fillId="0" borderId="0" xfId="0" applyNumberFormat="1" applyFont="1" applyAlignment="1">
      <alignment horizontal="left" vertical="center" wrapText="1"/>
    </xf>
    <xf numFmtId="49" fontId="40" fillId="0" borderId="0" xfId="0" applyNumberFormat="1" applyFont="1" applyAlignment="1">
      <alignment horizontal="justify" vertical="top" wrapText="1"/>
    </xf>
    <xf numFmtId="201" fontId="77" fillId="0" borderId="27" xfId="0" applyNumberFormat="1" applyFont="1" applyBorder="1" applyAlignment="1">
      <alignment horizontal="right" vertical="top"/>
    </xf>
    <xf numFmtId="49" fontId="83" fillId="0" borderId="27" xfId="0" applyNumberFormat="1" applyFont="1" applyBorder="1" applyAlignment="1">
      <alignment horizontal="left" vertical="center" wrapText="1"/>
    </xf>
    <xf numFmtId="49" fontId="83" fillId="0" borderId="0" xfId="0" applyNumberFormat="1" applyFont="1" applyAlignment="1">
      <alignment horizontal="left" vertical="center" wrapText="1"/>
    </xf>
    <xf numFmtId="198" fontId="9" fillId="0" borderId="0" xfId="157" applyNumberFormat="1" applyFont="1" applyFill="1" applyAlignment="1">
      <alignment horizontal="right" vertical="top"/>
    </xf>
    <xf numFmtId="2" fontId="108" fillId="0" borderId="0" xfId="0" applyNumberFormat="1" applyFont="1" applyAlignment="1">
      <alignment horizontal="left"/>
    </xf>
    <xf numFmtId="49" fontId="39" fillId="0" borderId="0" xfId="0" applyNumberFormat="1" applyFont="1" applyAlignment="1">
      <alignment horizontal="justify" vertical="top" wrapText="1"/>
    </xf>
    <xf numFmtId="49" fontId="40" fillId="0" borderId="0" xfId="0" applyNumberFormat="1" applyFont="1" applyAlignment="1">
      <alignment horizontal="right" vertical="top" wrapText="1"/>
    </xf>
    <xf numFmtId="49" fontId="83" fillId="0" borderId="27" xfId="0" applyNumberFormat="1" applyFont="1" applyBorder="1" applyAlignment="1">
      <alignment horizontal="left" vertical="top" wrapText="1"/>
    </xf>
    <xf numFmtId="0" fontId="109" fillId="0" borderId="0" xfId="0" applyFont="1"/>
    <xf numFmtId="43" fontId="40" fillId="0" borderId="0" xfId="157" applyFont="1" applyAlignment="1" applyProtection="1">
      <alignment horizontal="justify" vertical="top" wrapText="1" readingOrder="1"/>
      <protection locked="0"/>
    </xf>
    <xf numFmtId="43" fontId="40" fillId="0" borderId="0" xfId="157" applyFont="1" applyAlignment="1" applyProtection="1">
      <alignment horizontal="right" wrapText="1" readingOrder="1"/>
      <protection locked="0"/>
    </xf>
    <xf numFmtId="174" fontId="80" fillId="0" borderId="0" xfId="154" applyNumberFormat="1" applyFont="1" applyAlignment="1">
      <alignment horizontal="right" vertical="top"/>
    </xf>
    <xf numFmtId="0" fontId="40" fillId="0" borderId="0" xfId="97" applyFont="1" applyAlignment="1">
      <alignment horizontal="right" wrapText="1"/>
    </xf>
  </cellXfs>
  <cellStyles count="16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20% - Colore 1" xfId="7" xr:uid="{00000000-0005-0000-0000-000006000000}"/>
    <cellStyle name="20% - Colore 2" xfId="8" xr:uid="{00000000-0005-0000-0000-000007000000}"/>
    <cellStyle name="20% - Colore 3" xfId="9" xr:uid="{00000000-0005-0000-0000-000008000000}"/>
    <cellStyle name="20% - Colore 4" xfId="10" xr:uid="{00000000-0005-0000-0000-000009000000}"/>
    <cellStyle name="20% - Colore 5" xfId="11" xr:uid="{00000000-0005-0000-0000-00000A000000}"/>
    <cellStyle name="20% - Colore 6" xfId="12" xr:uid="{00000000-0005-0000-0000-00000B000000}"/>
    <cellStyle name="40% - Accent1 2" xfId="13" xr:uid="{00000000-0005-0000-0000-00000C000000}"/>
    <cellStyle name="40% - Accent2 2" xfId="14" xr:uid="{00000000-0005-0000-0000-00000D000000}"/>
    <cellStyle name="40% - Accent3 2" xfId="15" xr:uid="{00000000-0005-0000-0000-00000E000000}"/>
    <cellStyle name="40% - Accent4 2" xfId="16" xr:uid="{00000000-0005-0000-0000-00000F000000}"/>
    <cellStyle name="40% - Accent5 2" xfId="17" xr:uid="{00000000-0005-0000-0000-000010000000}"/>
    <cellStyle name="40% - Accent6 2" xfId="18" xr:uid="{00000000-0005-0000-0000-000011000000}"/>
    <cellStyle name="40% - Colore 1" xfId="19" xr:uid="{00000000-0005-0000-0000-000012000000}"/>
    <cellStyle name="40% - Colore 2" xfId="20" xr:uid="{00000000-0005-0000-0000-000013000000}"/>
    <cellStyle name="40% - Colore 3" xfId="21" xr:uid="{00000000-0005-0000-0000-000014000000}"/>
    <cellStyle name="40% - Colore 4" xfId="22" xr:uid="{00000000-0005-0000-0000-000015000000}"/>
    <cellStyle name="40% - Colore 5" xfId="23" xr:uid="{00000000-0005-0000-0000-000016000000}"/>
    <cellStyle name="40% - Colore 6"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60% - Colore 1" xfId="31" xr:uid="{00000000-0005-0000-0000-00001E000000}"/>
    <cellStyle name="60% - Colore 2" xfId="32" xr:uid="{00000000-0005-0000-0000-00001F000000}"/>
    <cellStyle name="60% - Colore 3" xfId="33" xr:uid="{00000000-0005-0000-0000-000020000000}"/>
    <cellStyle name="60% - Colore 4" xfId="34" xr:uid="{00000000-0005-0000-0000-000021000000}"/>
    <cellStyle name="60% - Colore 5" xfId="35" xr:uid="{00000000-0005-0000-0000-000022000000}"/>
    <cellStyle name="60% - Colore 6" xfId="36" xr:uid="{00000000-0005-0000-0000-000023000000}"/>
    <cellStyle name="Accent1 2" xfId="37" xr:uid="{00000000-0005-0000-0000-000024000000}"/>
    <cellStyle name="Accent2 2" xfId="38" xr:uid="{00000000-0005-0000-0000-000025000000}"/>
    <cellStyle name="Accent3 2" xfId="39" xr:uid="{00000000-0005-0000-0000-000026000000}"/>
    <cellStyle name="Accent4 2" xfId="40" xr:uid="{00000000-0005-0000-0000-000027000000}"/>
    <cellStyle name="Accent5 2" xfId="41" xr:uid="{00000000-0005-0000-0000-000028000000}"/>
    <cellStyle name="Accent6 2" xfId="42" xr:uid="{00000000-0005-0000-0000-000029000000}"/>
    <cellStyle name="Bad 2" xfId="43" xr:uid="{00000000-0005-0000-0000-00002A000000}"/>
    <cellStyle name="Calcolo" xfId="44" xr:uid="{00000000-0005-0000-0000-00002B000000}"/>
    <cellStyle name="Calculation 2" xfId="45" xr:uid="{00000000-0005-0000-0000-00002C000000}"/>
    <cellStyle name="Cella collegata" xfId="46" xr:uid="{00000000-0005-0000-0000-00002D000000}"/>
    <cellStyle name="Cella da controllare" xfId="47" xr:uid="{00000000-0005-0000-0000-00002E000000}"/>
    <cellStyle name="Check Cell 2" xfId="48" xr:uid="{00000000-0005-0000-0000-00002F000000}"/>
    <cellStyle name="Colore 1" xfId="49" xr:uid="{00000000-0005-0000-0000-000030000000}"/>
    <cellStyle name="Colore 2" xfId="50" xr:uid="{00000000-0005-0000-0000-000031000000}"/>
    <cellStyle name="Colore 3" xfId="51" xr:uid="{00000000-0005-0000-0000-000032000000}"/>
    <cellStyle name="Colore 4" xfId="52" xr:uid="{00000000-0005-0000-0000-000033000000}"/>
    <cellStyle name="Colore 5" xfId="53" xr:uid="{00000000-0005-0000-0000-000034000000}"/>
    <cellStyle name="Colore 6" xfId="54" xr:uid="{00000000-0005-0000-0000-000035000000}"/>
    <cellStyle name="Comma" xfId="157" builtinId="3"/>
    <cellStyle name="Comma 2" xfId="55" xr:uid="{00000000-0005-0000-0000-000037000000}"/>
    <cellStyle name="Comma 2 2" xfId="56" xr:uid="{00000000-0005-0000-0000-000038000000}"/>
    <cellStyle name="Comma 2 3" xfId="57" xr:uid="{00000000-0005-0000-0000-000039000000}"/>
    <cellStyle name="Comma 3" xfId="58" xr:uid="{00000000-0005-0000-0000-00003A000000}"/>
    <cellStyle name="Comma 4" xfId="59" xr:uid="{00000000-0005-0000-0000-00003B000000}"/>
    <cellStyle name="Comma 4 2" xfId="60" xr:uid="{00000000-0005-0000-0000-00003C000000}"/>
    <cellStyle name="Comma 4 2 2" xfId="61" xr:uid="{00000000-0005-0000-0000-00003D000000}"/>
    <cellStyle name="Comma 4 3" xfId="62" xr:uid="{00000000-0005-0000-0000-00003E000000}"/>
    <cellStyle name="Comma 5" xfId="63" xr:uid="{00000000-0005-0000-0000-00003F000000}"/>
    <cellStyle name="Comma 5 2" xfId="64" xr:uid="{00000000-0005-0000-0000-000040000000}"/>
    <cellStyle name="Comma 5 2 2" xfId="65" xr:uid="{00000000-0005-0000-0000-000041000000}"/>
    <cellStyle name="Comma 5 2 3" xfId="66" xr:uid="{00000000-0005-0000-0000-000042000000}"/>
    <cellStyle name="Comma 5 3" xfId="67" xr:uid="{00000000-0005-0000-0000-000043000000}"/>
    <cellStyle name="Comma 5 4" xfId="68" xr:uid="{00000000-0005-0000-0000-000044000000}"/>
    <cellStyle name="Comma_Sheet1" xfId="160" xr:uid="{00000000-0005-0000-0000-000045000000}"/>
    <cellStyle name="Currency" xfId="158" builtinId="4"/>
    <cellStyle name="Currency 2" xfId="69" xr:uid="{00000000-0005-0000-0000-000047000000}"/>
    <cellStyle name="Currency 3" xfId="70" xr:uid="{00000000-0005-0000-0000-000048000000}"/>
    <cellStyle name="Currency 4" xfId="71" xr:uid="{00000000-0005-0000-0000-000049000000}"/>
    <cellStyle name="Currency 4 2" xfId="72" xr:uid="{00000000-0005-0000-0000-00004A000000}"/>
    <cellStyle name="Currency 4 2 2" xfId="73" xr:uid="{00000000-0005-0000-0000-00004B000000}"/>
    <cellStyle name="Currency 4 2 3" xfId="74" xr:uid="{00000000-0005-0000-0000-00004C000000}"/>
    <cellStyle name="Currency 4 3" xfId="75" xr:uid="{00000000-0005-0000-0000-00004D000000}"/>
    <cellStyle name="Currency 4 4" xfId="76" xr:uid="{00000000-0005-0000-0000-00004E000000}"/>
    <cellStyle name="Excel Built-in Normal" xfId="77" xr:uid="{00000000-0005-0000-0000-00004F000000}"/>
    <cellStyle name="Excel Built-in Normal 1" xfId="78" xr:uid="{00000000-0005-0000-0000-000050000000}"/>
    <cellStyle name="Explanatory Text 2" xfId="79" xr:uid="{00000000-0005-0000-0000-000051000000}"/>
    <cellStyle name="Good 2" xfId="80" xr:uid="{00000000-0005-0000-0000-000052000000}"/>
    <cellStyle name="Heading 1 2" xfId="81" xr:uid="{00000000-0005-0000-0000-000053000000}"/>
    <cellStyle name="Heading 2 2" xfId="82" xr:uid="{00000000-0005-0000-0000-000054000000}"/>
    <cellStyle name="Heading 3 2" xfId="83" xr:uid="{00000000-0005-0000-0000-000055000000}"/>
    <cellStyle name="Heading 4 2" xfId="84" xr:uid="{00000000-0005-0000-0000-000056000000}"/>
    <cellStyle name="Input 2" xfId="85" xr:uid="{00000000-0005-0000-0000-000057000000}"/>
    <cellStyle name="kolona A" xfId="86" xr:uid="{00000000-0005-0000-0000-000058000000}"/>
    <cellStyle name="kolona B" xfId="87" xr:uid="{00000000-0005-0000-0000-000059000000}"/>
    <cellStyle name="kolona C" xfId="88" xr:uid="{00000000-0005-0000-0000-00005A000000}"/>
    <cellStyle name="kolona E" xfId="89" xr:uid="{00000000-0005-0000-0000-00005B000000}"/>
    <cellStyle name="kolona F" xfId="90" xr:uid="{00000000-0005-0000-0000-00005C000000}"/>
    <cellStyle name="kolona G" xfId="91" xr:uid="{00000000-0005-0000-0000-00005D000000}"/>
    <cellStyle name="kolona H" xfId="92" xr:uid="{00000000-0005-0000-0000-00005E000000}"/>
    <cellStyle name="Linked Cell 2" xfId="93" xr:uid="{00000000-0005-0000-0000-00005F000000}"/>
    <cellStyle name="Neutral 2" xfId="94" xr:uid="{00000000-0005-0000-0000-000060000000}"/>
    <cellStyle name="Neutrale" xfId="95" xr:uid="{00000000-0005-0000-0000-000061000000}"/>
    <cellStyle name="Normal" xfId="0" builtinId="0"/>
    <cellStyle name="Normal 10" xfId="96" xr:uid="{00000000-0005-0000-0000-000063000000}"/>
    <cellStyle name="Normal 10 2 2" xfId="154" xr:uid="{00000000-0005-0000-0000-000064000000}"/>
    <cellStyle name="Normal 10 2 2 4" xfId="161" xr:uid="{00000000-0005-0000-0000-000065000000}"/>
    <cellStyle name="Normal 12" xfId="97" xr:uid="{00000000-0005-0000-0000-000066000000}"/>
    <cellStyle name="Normal 2" xfId="98" xr:uid="{00000000-0005-0000-0000-000067000000}"/>
    <cellStyle name="Normal 2 2" xfId="99" xr:uid="{00000000-0005-0000-0000-000068000000}"/>
    <cellStyle name="Normal 2 2 2 2" xfId="162" xr:uid="{00000000-0005-0000-0000-000069000000}"/>
    <cellStyle name="Normal 2 3" xfId="100" xr:uid="{00000000-0005-0000-0000-00006A000000}"/>
    <cellStyle name="Normal 2 5" xfId="156" xr:uid="{00000000-0005-0000-0000-00006B000000}"/>
    <cellStyle name="Normal 2_02 HEP-SERVER_2.faza_sb_za _klimaproing_STABILIZACIJA" xfId="101" xr:uid="{00000000-0005-0000-0000-00006C000000}"/>
    <cellStyle name="Normal 3" xfId="102" xr:uid="{00000000-0005-0000-0000-00006D000000}"/>
    <cellStyle name="Normal 3 2" xfId="103" xr:uid="{00000000-0005-0000-0000-00006E000000}"/>
    <cellStyle name="Normal 3 3" xfId="104" xr:uid="{00000000-0005-0000-0000-00006F000000}"/>
    <cellStyle name="Normal 4" xfId="105" xr:uid="{00000000-0005-0000-0000-000070000000}"/>
    <cellStyle name="Normal 4 10" xfId="106" xr:uid="{00000000-0005-0000-0000-000071000000}"/>
    <cellStyle name="Normal 4 2" xfId="107" xr:uid="{00000000-0005-0000-0000-000072000000}"/>
    <cellStyle name="Normal 42 18" xfId="108" xr:uid="{00000000-0005-0000-0000-000073000000}"/>
    <cellStyle name="Normal 5" xfId="109" xr:uid="{00000000-0005-0000-0000-000074000000}"/>
    <cellStyle name="Normal 5 2" xfId="110" xr:uid="{00000000-0005-0000-0000-000075000000}"/>
    <cellStyle name="Normal 5 2 2" xfId="111" xr:uid="{00000000-0005-0000-0000-000076000000}"/>
    <cellStyle name="Normal 5 2 3" xfId="112" xr:uid="{00000000-0005-0000-0000-000077000000}"/>
    <cellStyle name="Normal 5 3" xfId="113" xr:uid="{00000000-0005-0000-0000-000078000000}"/>
    <cellStyle name="Normal 5 35" xfId="114" xr:uid="{00000000-0005-0000-0000-000079000000}"/>
    <cellStyle name="Normal 5 4" xfId="115" xr:uid="{00000000-0005-0000-0000-00007A000000}"/>
    <cellStyle name="Normal 5 47" xfId="116" xr:uid="{00000000-0005-0000-0000-00007B000000}"/>
    <cellStyle name="Normal 5 58" xfId="117" xr:uid="{00000000-0005-0000-0000-00007C000000}"/>
    <cellStyle name="Normal 5 66" xfId="118" xr:uid="{00000000-0005-0000-0000-00007D000000}"/>
    <cellStyle name="Normal 6" xfId="119" xr:uid="{00000000-0005-0000-0000-00007E000000}"/>
    <cellStyle name="Normal 7" xfId="120" xr:uid="{00000000-0005-0000-0000-00007F000000}"/>
    <cellStyle name="Normal 8" xfId="121" xr:uid="{00000000-0005-0000-0000-000080000000}"/>
    <cellStyle name="Normal 9" xfId="122" xr:uid="{00000000-0005-0000-0000-000081000000}"/>
    <cellStyle name="Normal_Sheet1" xfId="159" xr:uid="{00000000-0005-0000-0000-000082000000}"/>
    <cellStyle name="Normal3" xfId="123" xr:uid="{00000000-0005-0000-0000-000083000000}"/>
    <cellStyle name="Normalno 15" xfId="124" xr:uid="{00000000-0005-0000-0000-000084000000}"/>
    <cellStyle name="Normalno 2" xfId="125" xr:uid="{00000000-0005-0000-0000-000085000000}"/>
    <cellStyle name="Normalno 2 2" xfId="153" xr:uid="{00000000-0005-0000-0000-000086000000}"/>
    <cellStyle name="Normalno 3" xfId="126" xr:uid="{00000000-0005-0000-0000-000087000000}"/>
    <cellStyle name="Normalno 4" xfId="127" xr:uid="{00000000-0005-0000-0000-000088000000}"/>
    <cellStyle name="Normalno 5" xfId="128" xr:uid="{00000000-0005-0000-0000-000089000000}"/>
    <cellStyle name="Normalno 5 2" xfId="129" xr:uid="{00000000-0005-0000-0000-00008A000000}"/>
    <cellStyle name="Nota" xfId="130" xr:uid="{00000000-0005-0000-0000-00008B000000}"/>
    <cellStyle name="Note 2" xfId="131" xr:uid="{00000000-0005-0000-0000-00008C000000}"/>
    <cellStyle name="Obično 2" xfId="155" xr:uid="{00000000-0005-0000-0000-00008D000000}"/>
    <cellStyle name="Obično_SUSTAV HIDROIZOLACIJE - TROŠKOVNIK - KLAKA" xfId="152" xr:uid="{00000000-0005-0000-0000-00008E000000}"/>
    <cellStyle name="Output 2" xfId="132" xr:uid="{00000000-0005-0000-0000-00008F000000}"/>
    <cellStyle name="Percent 2" xfId="133" xr:uid="{00000000-0005-0000-0000-000090000000}"/>
    <cellStyle name="Standard_Tabelle1" xfId="134" xr:uid="{00000000-0005-0000-0000-000091000000}"/>
    <cellStyle name="Stil 1" xfId="135" xr:uid="{00000000-0005-0000-0000-000092000000}"/>
    <cellStyle name="Style 1" xfId="136" xr:uid="{00000000-0005-0000-0000-000093000000}"/>
    <cellStyle name="Testo avviso" xfId="137" xr:uid="{00000000-0005-0000-0000-000094000000}"/>
    <cellStyle name="Testo descrittivo" xfId="138" xr:uid="{00000000-0005-0000-0000-000095000000}"/>
    <cellStyle name="Titolo" xfId="139" xr:uid="{00000000-0005-0000-0000-000096000000}"/>
    <cellStyle name="Titolo 1" xfId="140" xr:uid="{00000000-0005-0000-0000-000097000000}"/>
    <cellStyle name="Titolo 2" xfId="141" xr:uid="{00000000-0005-0000-0000-000098000000}"/>
    <cellStyle name="Titolo 3" xfId="142" xr:uid="{00000000-0005-0000-0000-000099000000}"/>
    <cellStyle name="Titolo 4" xfId="143" xr:uid="{00000000-0005-0000-0000-00009A000000}"/>
    <cellStyle name="Total 2" xfId="144" xr:uid="{00000000-0005-0000-0000-00009B000000}"/>
    <cellStyle name="Totale" xfId="145" xr:uid="{00000000-0005-0000-0000-00009C000000}"/>
    <cellStyle name="Valore non valido" xfId="146" xr:uid="{00000000-0005-0000-0000-00009D000000}"/>
    <cellStyle name="Valore valido" xfId="147" xr:uid="{00000000-0005-0000-0000-00009E000000}"/>
    <cellStyle name="Valuta 2" xfId="148" xr:uid="{00000000-0005-0000-0000-00009F000000}"/>
    <cellStyle name="Warning Text 2" xfId="149" xr:uid="{00000000-0005-0000-0000-0000A0000000}"/>
    <cellStyle name="Zarez 2" xfId="150" xr:uid="{00000000-0005-0000-0000-0000A1000000}"/>
    <cellStyle name="Zarez_SUSTAV HIDROIZOLACIJE - TROŠKOVNIK - KLAKA" xfId="151" xr:uid="{00000000-0005-0000-0000-0000A2000000}"/>
  </cellStyles>
  <dxfs count="35">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i val="0"/>
        <condense val="0"/>
        <extend val="0"/>
        <color indexed="26"/>
      </font>
      <fill>
        <patternFill>
          <bgColor indexed="12"/>
        </patternFill>
      </fill>
    </dxf>
    <dxf>
      <font>
        <color theme="0"/>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colors>
    <mruColors>
      <color rgb="FFFF00FF"/>
      <color rgb="FF66FF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3" name="Picture 2">
          <a:extLst>
            <a:ext uri="{FF2B5EF4-FFF2-40B4-BE49-F238E27FC236}">
              <a16:creationId xmlns:a16="http://schemas.microsoft.com/office/drawing/2014/main" id="{5603CE8F-11DF-F532-3286-BBF7D0567F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01C99F85-A637-411A-B5CD-56D1EEEB6C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4BCF15C2-5D61-422F-B2BE-DC91733CD9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2809F9CE-5674-4DFC-BE84-83D96390B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2289B131-A635-48C9-A4D8-A149DCB656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EB9E09E5-20E8-41D6-A582-93D3C38E53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6D622492-EDBF-4B84-B9B9-D327A468B8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2C017244-5EDC-47CD-A1EE-67004D71DB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6994</xdr:colOff>
      <xdr:row>3</xdr:row>
      <xdr:rowOff>9525</xdr:rowOff>
    </xdr:to>
    <xdr:pic>
      <xdr:nvPicPr>
        <xdr:cNvPr id="2" name="Picture 1">
          <a:extLst>
            <a:ext uri="{FF2B5EF4-FFF2-40B4-BE49-F238E27FC236}">
              <a16:creationId xmlns:a16="http://schemas.microsoft.com/office/drawing/2014/main" id="{10291C5A-D827-4B94-8265-43FD46D8A5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94BD2200-0143-47C5-8F29-8D12F2AA66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DBCFB2F2-6FC5-4CFE-8808-4F1EA479A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E6B83B5B-907A-481E-89F5-2A2C8EFFBF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3F114DE7-3F63-4C7E-A89E-0E7DD32B3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1DB6DDFC-ED05-45F4-97FE-09C88A8538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B3303CB8-0309-4197-8872-F369EC1FDE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xdr:colOff>
      <xdr:row>3</xdr:row>
      <xdr:rowOff>9525</xdr:rowOff>
    </xdr:to>
    <xdr:pic>
      <xdr:nvPicPr>
        <xdr:cNvPr id="2" name="Picture 1">
          <a:extLst>
            <a:ext uri="{FF2B5EF4-FFF2-40B4-BE49-F238E27FC236}">
              <a16:creationId xmlns:a16="http://schemas.microsoft.com/office/drawing/2014/main" id="{397DD432-9374-49F7-9A3F-14B98926E6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83944"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islavp/Desktop/zonja%20total/GP-Mestrovic-Granesina%20-12092019%20TROSKOVN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_"/>
      <sheetName val="REK abcd"/>
      <sheetName val="0. NAPOMENE"/>
      <sheetName val="A.I. PRIP."/>
      <sheetName val="A.II. DEM."/>
      <sheetName val="A.III. ZEM."/>
      <sheetName val="A.IV. ARM.-BET."/>
      <sheetName val="A.V. ZID."/>
      <sheetName val="A.V.-E ESTR."/>
      <sheetName val="A.V.-Z ZBUK."/>
      <sheetName val="A.VI. IZOL."/>
      <sheetName val="A.VII. FAS.-ETIC."/>
      <sheetName val="A.VII. FAS.-VENT."/>
      <sheetName val="A.VIII. SKEL."/>
      <sheetName val="REK. A"/>
      <sheetName val="B.I. LIM."/>
      <sheetName val="B.II. BRAV."/>
      <sheetName val="B.III. BRAV.PP."/>
      <sheetName val="B.IV. ALU.BRAV."/>
      <sheetName val="B.V. STAKL."/>
      <sheetName val="B.VI. GK."/>
      <sheetName val="B.VII. KER."/>
      <sheetName val="B.VIII. KAM."/>
      <sheetName val="B.IX. STOL."/>
      <sheetName val="B.X. LIČ."/>
      <sheetName val="B.XI. POD."/>
      <sheetName val="B.XII. RAZ."/>
      <sheetName val="REK. B"/>
      <sheetName val="REK A+B"/>
    </sheetNames>
    <sheetDataSet>
      <sheetData sheetId="0">
        <row r="1">
          <cell r="A1" t="str">
            <v>INVESTITOR:</v>
          </cell>
        </row>
      </sheetData>
      <sheetData sheetId="1"/>
      <sheetData sheetId="2"/>
      <sheetData sheetId="3">
        <row r="11">
          <cell r="B11" t="str">
            <v>PRIPREMNO - ZAVRŠNI RADOVI</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8"/>
  <sheetViews>
    <sheetView showZeros="0" tabSelected="1" view="pageBreakPreview" zoomScaleNormal="100" zoomScaleSheetLayoutView="100" workbookViewId="0">
      <selection activeCell="J20" sqref="J20"/>
    </sheetView>
  </sheetViews>
  <sheetFormatPr defaultColWidth="9.140625" defaultRowHeight="12.75"/>
  <cols>
    <col min="1" max="1" width="7.28515625" style="45" customWidth="1"/>
    <col min="2" max="2" width="44" style="45" customWidth="1"/>
    <col min="3" max="3" width="6.140625" style="58" customWidth="1"/>
    <col min="4" max="4" width="10.85546875" style="59" customWidth="1"/>
    <col min="5" max="5" width="10.85546875" style="45" customWidth="1"/>
    <col min="6" max="6" width="12" style="60" customWidth="1"/>
    <col min="7" max="16384" width="9.140625" style="45"/>
  </cols>
  <sheetData>
    <row r="1" spans="1:8" ht="14.25" customHeight="1">
      <c r="A1" s="71"/>
      <c r="B1" s="71"/>
      <c r="C1" s="71"/>
      <c r="D1" s="45"/>
      <c r="E1" s="59"/>
      <c r="F1" s="72"/>
    </row>
    <row r="2" spans="1:8" ht="14.25" customHeight="1">
      <c r="A2" s="71"/>
      <c r="B2" s="71"/>
      <c r="C2" s="71"/>
      <c r="D2" s="45"/>
      <c r="E2" s="59"/>
      <c r="F2" s="59"/>
    </row>
    <row r="3" spans="1:8" ht="14.25" customHeight="1">
      <c r="A3" s="71"/>
      <c r="B3" s="71"/>
      <c r="C3" s="71"/>
      <c r="D3" s="45"/>
      <c r="E3" s="59"/>
      <c r="F3" s="72"/>
    </row>
    <row r="4" spans="1:8" s="57" customFormat="1">
      <c r="A4" s="79" t="s">
        <v>575</v>
      </c>
      <c r="B4" s="69"/>
      <c r="C4" s="80"/>
      <c r="D4" s="81"/>
      <c r="E4" s="81"/>
      <c r="F4" s="82"/>
    </row>
    <row r="5" spans="1:8" ht="409.5" customHeight="1">
      <c r="A5" s="52"/>
      <c r="B5" s="52"/>
      <c r="C5" s="52"/>
      <c r="D5" s="53"/>
      <c r="E5" s="54"/>
      <c r="F5" s="54"/>
    </row>
    <row r="6" spans="1:8" ht="4.5" customHeight="1">
      <c r="A6" s="52"/>
      <c r="B6" s="52"/>
      <c r="C6" s="52"/>
      <c r="D6" s="53"/>
      <c r="E6" s="54"/>
      <c r="F6" s="54"/>
    </row>
    <row r="7" spans="1:8" s="64" customFormat="1" ht="15.75" customHeight="1">
      <c r="A7" s="83"/>
      <c r="B7" s="536" t="s">
        <v>632</v>
      </c>
      <c r="C7" s="235"/>
      <c r="D7" s="235"/>
      <c r="E7" s="136"/>
      <c r="F7" s="136"/>
    </row>
    <row r="8" spans="1:8" ht="4.5" customHeight="1">
      <c r="A8" s="52"/>
      <c r="B8" s="145"/>
      <c r="C8" s="145"/>
      <c r="D8" s="104"/>
      <c r="E8" s="108"/>
      <c r="F8" s="108"/>
    </row>
    <row r="9" spans="1:8" s="86" customFormat="1" ht="18.75" customHeight="1">
      <c r="A9" s="84"/>
      <c r="B9" s="537" t="s">
        <v>50</v>
      </c>
      <c r="C9" s="231"/>
      <c r="D9" s="231"/>
      <c r="E9" s="538"/>
      <c r="F9" s="539"/>
    </row>
    <row r="10" spans="1:8" s="86" customFormat="1" ht="18.75" customHeight="1">
      <c r="A10" s="84"/>
      <c r="B10" s="537" t="s">
        <v>577</v>
      </c>
      <c r="C10" s="231"/>
      <c r="D10" s="231"/>
      <c r="E10" s="538"/>
      <c r="F10" s="539"/>
    </row>
    <row r="11" spans="1:8" ht="4.5" customHeight="1">
      <c r="A11" s="52"/>
      <c r="B11" s="145"/>
      <c r="C11" s="145"/>
      <c r="D11" s="104"/>
      <c r="E11" s="108"/>
      <c r="F11" s="108"/>
    </row>
    <row r="12" spans="1:8" s="64" customFormat="1" ht="15.75" customHeight="1">
      <c r="A12" s="83"/>
      <c r="B12" s="536" t="s">
        <v>633</v>
      </c>
      <c r="C12" s="235"/>
      <c r="D12" s="235"/>
      <c r="E12" s="136"/>
      <c r="F12" s="136"/>
    </row>
    <row r="13" spans="1:8" s="64" customFormat="1" ht="15.75" customHeight="1">
      <c r="A13" s="83"/>
      <c r="B13" s="536"/>
      <c r="C13" s="235"/>
      <c r="D13" s="235"/>
      <c r="E13" s="136"/>
      <c r="F13" s="136"/>
    </row>
    <row r="14" spans="1:8" s="64" customFormat="1" ht="15.75" customHeight="1">
      <c r="A14" s="83"/>
      <c r="B14" s="536" t="s">
        <v>634</v>
      </c>
      <c r="C14" s="235"/>
      <c r="D14" s="235"/>
      <c r="E14" s="136"/>
      <c r="F14" s="136"/>
    </row>
    <row r="15" spans="1:8" s="70" customFormat="1" ht="18.2" customHeight="1">
      <c r="A15" s="87"/>
      <c r="B15" s="124"/>
      <c r="C15" s="233"/>
      <c r="D15" s="233"/>
      <c r="E15" s="318"/>
      <c r="F15" s="319"/>
    </row>
    <row r="16" spans="1:8" s="12" customFormat="1" ht="12" customHeight="1">
      <c r="B16" s="540" t="s">
        <v>48</v>
      </c>
      <c r="C16" s="541"/>
      <c r="D16" s="540" t="s">
        <v>578</v>
      </c>
      <c r="E16" s="542"/>
      <c r="F16" s="543"/>
      <c r="G16" s="88"/>
      <c r="H16" s="89"/>
    </row>
    <row r="17" spans="1:8" s="64" customFormat="1" ht="15.75" customHeight="1">
      <c r="A17" s="83"/>
      <c r="B17" s="536" t="s">
        <v>635</v>
      </c>
      <c r="C17" s="536"/>
      <c r="D17" s="544" t="s">
        <v>638</v>
      </c>
      <c r="E17" s="136"/>
      <c r="F17" s="136"/>
    </row>
    <row r="18" spans="1:8" s="64" customFormat="1" ht="15.75" customHeight="1">
      <c r="A18" s="83"/>
      <c r="B18" s="545" t="s">
        <v>636</v>
      </c>
      <c r="C18" s="536"/>
      <c r="D18" s="136"/>
      <c r="E18" s="136"/>
      <c r="F18" s="136"/>
    </row>
    <row r="19" spans="1:8" s="64" customFormat="1" ht="15.75" customHeight="1">
      <c r="A19" s="83"/>
      <c r="B19" s="536" t="s">
        <v>637</v>
      </c>
      <c r="C19" s="536"/>
      <c r="D19" s="136"/>
      <c r="E19" s="136"/>
      <c r="F19" s="136"/>
    </row>
    <row r="20" spans="1:8" s="64" customFormat="1" ht="15.75" customHeight="1">
      <c r="A20" s="83"/>
      <c r="B20" s="536"/>
      <c r="C20" s="536"/>
      <c r="D20" s="544"/>
      <c r="E20" s="136"/>
      <c r="F20" s="136"/>
    </row>
    <row r="21" spans="1:8" s="12" customFormat="1" ht="12" customHeight="1">
      <c r="B21" s="540" t="s">
        <v>581</v>
      </c>
      <c r="C21" s="541"/>
      <c r="D21" s="540" t="s">
        <v>159</v>
      </c>
      <c r="E21" s="542"/>
      <c r="F21" s="543"/>
      <c r="G21" s="88"/>
      <c r="H21" s="89"/>
    </row>
    <row r="22" spans="1:8" s="64" customFormat="1" ht="15.75" customHeight="1">
      <c r="A22" s="83"/>
      <c r="B22" s="536" t="s">
        <v>582</v>
      </c>
      <c r="C22" s="536"/>
      <c r="D22" s="544" t="s">
        <v>639</v>
      </c>
      <c r="E22" s="136"/>
      <c r="F22" s="136"/>
    </row>
    <row r="23" spans="1:8" s="64" customFormat="1" ht="9.75" customHeight="1">
      <c r="A23" s="83"/>
      <c r="B23" s="136"/>
      <c r="C23" s="536"/>
      <c r="D23" s="544"/>
      <c r="E23" s="136"/>
      <c r="F23" s="136"/>
    </row>
    <row r="24" spans="1:8" s="12" customFormat="1" ht="12" customHeight="1">
      <c r="B24" s="540" t="s">
        <v>642</v>
      </c>
      <c r="C24" s="541"/>
      <c r="D24" s="540"/>
      <c r="E24" s="542"/>
      <c r="F24" s="543"/>
      <c r="G24" s="88"/>
      <c r="H24" s="89"/>
    </row>
    <row r="25" spans="1:8" s="64" customFormat="1" ht="15.75" customHeight="1">
      <c r="A25" s="83"/>
      <c r="B25" s="536" t="s">
        <v>643</v>
      </c>
      <c r="C25" s="536"/>
      <c r="D25" s="544"/>
      <c r="E25" s="136"/>
      <c r="F25" s="136"/>
    </row>
    <row r="26" spans="1:8" s="64" customFormat="1" ht="9.75" customHeight="1">
      <c r="A26" s="83"/>
      <c r="B26" s="544"/>
      <c r="C26" s="536"/>
      <c r="D26" s="544"/>
      <c r="E26" s="136"/>
      <c r="F26" s="136"/>
    </row>
    <row r="27" spans="1:8" s="12" customFormat="1" ht="12" customHeight="1">
      <c r="B27" s="540" t="s">
        <v>580</v>
      </c>
      <c r="C27" s="541"/>
      <c r="D27" s="540" t="s">
        <v>579</v>
      </c>
      <c r="E27" s="542"/>
      <c r="F27" s="543"/>
      <c r="G27" s="88"/>
      <c r="H27" s="89"/>
    </row>
    <row r="28" spans="1:8" s="64" customFormat="1" ht="15.75" customHeight="1">
      <c r="A28" s="83"/>
      <c r="B28" s="544" t="s">
        <v>641</v>
      </c>
      <c r="C28" s="536"/>
      <c r="D28" s="544" t="s">
        <v>640</v>
      </c>
      <c r="E28" s="136"/>
      <c r="F28" s="136"/>
    </row>
  </sheetData>
  <pageMargins left="0.94488188976377963" right="0.31496062992125984" top="0.31496062992125984" bottom="0.51181102362204722" header="0.43307086614173229"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6"/>
  <sheetViews>
    <sheetView showZeros="0" view="pageBreakPreview" zoomScaleNormal="100" zoomScaleSheetLayoutView="100" workbookViewId="0">
      <pane ySplit="6" topLeftCell="A54" activePane="bottomLeft" state="frozen"/>
      <selection activeCell="K62" sqref="K62"/>
      <selection pane="bottomLeft" activeCell="E72" sqref="E72"/>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9" ht="14.25" customHeight="1">
      <c r="A1" s="145"/>
      <c r="B1" s="145"/>
      <c r="C1" s="145"/>
      <c r="D1" s="104"/>
      <c r="E1" s="108"/>
      <c r="F1" s="357"/>
    </row>
    <row r="2" spans="1:9" ht="14.25" customHeight="1">
      <c r="A2" s="145"/>
      <c r="B2" s="145"/>
      <c r="C2" s="145"/>
      <c r="D2" s="104"/>
      <c r="E2" s="108"/>
      <c r="F2" s="350"/>
    </row>
    <row r="3" spans="1:9" ht="14.25" customHeight="1">
      <c r="A3" s="145"/>
      <c r="B3" s="145"/>
      <c r="C3" s="145"/>
      <c r="D3" s="104"/>
      <c r="E3" s="108"/>
      <c r="F3" s="357"/>
    </row>
    <row r="4" spans="1:9" s="231" customFormat="1">
      <c r="A4" s="141" t="s">
        <v>574</v>
      </c>
      <c r="B4" s="142" t="s">
        <v>19</v>
      </c>
      <c r="C4" s="143" t="s">
        <v>16</v>
      </c>
      <c r="D4" s="144" t="s">
        <v>17</v>
      </c>
      <c r="E4" s="144" t="s">
        <v>18</v>
      </c>
      <c r="F4" s="154" t="s">
        <v>571</v>
      </c>
    </row>
    <row r="5" spans="1:9" s="45" customFormat="1" ht="17.25" customHeight="1">
      <c r="A5" s="145"/>
      <c r="B5" s="145"/>
      <c r="C5" s="145"/>
      <c r="D5" s="104"/>
      <c r="E5" s="108"/>
      <c r="F5" s="354"/>
    </row>
    <row r="6" spans="1:9" s="78" customFormat="1" ht="15.75">
      <c r="A6" s="147" t="s">
        <v>74</v>
      </c>
      <c r="B6" s="148" t="s">
        <v>362</v>
      </c>
      <c r="C6" s="149"/>
      <c r="D6" s="150"/>
      <c r="E6" s="149"/>
      <c r="F6" s="355"/>
    </row>
    <row r="7" spans="1:9" ht="6.75" customHeight="1">
      <c r="A7" s="145"/>
      <c r="B7" s="145"/>
      <c r="C7" s="145"/>
      <c r="D7" s="104"/>
      <c r="E7" s="108"/>
      <c r="F7" s="350"/>
    </row>
    <row r="8" spans="1:9" s="124" customFormat="1">
      <c r="A8" s="234"/>
      <c r="B8" s="235" t="s">
        <v>0</v>
      </c>
      <c r="C8" s="235"/>
      <c r="D8" s="235"/>
      <c r="F8" s="358"/>
    </row>
    <row r="9" spans="1:9" ht="22.5" customHeight="1">
      <c r="A9" s="315"/>
      <c r="B9" s="122" t="s">
        <v>364</v>
      </c>
      <c r="C9" s="108"/>
      <c r="E9" s="107"/>
      <c r="F9" s="350"/>
    </row>
    <row r="10" spans="1:9" ht="22.5">
      <c r="A10" s="316" t="s">
        <v>49</v>
      </c>
      <c r="B10" s="124" t="s">
        <v>365</v>
      </c>
      <c r="C10" s="242"/>
      <c r="D10" s="242"/>
      <c r="E10" s="112"/>
      <c r="F10" s="359"/>
      <c r="G10" s="108"/>
      <c r="H10" s="125"/>
      <c r="I10" s="108"/>
    </row>
    <row r="11" spans="1:9" ht="22.5">
      <c r="A11" s="316" t="s">
        <v>49</v>
      </c>
      <c r="B11" s="124" t="s">
        <v>366</v>
      </c>
      <c r="C11" s="242"/>
      <c r="D11" s="242"/>
      <c r="E11" s="112"/>
      <c r="F11" s="359"/>
      <c r="G11" s="108"/>
      <c r="H11" s="125"/>
      <c r="I11" s="108"/>
    </row>
    <row r="12" spans="1:9" ht="45">
      <c r="A12" s="316" t="s">
        <v>49</v>
      </c>
      <c r="B12" s="124" t="s">
        <v>1324</v>
      </c>
      <c r="C12" s="242"/>
      <c r="D12" s="242"/>
      <c r="E12" s="112"/>
      <c r="F12" s="359"/>
      <c r="G12" s="108"/>
      <c r="H12" s="125"/>
      <c r="I12" s="108"/>
    </row>
    <row r="13" spans="1:9" ht="33.75">
      <c r="A13" s="316"/>
      <c r="B13" s="124" t="s">
        <v>367</v>
      </c>
      <c r="C13" s="242"/>
      <c r="D13" s="242"/>
      <c r="E13" s="112"/>
      <c r="F13" s="359"/>
      <c r="G13" s="108"/>
      <c r="H13" s="125"/>
      <c r="I13" s="108"/>
    </row>
    <row r="14" spans="1:9">
      <c r="A14" s="303"/>
      <c r="B14" s="124"/>
      <c r="C14" s="242"/>
      <c r="D14" s="242"/>
      <c r="E14" s="112"/>
      <c r="F14" s="359"/>
      <c r="G14" s="108"/>
      <c r="H14" s="125"/>
      <c r="I14" s="108"/>
    </row>
    <row r="15" spans="1:9" ht="56.25">
      <c r="A15" s="303"/>
      <c r="B15" s="124" t="s">
        <v>368</v>
      </c>
      <c r="C15" s="242"/>
      <c r="D15" s="242"/>
      <c r="E15" s="112"/>
      <c r="F15" s="359"/>
      <c r="G15" s="108"/>
      <c r="H15" s="125"/>
      <c r="I15" s="108"/>
    </row>
    <row r="16" spans="1:9" ht="101.25">
      <c r="A16" s="303"/>
      <c r="B16" s="124" t="s">
        <v>369</v>
      </c>
      <c r="C16" s="242"/>
      <c r="D16" s="242"/>
      <c r="E16" s="112"/>
      <c r="F16" s="359"/>
      <c r="G16" s="108"/>
      <c r="H16" s="125"/>
      <c r="I16" s="108"/>
    </row>
    <row r="17" spans="1:9" ht="33.75">
      <c r="A17" s="303"/>
      <c r="B17" s="124" t="s">
        <v>370</v>
      </c>
      <c r="C17" s="242"/>
      <c r="D17" s="242"/>
      <c r="E17" s="112"/>
      <c r="F17" s="359"/>
      <c r="G17" s="108"/>
      <c r="H17" s="125"/>
      <c r="I17" s="108"/>
    </row>
    <row r="18" spans="1:9">
      <c r="A18" s="303"/>
      <c r="B18" s="124"/>
      <c r="C18" s="242"/>
      <c r="D18" s="242"/>
      <c r="E18" s="112"/>
      <c r="F18" s="359"/>
      <c r="G18" s="108"/>
      <c r="H18" s="125"/>
      <c r="I18" s="108"/>
    </row>
    <row r="19" spans="1:9">
      <c r="A19" s="303"/>
      <c r="B19" s="110" t="s">
        <v>89</v>
      </c>
      <c r="C19" s="242"/>
      <c r="D19" s="242"/>
      <c r="E19" s="112"/>
      <c r="F19" s="359"/>
      <c r="G19" s="108"/>
      <c r="H19" s="125"/>
      <c r="I19" s="108"/>
    </row>
    <row r="20" spans="1:9" ht="33.75">
      <c r="A20" s="303"/>
      <c r="B20" s="124" t="s">
        <v>371</v>
      </c>
      <c r="C20" s="242"/>
      <c r="D20" s="242"/>
      <c r="E20" s="112"/>
      <c r="F20" s="359"/>
      <c r="G20" s="108"/>
      <c r="H20" s="125"/>
      <c r="I20" s="108"/>
    </row>
    <row r="21" spans="1:9">
      <c r="A21" s="316" t="s">
        <v>49</v>
      </c>
      <c r="B21" s="124" t="s">
        <v>372</v>
      </c>
      <c r="C21" s="242"/>
      <c r="D21" s="242"/>
      <c r="E21" s="112"/>
      <c r="F21" s="359"/>
      <c r="G21" s="108"/>
      <c r="H21" s="125"/>
      <c r="I21" s="108"/>
    </row>
    <row r="22" spans="1:9" ht="22.5" customHeight="1">
      <c r="A22" s="316" t="s">
        <v>49</v>
      </c>
      <c r="B22" s="124" t="s">
        <v>373</v>
      </c>
      <c r="C22" s="242"/>
      <c r="D22" s="242"/>
      <c r="E22" s="112"/>
      <c r="F22" s="359"/>
      <c r="G22" s="108"/>
      <c r="H22" s="125"/>
      <c r="I22" s="108"/>
    </row>
    <row r="23" spans="1:9" ht="22.5">
      <c r="A23" s="316" t="s">
        <v>49</v>
      </c>
      <c r="B23" s="124" t="s">
        <v>374</v>
      </c>
      <c r="C23" s="242"/>
      <c r="D23" s="242"/>
      <c r="E23" s="112"/>
      <c r="F23" s="359"/>
      <c r="G23" s="108"/>
      <c r="H23" s="125"/>
      <c r="I23" s="108"/>
    </row>
    <row r="24" spans="1:9" ht="11.25" customHeight="1">
      <c r="A24" s="316" t="s">
        <v>49</v>
      </c>
      <c r="B24" s="124" t="s">
        <v>375</v>
      </c>
      <c r="C24" s="242"/>
      <c r="D24" s="242"/>
      <c r="E24" s="112"/>
      <c r="F24" s="359"/>
      <c r="G24" s="108"/>
      <c r="H24" s="125"/>
      <c r="I24" s="108"/>
    </row>
    <row r="25" spans="1:9">
      <c r="A25" s="316" t="s">
        <v>49</v>
      </c>
      <c r="B25" s="124" t="s">
        <v>376</v>
      </c>
      <c r="C25" s="242"/>
      <c r="D25" s="242"/>
      <c r="E25" s="112"/>
      <c r="F25" s="359"/>
      <c r="G25" s="108"/>
      <c r="H25" s="125"/>
      <c r="I25" s="108"/>
    </row>
    <row r="26" spans="1:9" ht="22.5">
      <c r="A26" s="316" t="s">
        <v>49</v>
      </c>
      <c r="B26" s="124" t="s">
        <v>377</v>
      </c>
      <c r="C26" s="242"/>
      <c r="D26" s="242"/>
      <c r="E26" s="112"/>
      <c r="F26" s="359"/>
      <c r="G26" s="108"/>
      <c r="H26" s="125"/>
      <c r="I26" s="108"/>
    </row>
    <row r="27" spans="1:9" ht="22.5">
      <c r="A27" s="316" t="s">
        <v>49</v>
      </c>
      <c r="B27" s="124" t="s">
        <v>378</v>
      </c>
      <c r="C27" s="242"/>
      <c r="D27" s="242"/>
      <c r="E27" s="112"/>
      <c r="F27" s="359"/>
      <c r="G27" s="108"/>
      <c r="H27" s="125"/>
      <c r="I27" s="108"/>
    </row>
    <row r="28" spans="1:9">
      <c r="A28" s="316" t="s">
        <v>49</v>
      </c>
      <c r="B28" s="124" t="s">
        <v>236</v>
      </c>
      <c r="C28" s="242"/>
      <c r="D28" s="242"/>
      <c r="E28" s="112"/>
      <c r="F28" s="359"/>
      <c r="G28" s="108"/>
      <c r="H28" s="125"/>
      <c r="I28" s="108"/>
    </row>
    <row r="29" spans="1:9">
      <c r="A29" s="316" t="s">
        <v>49</v>
      </c>
      <c r="B29" s="124" t="s">
        <v>379</v>
      </c>
      <c r="C29" s="242"/>
      <c r="D29" s="242"/>
      <c r="E29" s="112"/>
      <c r="F29" s="359"/>
      <c r="G29" s="108"/>
      <c r="H29" s="125"/>
      <c r="I29" s="108"/>
    </row>
    <row r="30" spans="1:9" ht="22.5">
      <c r="A30" s="316" t="s">
        <v>49</v>
      </c>
      <c r="B30" s="124" t="s">
        <v>380</v>
      </c>
      <c r="C30" s="242"/>
      <c r="D30" s="242"/>
      <c r="E30" s="112"/>
      <c r="F30" s="359"/>
      <c r="G30" s="108"/>
      <c r="H30" s="125"/>
      <c r="I30" s="108"/>
    </row>
    <row r="31" spans="1:9">
      <c r="A31" s="297"/>
      <c r="B31" s="298"/>
      <c r="C31" s="298"/>
      <c r="D31" s="298"/>
      <c r="E31" s="107"/>
      <c r="F31" s="350"/>
    </row>
    <row r="32" spans="1:9">
      <c r="A32" s="297"/>
      <c r="B32" s="298"/>
      <c r="C32" s="298"/>
      <c r="D32" s="298"/>
      <c r="E32" s="107"/>
      <c r="F32" s="350"/>
    </row>
    <row r="33" spans="1:12" s="282" customFormat="1" ht="24">
      <c r="A33" s="435">
        <f>COUNT($A$1:A31)+1</f>
        <v>1</v>
      </c>
      <c r="B33" s="371" t="s">
        <v>381</v>
      </c>
      <c r="C33" s="434"/>
      <c r="D33" s="434"/>
      <c r="E33" s="318"/>
      <c r="F33" s="396"/>
    </row>
    <row r="34" spans="1:12" s="124" customFormat="1" ht="78.75">
      <c r="A34" s="234"/>
      <c r="B34" s="124" t="s">
        <v>562</v>
      </c>
      <c r="E34" s="253"/>
      <c r="F34" s="132" t="str">
        <f t="shared" ref="F34:F61" si="0">IF(OR(OR(E34=0,E34=""),OR(D34=0,D34="")),"",D34*E34)</f>
        <v/>
      </c>
      <c r="G34" s="254"/>
    </row>
    <row r="35" spans="1:12" s="124" customFormat="1" ht="33.75">
      <c r="A35" s="234"/>
      <c r="B35" s="124" t="s">
        <v>382</v>
      </c>
      <c r="E35" s="253"/>
      <c r="F35" s="132" t="str">
        <f t="shared" si="0"/>
        <v/>
      </c>
      <c r="G35" s="254"/>
    </row>
    <row r="36" spans="1:12" s="124" customFormat="1" ht="33.75">
      <c r="A36" s="234"/>
      <c r="B36" s="124" t="s">
        <v>383</v>
      </c>
      <c r="E36" s="253"/>
      <c r="F36" s="132" t="str">
        <f t="shared" si="0"/>
        <v/>
      </c>
      <c r="G36" s="254"/>
    </row>
    <row r="37" spans="1:12" s="124" customFormat="1" ht="33.75">
      <c r="A37" s="234"/>
      <c r="B37" s="124" t="s">
        <v>363</v>
      </c>
      <c r="E37" s="253"/>
      <c r="F37" s="132" t="str">
        <f t="shared" si="0"/>
        <v/>
      </c>
      <c r="G37" s="254"/>
    </row>
    <row r="38" spans="1:12" s="124" customFormat="1" ht="45">
      <c r="A38" s="234"/>
      <c r="B38" s="124" t="s">
        <v>765</v>
      </c>
      <c r="E38" s="253"/>
      <c r="F38" s="132" t="str">
        <f t="shared" si="0"/>
        <v/>
      </c>
      <c r="G38" s="254"/>
    </row>
    <row r="39" spans="1:12" ht="22.5">
      <c r="A39" s="109"/>
      <c r="B39" s="40" t="s">
        <v>1127</v>
      </c>
      <c r="C39" s="111"/>
      <c r="D39" s="112"/>
      <c r="E39" s="112"/>
      <c r="F39" s="132" t="str">
        <f t="shared" si="0"/>
        <v/>
      </c>
      <c r="G39" s="108"/>
      <c r="H39" s="125"/>
      <c r="I39" s="108"/>
    </row>
    <row r="40" spans="1:12" ht="11.25" customHeight="1">
      <c r="A40" s="109" t="s">
        <v>14</v>
      </c>
      <c r="B40" s="40" t="s">
        <v>384</v>
      </c>
      <c r="C40" s="111" t="s">
        <v>5</v>
      </c>
      <c r="D40" s="112">
        <v>76.5</v>
      </c>
      <c r="E40" s="112"/>
      <c r="F40" s="132">
        <f>ROUND(D40*E40,2)</f>
        <v>0</v>
      </c>
      <c r="G40" s="108"/>
      <c r="H40" s="125"/>
      <c r="I40" s="108"/>
    </row>
    <row r="41" spans="1:12" ht="22.5" customHeight="1">
      <c r="A41" s="109" t="s">
        <v>15</v>
      </c>
      <c r="B41" s="110" t="s">
        <v>1129</v>
      </c>
      <c r="C41" s="111" t="s">
        <v>5</v>
      </c>
      <c r="D41" s="112">
        <v>45.7</v>
      </c>
      <c r="E41" s="112"/>
      <c r="F41" s="132">
        <f>ROUND(D41*E41,2)</f>
        <v>0</v>
      </c>
      <c r="G41" s="108"/>
      <c r="H41" s="125"/>
      <c r="I41" s="108"/>
    </row>
    <row r="42" spans="1:12" ht="22.5">
      <c r="A42" s="109" t="s">
        <v>13</v>
      </c>
      <c r="B42" s="110" t="s">
        <v>1128</v>
      </c>
      <c r="C42" s="111" t="s">
        <v>1</v>
      </c>
      <c r="D42" s="112">
        <v>41.46</v>
      </c>
      <c r="E42" s="112"/>
      <c r="F42" s="132">
        <f>ROUND(D42*E42,2)</f>
        <v>0</v>
      </c>
      <c r="G42" s="108"/>
      <c r="H42" s="125"/>
      <c r="I42" s="108"/>
    </row>
    <row r="43" spans="1:12" s="6" customFormat="1">
      <c r="A43" s="18"/>
      <c r="B43" s="40"/>
      <c r="C43" s="10"/>
      <c r="D43" s="7"/>
      <c r="E43" s="7"/>
      <c r="F43" s="132" t="str">
        <f t="shared" si="0"/>
        <v/>
      </c>
    </row>
    <row r="44" spans="1:12" s="282" customFormat="1" ht="48">
      <c r="A44" s="435">
        <f>COUNT($A$8:A41)+1</f>
        <v>2</v>
      </c>
      <c r="B44" s="371" t="s">
        <v>1117</v>
      </c>
      <c r="C44" s="434"/>
      <c r="D44" s="434"/>
      <c r="E44" s="318"/>
      <c r="F44" s="132" t="str">
        <f t="shared" si="0"/>
        <v/>
      </c>
    </row>
    <row r="45" spans="1:12" s="4" customFormat="1" ht="56.25">
      <c r="A45" s="448"/>
      <c r="B45" s="51" t="s">
        <v>1118</v>
      </c>
      <c r="D45" s="395"/>
      <c r="E45" s="373"/>
      <c r="F45" s="132" t="str">
        <f t="shared" si="0"/>
        <v/>
      </c>
      <c r="H45" s="395"/>
      <c r="I45" s="395"/>
      <c r="J45" s="395"/>
      <c r="K45" s="395"/>
      <c r="L45" s="395"/>
    </row>
    <row r="46" spans="1:12" s="4" customFormat="1" ht="33" customHeight="1">
      <c r="A46" s="448"/>
      <c r="B46" s="51" t="s">
        <v>1119</v>
      </c>
      <c r="D46" s="395"/>
      <c r="E46" s="373"/>
      <c r="F46" s="132" t="str">
        <f t="shared" si="0"/>
        <v/>
      </c>
      <c r="H46" s="395"/>
      <c r="I46" s="395"/>
      <c r="J46" s="395"/>
      <c r="K46" s="395"/>
      <c r="L46" s="395"/>
    </row>
    <row r="47" spans="1:12" s="4" customFormat="1" ht="56.25">
      <c r="A47" s="448"/>
      <c r="B47" s="51" t="s">
        <v>1120</v>
      </c>
      <c r="D47" s="395"/>
      <c r="E47" s="373"/>
      <c r="F47" s="132" t="str">
        <f t="shared" si="0"/>
        <v/>
      </c>
      <c r="H47" s="395"/>
      <c r="I47" s="395"/>
      <c r="J47" s="395"/>
      <c r="K47" s="395"/>
      <c r="L47" s="395"/>
    </row>
    <row r="48" spans="1:12" s="4" customFormat="1" ht="44.45" customHeight="1">
      <c r="A48" s="448"/>
      <c r="B48" s="124" t="s">
        <v>1121</v>
      </c>
      <c r="D48" s="395"/>
      <c r="E48" s="373"/>
      <c r="F48" s="132" t="str">
        <f t="shared" si="0"/>
        <v/>
      </c>
      <c r="H48" s="395"/>
      <c r="I48" s="395"/>
      <c r="J48" s="395"/>
      <c r="K48" s="395"/>
      <c r="L48" s="395"/>
    </row>
    <row r="49" spans="1:17" s="5" customFormat="1" ht="22.5" customHeight="1">
      <c r="A49" s="18"/>
      <c r="B49" s="40" t="s">
        <v>1122</v>
      </c>
      <c r="C49" s="10" t="s">
        <v>5</v>
      </c>
      <c r="D49" s="7">
        <v>778.7</v>
      </c>
      <c r="E49" s="7"/>
      <c r="F49" s="132">
        <f>ROUND(D49*E49,2)</f>
        <v>0</v>
      </c>
      <c r="G49" s="15"/>
      <c r="H49" s="39"/>
      <c r="I49" s="15"/>
    </row>
    <row r="50" spans="1:17" s="4" customFormat="1" ht="11.25" customHeight="1">
      <c r="A50" s="449"/>
      <c r="B50" s="450"/>
      <c r="C50" s="128"/>
      <c r="D50" s="2"/>
      <c r="E50" s="451"/>
      <c r="F50" s="132" t="str">
        <f t="shared" si="0"/>
        <v/>
      </c>
    </row>
    <row r="51" spans="1:17" s="282" customFormat="1" ht="24">
      <c r="A51" s="435">
        <f>COUNT($A$8:A49)+1</f>
        <v>3</v>
      </c>
      <c r="B51" s="371" t="s">
        <v>1123</v>
      </c>
      <c r="C51" s="434"/>
      <c r="D51" s="434"/>
      <c r="E51" s="318"/>
      <c r="F51" s="132" t="str">
        <f t="shared" si="0"/>
        <v/>
      </c>
    </row>
    <row r="52" spans="1:17" s="454" customFormat="1" ht="45">
      <c r="A52" s="455"/>
      <c r="B52" s="456" t="s">
        <v>1326</v>
      </c>
      <c r="C52" s="452"/>
      <c r="D52" s="452"/>
      <c r="E52" s="453"/>
      <c r="F52" s="132" t="str">
        <f t="shared" si="0"/>
        <v/>
      </c>
    </row>
    <row r="53" spans="1:17" s="461" customFormat="1" ht="67.5">
      <c r="A53" s="455"/>
      <c r="B53" s="456" t="s">
        <v>1124</v>
      </c>
      <c r="C53" s="457"/>
      <c r="D53" s="458"/>
      <c r="E53" s="459"/>
      <c r="F53" s="132" t="str">
        <f t="shared" si="0"/>
        <v/>
      </c>
      <c r="G53" s="460"/>
      <c r="H53" s="460"/>
      <c r="I53" s="460"/>
      <c r="J53" s="460"/>
      <c r="K53" s="460"/>
      <c r="L53" s="460"/>
      <c r="M53" s="460"/>
    </row>
    <row r="54" spans="1:17" s="461" customFormat="1" ht="22.5">
      <c r="A54" s="455"/>
      <c r="B54" s="456" t="s">
        <v>1125</v>
      </c>
      <c r="C54" s="457"/>
      <c r="D54" s="458"/>
      <c r="E54" s="459"/>
      <c r="F54" s="132" t="str">
        <f t="shared" si="0"/>
        <v/>
      </c>
      <c r="G54" s="460"/>
      <c r="H54" s="460"/>
      <c r="I54" s="460"/>
      <c r="J54" s="460"/>
      <c r="K54" s="460"/>
      <c r="L54" s="460"/>
      <c r="M54" s="460"/>
    </row>
    <row r="55" spans="1:17" s="465" customFormat="1" ht="11.25" customHeight="1">
      <c r="A55" s="462"/>
      <c r="B55" s="463" t="s">
        <v>1126</v>
      </c>
      <c r="C55" s="17" t="s">
        <v>1</v>
      </c>
      <c r="D55" s="17">
        <v>107</v>
      </c>
      <c r="E55" s="464"/>
      <c r="F55" s="132">
        <f>ROUND(D55*E55,2)</f>
        <v>0</v>
      </c>
      <c r="H55" s="466"/>
    </row>
    <row r="56" spans="1:17" s="51" customFormat="1">
      <c r="A56" s="11"/>
      <c r="B56" s="235"/>
      <c r="C56" s="235"/>
      <c r="D56" s="235"/>
      <c r="F56" s="132" t="str">
        <f t="shared" si="0"/>
        <v/>
      </c>
    </row>
    <row r="57" spans="1:17" s="282" customFormat="1" ht="24">
      <c r="A57" s="435">
        <f>COUNT($A$8:A55)+1</f>
        <v>4</v>
      </c>
      <c r="B57" s="371" t="s">
        <v>1132</v>
      </c>
      <c r="C57" s="434"/>
      <c r="D57" s="434"/>
      <c r="E57" s="318"/>
      <c r="F57" s="132" t="str">
        <f t="shared" si="0"/>
        <v/>
      </c>
    </row>
    <row r="58" spans="1:17" s="24" customFormat="1" ht="57" customHeight="1">
      <c r="A58" s="160"/>
      <c r="B58" s="179" t="s">
        <v>1319</v>
      </c>
      <c r="C58" s="169"/>
      <c r="D58" s="170"/>
      <c r="E58" s="27"/>
      <c r="F58" s="132" t="str">
        <f t="shared" si="0"/>
        <v/>
      </c>
      <c r="G58" s="387"/>
      <c r="H58" s="23"/>
      <c r="I58" s="23"/>
      <c r="J58" s="23"/>
      <c r="K58" s="23"/>
      <c r="L58" s="23"/>
      <c r="M58" s="23"/>
      <c r="N58" s="23"/>
      <c r="O58" s="23"/>
      <c r="P58" s="23"/>
      <c r="Q58" s="23"/>
    </row>
    <row r="59" spans="1:17" s="24" customFormat="1" ht="11.25" customHeight="1">
      <c r="A59" s="160"/>
      <c r="B59" s="179" t="s">
        <v>1133</v>
      </c>
      <c r="C59" s="169"/>
      <c r="D59" s="170"/>
      <c r="E59" s="27"/>
      <c r="F59" s="132" t="str">
        <f t="shared" si="0"/>
        <v/>
      </c>
      <c r="G59" s="387"/>
      <c r="H59" s="23"/>
      <c r="I59" s="23"/>
      <c r="J59" s="23"/>
      <c r="K59" s="23"/>
      <c r="L59" s="23"/>
      <c r="M59" s="23"/>
      <c r="N59" s="23"/>
      <c r="O59" s="23"/>
      <c r="P59" s="23"/>
      <c r="Q59" s="23"/>
    </row>
    <row r="60" spans="1:17" s="4" customFormat="1" ht="11.25" customHeight="1">
      <c r="A60" s="160"/>
      <c r="B60" s="44" t="s">
        <v>1134</v>
      </c>
      <c r="C60" s="394"/>
      <c r="D60" s="395"/>
      <c r="E60" s="373"/>
      <c r="F60" s="132" t="str">
        <f t="shared" si="0"/>
        <v/>
      </c>
      <c r="H60" s="416"/>
    </row>
    <row r="61" spans="1:17" s="24" customFormat="1" ht="22.5">
      <c r="A61" s="160"/>
      <c r="B61" s="179" t="s">
        <v>1135</v>
      </c>
      <c r="C61" s="169"/>
      <c r="D61" s="170"/>
      <c r="E61" s="27"/>
      <c r="F61" s="132" t="str">
        <f t="shared" si="0"/>
        <v/>
      </c>
      <c r="G61" s="387"/>
      <c r="H61" s="23"/>
      <c r="I61" s="23"/>
      <c r="J61" s="23"/>
      <c r="K61" s="23"/>
      <c r="L61" s="23"/>
      <c r="M61" s="23"/>
      <c r="N61" s="23"/>
      <c r="O61" s="23"/>
      <c r="P61" s="23"/>
      <c r="Q61" s="23"/>
    </row>
    <row r="62" spans="1:17" s="5" customFormat="1" ht="67.5">
      <c r="A62" s="18"/>
      <c r="B62" s="40" t="s">
        <v>1136</v>
      </c>
      <c r="C62" s="10" t="s">
        <v>5</v>
      </c>
      <c r="D62" s="7">
        <v>252.5</v>
      </c>
      <c r="E62" s="7"/>
      <c r="F62" s="132">
        <f>ROUND(D62*E62,2)</f>
        <v>0</v>
      </c>
      <c r="G62" s="15"/>
      <c r="H62" s="39"/>
      <c r="I62" s="15"/>
    </row>
    <row r="63" spans="1:17">
      <c r="A63" s="109"/>
      <c r="B63" s="305"/>
      <c r="C63" s="107"/>
      <c r="E63" s="107"/>
      <c r="F63" s="360"/>
    </row>
    <row r="64" spans="1:17">
      <c r="A64" s="109"/>
      <c r="B64" s="305"/>
      <c r="C64" s="107"/>
      <c r="E64" s="107"/>
      <c r="F64" s="360"/>
    </row>
    <row r="65" spans="1:6">
      <c r="A65" s="109"/>
      <c r="B65" s="305"/>
      <c r="C65" s="107"/>
      <c r="E65" s="107"/>
      <c r="F65" s="360"/>
    </row>
    <row r="66" spans="1:6" ht="12" thickBot="1">
      <c r="A66" s="109"/>
      <c r="B66" s="305"/>
      <c r="C66" s="107"/>
      <c r="E66" s="107"/>
      <c r="F66" s="360"/>
    </row>
    <row r="67" spans="1:6" s="220" customFormat="1" ht="19.899999999999999" customHeight="1" thickBot="1">
      <c r="A67" s="224" t="str">
        <f>A6</f>
        <v>8.</v>
      </c>
      <c r="B67" s="225" t="str">
        <f>B6</f>
        <v>IZOLATERSKI RADOVI</v>
      </c>
      <c r="C67" s="226"/>
      <c r="D67" s="226"/>
      <c r="E67" s="227"/>
      <c r="F67" s="356" t="str">
        <f>IF(SUM(F1:F66)&gt;0,SUM(F1:F66),"")</f>
        <v/>
      </c>
    </row>
    <row r="68" spans="1:6" ht="3" customHeight="1"/>
    <row r="70" spans="1:6">
      <c r="B70" s="126"/>
    </row>
    <row r="71" spans="1:6">
      <c r="B71" s="126"/>
    </row>
    <row r="72" spans="1:6">
      <c r="B72" s="255"/>
    </row>
    <row r="73" spans="1:6">
      <c r="B73" s="126"/>
    </row>
    <row r="75" spans="1:6">
      <c r="B75" s="299"/>
    </row>
    <row r="76" spans="1:6">
      <c r="B76" s="136"/>
      <c r="C76" s="41"/>
      <c r="D76" s="42"/>
    </row>
  </sheetData>
  <conditionalFormatting sqref="F58:F59 F61">
    <cfRule type="cellIs" dxfId="7" priority="1"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1" manualBreakCount="1">
    <brk id="32"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S145"/>
  <sheetViews>
    <sheetView showZeros="0" view="pageBreakPreview" zoomScaleNormal="100" zoomScaleSheetLayoutView="100" workbookViewId="0">
      <pane ySplit="6" topLeftCell="A154" activePane="bottomLeft" state="frozen"/>
      <selection activeCell="K62" sqref="K62"/>
      <selection pane="bottomLeft" activeCell="H67" sqref="H67:I80"/>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253" ht="14.25" customHeight="1">
      <c r="A1" s="145"/>
      <c r="B1" s="145"/>
      <c r="C1" s="145"/>
      <c r="D1" s="104"/>
      <c r="E1" s="108"/>
      <c r="F1" s="353"/>
    </row>
    <row r="2" spans="1:253" ht="14.25" customHeight="1">
      <c r="A2" s="145"/>
      <c r="B2" s="145"/>
      <c r="C2" s="145"/>
      <c r="D2" s="104"/>
      <c r="E2" s="108"/>
      <c r="F2" s="107"/>
    </row>
    <row r="3" spans="1:253" ht="14.25" customHeight="1">
      <c r="A3" s="145"/>
      <c r="B3" s="145"/>
      <c r="C3" s="145"/>
      <c r="D3" s="104"/>
      <c r="E3" s="108"/>
      <c r="F3" s="353"/>
    </row>
    <row r="4" spans="1:253" s="231" customFormat="1">
      <c r="A4" s="141" t="s">
        <v>574</v>
      </c>
      <c r="B4" s="142" t="s">
        <v>19</v>
      </c>
      <c r="C4" s="143" t="s">
        <v>16</v>
      </c>
      <c r="D4" s="144" t="s">
        <v>17</v>
      </c>
      <c r="E4" s="144" t="s">
        <v>18</v>
      </c>
      <c r="F4" s="352" t="s">
        <v>571</v>
      </c>
    </row>
    <row r="5" spans="1:253" s="45" customFormat="1" ht="17.25" customHeight="1">
      <c r="A5" s="145"/>
      <c r="B5" s="145"/>
      <c r="C5" s="145"/>
      <c r="D5" s="104"/>
      <c r="E5" s="108"/>
      <c r="F5" s="354"/>
    </row>
    <row r="6" spans="1:253" s="78" customFormat="1" ht="15.75">
      <c r="A6" s="147" t="s">
        <v>76</v>
      </c>
      <c r="B6" s="148" t="s">
        <v>84</v>
      </c>
      <c r="C6" s="149"/>
      <c r="D6" s="150"/>
      <c r="E6" s="149"/>
      <c r="F6" s="355"/>
    </row>
    <row r="7" spans="1:253" ht="6.75" customHeight="1">
      <c r="A7" s="145"/>
      <c r="B7" s="145"/>
      <c r="C7" s="145"/>
      <c r="D7" s="104"/>
      <c r="E7" s="108"/>
      <c r="F7" s="350"/>
    </row>
    <row r="8" spans="1:253" s="124" customFormat="1">
      <c r="A8" s="234"/>
      <c r="B8" s="235" t="s">
        <v>0</v>
      </c>
      <c r="C8" s="235"/>
      <c r="D8" s="235"/>
      <c r="F8" s="358"/>
    </row>
    <row r="9" spans="1:253" s="5" customFormat="1" ht="56.25">
      <c r="A9" s="16"/>
      <c r="B9" s="16" t="s">
        <v>853</v>
      </c>
      <c r="C9" s="16"/>
      <c r="D9" s="16"/>
      <c r="E9" s="16"/>
      <c r="F9" s="43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row>
    <row r="10" spans="1:253" s="5" customFormat="1" ht="33.75">
      <c r="A10" s="16"/>
      <c r="B10" s="16" t="s">
        <v>854</v>
      </c>
      <c r="C10" s="16"/>
      <c r="D10" s="16"/>
      <c r="E10" s="16"/>
      <c r="F10" s="43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row>
    <row r="11" spans="1:253" ht="67.5" customHeight="1">
      <c r="A11" s="237"/>
      <c r="B11" s="124" t="s">
        <v>563</v>
      </c>
      <c r="C11" s="233"/>
      <c r="D11" s="233"/>
      <c r="E11" s="107"/>
      <c r="F11" s="350"/>
    </row>
    <row r="12" spans="1:253" ht="67.5">
      <c r="A12" s="237"/>
      <c r="B12" s="124" t="s">
        <v>564</v>
      </c>
      <c r="C12" s="233"/>
      <c r="D12" s="233"/>
      <c r="E12" s="107"/>
      <c r="F12" s="350"/>
    </row>
    <row r="13" spans="1:253" s="233" customFormat="1" ht="22.5">
      <c r="A13" s="21"/>
      <c r="B13" s="124" t="s">
        <v>152</v>
      </c>
      <c r="E13" s="295"/>
      <c r="F13" s="362"/>
    </row>
    <row r="14" spans="1:253" s="233" customFormat="1" ht="56.25">
      <c r="A14" s="21"/>
      <c r="B14" s="124" t="s">
        <v>565</v>
      </c>
      <c r="E14" s="295"/>
      <c r="F14" s="362"/>
    </row>
    <row r="15" spans="1:253">
      <c r="A15" s="237"/>
      <c r="B15" s="124"/>
      <c r="C15" s="233"/>
      <c r="D15" s="233"/>
      <c r="E15" s="107"/>
      <c r="F15" s="350"/>
    </row>
    <row r="16" spans="1:253" s="233" customFormat="1">
      <c r="A16" s="21"/>
      <c r="B16" s="124" t="s">
        <v>153</v>
      </c>
      <c r="E16" s="295"/>
      <c r="F16" s="362"/>
    </row>
    <row r="17" spans="1:7" s="233" customFormat="1" ht="33.75">
      <c r="A17" s="313" t="s">
        <v>49</v>
      </c>
      <c r="B17" s="124" t="s">
        <v>1321</v>
      </c>
      <c r="E17" s="295"/>
      <c r="F17" s="362"/>
    </row>
    <row r="18" spans="1:7" s="233" customFormat="1" ht="33.75">
      <c r="A18" s="313" t="s">
        <v>49</v>
      </c>
      <c r="B18" s="124" t="s">
        <v>1322</v>
      </c>
      <c r="E18" s="295"/>
      <c r="F18" s="362"/>
    </row>
    <row r="19" spans="1:7" s="233" customFormat="1">
      <c r="A19" s="313"/>
      <c r="B19" s="124"/>
      <c r="E19" s="295"/>
      <c r="F19" s="362"/>
    </row>
    <row r="20" spans="1:7" s="233" customFormat="1">
      <c r="A20" s="313"/>
      <c r="B20" s="124" t="s">
        <v>154</v>
      </c>
      <c r="E20" s="295"/>
      <c r="F20" s="362"/>
    </row>
    <row r="21" spans="1:7" s="233" customFormat="1" ht="33.75">
      <c r="A21" s="313" t="s">
        <v>49</v>
      </c>
      <c r="B21" s="124" t="s">
        <v>1323</v>
      </c>
      <c r="E21" s="295"/>
      <c r="F21" s="362"/>
    </row>
    <row r="22" spans="1:7" s="233" customFormat="1" ht="33.75">
      <c r="A22" s="313" t="s">
        <v>49</v>
      </c>
      <c r="B22" s="124" t="s">
        <v>1327</v>
      </c>
      <c r="E22" s="295"/>
      <c r="F22" s="362"/>
    </row>
    <row r="23" spans="1:7" s="233" customFormat="1">
      <c r="A23" s="21"/>
      <c r="B23" s="124"/>
      <c r="E23" s="295"/>
      <c r="F23" s="362"/>
    </row>
    <row r="24" spans="1:7" s="5" customFormat="1" ht="22.5">
      <c r="A24" s="29"/>
      <c r="B24" s="165" t="s">
        <v>855</v>
      </c>
      <c r="C24" s="17"/>
      <c r="D24" s="17"/>
      <c r="E24" s="7"/>
      <c r="F24" s="437"/>
      <c r="G24" s="15"/>
    </row>
    <row r="25" spans="1:7" s="51" customFormat="1" ht="45">
      <c r="A25" s="28" t="s">
        <v>49</v>
      </c>
      <c r="B25" s="51" t="s">
        <v>856</v>
      </c>
      <c r="C25" s="17"/>
      <c r="D25" s="17"/>
      <c r="E25" s="7"/>
      <c r="F25" s="437"/>
    </row>
    <row r="26" spans="1:7" s="51" customFormat="1" ht="33.75">
      <c r="A26" s="28" t="s">
        <v>49</v>
      </c>
      <c r="B26" s="51" t="s">
        <v>857</v>
      </c>
      <c r="F26" s="157"/>
    </row>
    <row r="27" spans="1:7" s="5" customFormat="1" ht="33.75">
      <c r="A27" s="28" t="s">
        <v>49</v>
      </c>
      <c r="B27" s="51" t="s">
        <v>858</v>
      </c>
      <c r="C27" s="51"/>
      <c r="D27" s="51"/>
      <c r="E27" s="51"/>
      <c r="F27" s="157"/>
    </row>
    <row r="28" spans="1:7" s="5" customFormat="1" ht="33.75">
      <c r="A28" s="28" t="s">
        <v>49</v>
      </c>
      <c r="B28" s="16" t="s">
        <v>859</v>
      </c>
      <c r="C28" s="15"/>
      <c r="D28" s="15"/>
      <c r="E28" s="27"/>
      <c r="F28" s="133"/>
    </row>
    <row r="29" spans="1:7" s="5" customFormat="1" ht="67.5">
      <c r="A29" s="28" t="s">
        <v>49</v>
      </c>
      <c r="B29" s="16" t="s">
        <v>860</v>
      </c>
      <c r="C29" s="15"/>
      <c r="D29" s="15"/>
      <c r="E29" s="27"/>
      <c r="F29" s="133"/>
    </row>
    <row r="30" spans="1:7" s="5" customFormat="1">
      <c r="A30" s="28" t="s">
        <v>49</v>
      </c>
      <c r="B30" s="16" t="s">
        <v>861</v>
      </c>
      <c r="C30" s="15"/>
      <c r="D30" s="15"/>
      <c r="E30" s="27"/>
      <c r="F30" s="133"/>
    </row>
    <row r="31" spans="1:7" s="5" customFormat="1">
      <c r="A31" s="28"/>
      <c r="B31" s="16"/>
      <c r="C31" s="15"/>
      <c r="D31" s="15"/>
      <c r="E31" s="27"/>
      <c r="F31" s="133"/>
    </row>
    <row r="32" spans="1:7" ht="45">
      <c r="A32" s="297"/>
      <c r="B32" s="110" t="s">
        <v>96</v>
      </c>
      <c r="C32" s="298"/>
      <c r="D32" s="298"/>
      <c r="E32" s="107"/>
      <c r="F32" s="350"/>
    </row>
    <row r="33" spans="1:14">
      <c r="A33" s="297"/>
      <c r="B33" s="298"/>
      <c r="C33" s="298"/>
      <c r="D33" s="298"/>
      <c r="E33" s="107"/>
      <c r="F33" s="350"/>
    </row>
    <row r="34" spans="1:14">
      <c r="A34" s="109"/>
      <c r="B34" s="244"/>
      <c r="C34" s="111"/>
      <c r="D34" s="112"/>
      <c r="E34" s="107"/>
      <c r="F34" s="360"/>
    </row>
    <row r="35" spans="1:14" ht="36">
      <c r="A35" s="389">
        <f>COUNT($A$1:A34)+1</f>
        <v>1</v>
      </c>
      <c r="B35" s="371" t="s">
        <v>875</v>
      </c>
      <c r="C35" s="314"/>
      <c r="D35" s="314"/>
      <c r="E35" s="107"/>
      <c r="F35" s="350" t="str">
        <f>IF(OR(OR(E35=0,E35=""),OR($D35=0,$D35="")),"",$D35*E35)</f>
        <v/>
      </c>
    </row>
    <row r="36" spans="1:14" s="24" customFormat="1" ht="45">
      <c r="A36" s="384"/>
      <c r="B36" s="19" t="s">
        <v>862</v>
      </c>
      <c r="C36" s="385"/>
      <c r="D36" s="100"/>
      <c r="E36" s="386"/>
      <c r="F36" s="438"/>
      <c r="G36" s="387"/>
      <c r="H36" s="23"/>
      <c r="I36" s="23"/>
      <c r="J36" s="23"/>
      <c r="K36" s="23"/>
      <c r="L36" s="23"/>
      <c r="M36" s="23"/>
      <c r="N36" s="23"/>
    </row>
    <row r="37" spans="1:14" s="24" customFormat="1" ht="45">
      <c r="A37" s="384"/>
      <c r="B37" s="19" t="s">
        <v>863</v>
      </c>
      <c r="C37" s="385"/>
      <c r="D37" s="100"/>
      <c r="E37" s="386"/>
      <c r="F37" s="438"/>
      <c r="G37" s="387"/>
      <c r="H37" s="23"/>
      <c r="I37" s="23"/>
      <c r="J37" s="23"/>
      <c r="K37" s="23"/>
      <c r="L37" s="23"/>
      <c r="M37" s="23"/>
      <c r="N37" s="23"/>
    </row>
    <row r="38" spans="1:14" s="24" customFormat="1" ht="67.5">
      <c r="A38" s="384"/>
      <c r="B38" s="19" t="s">
        <v>1056</v>
      </c>
      <c r="C38" s="385"/>
      <c r="D38" s="100"/>
      <c r="E38" s="386"/>
      <c r="F38" s="438"/>
      <c r="G38" s="387"/>
      <c r="H38" s="23"/>
      <c r="I38" s="23"/>
      <c r="J38" s="23"/>
      <c r="K38" s="23"/>
      <c r="L38" s="23"/>
      <c r="M38" s="23"/>
      <c r="N38" s="23"/>
    </row>
    <row r="39" spans="1:14" s="6" customFormat="1" ht="57" customHeight="1">
      <c r="A39" s="384"/>
      <c r="B39" s="19" t="s">
        <v>864</v>
      </c>
      <c r="C39" s="385"/>
      <c r="D39" s="100"/>
      <c r="E39" s="386"/>
      <c r="F39" s="438"/>
    </row>
    <row r="40" spans="1:14" s="24" customFormat="1" ht="12" customHeight="1">
      <c r="A40" s="18"/>
      <c r="B40" s="51" t="s">
        <v>865</v>
      </c>
      <c r="C40" s="10"/>
      <c r="D40" s="7"/>
      <c r="E40" s="7"/>
      <c r="F40" s="132"/>
      <c r="G40" s="387"/>
      <c r="H40" s="23"/>
      <c r="I40" s="23"/>
      <c r="J40" s="23"/>
      <c r="K40" s="23"/>
      <c r="L40" s="23"/>
      <c r="M40" s="23"/>
      <c r="N40" s="23"/>
    </row>
    <row r="41" spans="1:14" s="6" customFormat="1" ht="78.75">
      <c r="A41" s="18"/>
      <c r="B41" s="51" t="s">
        <v>1429</v>
      </c>
      <c r="C41" s="10"/>
      <c r="D41" s="7"/>
      <c r="E41" s="7"/>
      <c r="F41" s="132"/>
    </row>
    <row r="42" spans="1:14" s="24" customFormat="1" ht="45">
      <c r="A42" s="18"/>
      <c r="B42" s="165" t="s">
        <v>1430</v>
      </c>
      <c r="C42" s="10"/>
      <c r="D42" s="7"/>
      <c r="E42" s="7"/>
      <c r="F42" s="132"/>
      <c r="G42" s="387"/>
      <c r="H42" s="23"/>
      <c r="I42" s="23"/>
      <c r="J42" s="23"/>
      <c r="K42" s="23"/>
      <c r="L42" s="23"/>
      <c r="M42" s="23"/>
      <c r="N42" s="23"/>
    </row>
    <row r="43" spans="1:14" s="24" customFormat="1" ht="33.75">
      <c r="A43" s="18"/>
      <c r="B43" s="51" t="s">
        <v>866</v>
      </c>
      <c r="C43" s="10"/>
      <c r="D43" s="7"/>
      <c r="E43" s="7"/>
      <c r="F43" s="132"/>
      <c r="G43" s="387"/>
      <c r="H43" s="23"/>
      <c r="I43" s="23"/>
      <c r="J43" s="23"/>
      <c r="K43" s="23"/>
      <c r="L43" s="23"/>
      <c r="M43" s="23"/>
      <c r="N43" s="23"/>
    </row>
    <row r="44" spans="1:14" s="24" customFormat="1" ht="45">
      <c r="A44" s="18"/>
      <c r="B44" s="51" t="s">
        <v>867</v>
      </c>
      <c r="C44" s="10"/>
      <c r="D44" s="7"/>
      <c r="E44" s="7"/>
      <c r="F44" s="132"/>
      <c r="G44" s="387"/>
      <c r="H44" s="23"/>
      <c r="I44" s="23"/>
      <c r="J44" s="23"/>
      <c r="K44" s="23"/>
      <c r="L44" s="23"/>
      <c r="M44" s="23"/>
      <c r="N44" s="23"/>
    </row>
    <row r="45" spans="1:14" s="24" customFormat="1" ht="56.25">
      <c r="A45" s="384"/>
      <c r="B45" s="19" t="s">
        <v>868</v>
      </c>
      <c r="C45" s="385"/>
      <c r="D45" s="100"/>
      <c r="E45" s="386"/>
      <c r="F45" s="438"/>
      <c r="G45" s="387"/>
      <c r="H45" s="23"/>
      <c r="I45" s="23"/>
      <c r="J45" s="23"/>
      <c r="K45" s="23"/>
      <c r="L45" s="23"/>
      <c r="M45" s="23"/>
      <c r="N45" s="23"/>
    </row>
    <row r="46" spans="1:14" s="24" customFormat="1" ht="14.25">
      <c r="A46" s="18"/>
      <c r="B46" s="51" t="s">
        <v>869</v>
      </c>
      <c r="C46" s="10"/>
      <c r="D46" s="7"/>
      <c r="E46" s="7"/>
      <c r="F46" s="132"/>
      <c r="G46" s="387"/>
      <c r="H46" s="23"/>
      <c r="I46" s="23"/>
      <c r="J46" s="23"/>
      <c r="K46" s="23"/>
      <c r="L46" s="23"/>
      <c r="M46" s="23"/>
      <c r="N46" s="23"/>
    </row>
    <row r="47" spans="1:14" s="24" customFormat="1" ht="45">
      <c r="A47" s="384"/>
      <c r="B47" s="44" t="s">
        <v>870</v>
      </c>
      <c r="C47" s="388"/>
      <c r="D47" s="100"/>
      <c r="E47" s="386"/>
      <c r="F47" s="438"/>
      <c r="G47" s="387"/>
      <c r="H47" s="23"/>
      <c r="I47" s="23"/>
      <c r="J47" s="23"/>
      <c r="K47" s="23"/>
      <c r="L47" s="23"/>
      <c r="M47" s="23"/>
      <c r="N47" s="23"/>
    </row>
    <row r="48" spans="1:14" s="24" customFormat="1" ht="33.75">
      <c r="A48" s="384"/>
      <c r="B48" s="19" t="s">
        <v>871</v>
      </c>
      <c r="C48" s="388"/>
      <c r="D48" s="100"/>
      <c r="E48" s="386"/>
      <c r="F48" s="438"/>
      <c r="G48" s="387"/>
      <c r="H48" s="23"/>
      <c r="I48" s="23"/>
      <c r="J48" s="23"/>
      <c r="K48" s="23"/>
      <c r="L48" s="23"/>
      <c r="M48" s="23"/>
      <c r="N48" s="23"/>
    </row>
    <row r="49" spans="1:14" s="24" customFormat="1" ht="57.75" customHeight="1">
      <c r="A49" s="384"/>
      <c r="B49" s="19" t="s">
        <v>872</v>
      </c>
      <c r="C49" s="388"/>
      <c r="D49" s="100"/>
      <c r="E49" s="386"/>
      <c r="F49" s="438"/>
      <c r="G49" s="387"/>
      <c r="H49" s="23"/>
      <c r="I49" s="23"/>
      <c r="J49" s="23"/>
      <c r="K49" s="23"/>
      <c r="L49" s="23"/>
      <c r="M49" s="23"/>
      <c r="N49" s="23"/>
    </row>
    <row r="50" spans="1:14" s="24" customFormat="1" ht="22.5">
      <c r="A50" s="384"/>
      <c r="B50" s="19" t="s">
        <v>873</v>
      </c>
      <c r="C50" s="388"/>
      <c r="D50" s="100"/>
      <c r="E50" s="386"/>
      <c r="F50" s="438"/>
      <c r="G50" s="387"/>
      <c r="H50" s="23"/>
      <c r="I50" s="23"/>
      <c r="J50" s="23"/>
      <c r="K50" s="23"/>
      <c r="L50" s="23"/>
      <c r="M50" s="23"/>
      <c r="N50" s="23"/>
    </row>
    <row r="51" spans="1:14" s="24" customFormat="1" ht="45">
      <c r="A51" s="384"/>
      <c r="B51" s="43" t="s">
        <v>874</v>
      </c>
      <c r="C51" s="388"/>
      <c r="D51" s="100"/>
      <c r="E51" s="386"/>
      <c r="F51" s="438"/>
      <c r="G51" s="387"/>
      <c r="H51" s="23"/>
      <c r="I51" s="23"/>
      <c r="J51" s="23"/>
      <c r="K51" s="23"/>
      <c r="L51" s="23"/>
      <c r="M51" s="23"/>
      <c r="N51" s="23"/>
    </row>
    <row r="52" spans="1:14" s="124" customFormat="1" ht="22.5">
      <c r="A52" s="234"/>
      <c r="B52" s="124" t="s">
        <v>326</v>
      </c>
      <c r="F52" s="358"/>
    </row>
    <row r="53" spans="1:14" s="124" customFormat="1" ht="58.5" customHeight="1">
      <c r="A53" s="234"/>
      <c r="B53" s="124" t="s">
        <v>764</v>
      </c>
      <c r="F53" s="358"/>
    </row>
    <row r="54" spans="1:14" s="124" customFormat="1" ht="11.25" customHeight="1">
      <c r="A54" s="234"/>
      <c r="B54" s="110" t="s">
        <v>877</v>
      </c>
      <c r="F54" s="358"/>
    </row>
    <row r="55" spans="1:14" s="255" customFormat="1" ht="11.25" customHeight="1">
      <c r="A55" s="109" t="s">
        <v>14</v>
      </c>
      <c r="B55" s="40" t="s">
        <v>876</v>
      </c>
      <c r="C55" s="111"/>
      <c r="D55" s="112"/>
      <c r="E55" s="112"/>
      <c r="F55" s="360"/>
    </row>
    <row r="56" spans="1:14" s="255" customFormat="1" ht="11.25" customHeight="1">
      <c r="A56" s="109" t="s">
        <v>15</v>
      </c>
      <c r="B56" s="40" t="s">
        <v>878</v>
      </c>
      <c r="C56" s="111"/>
      <c r="D56" s="112"/>
      <c r="E56" s="112"/>
      <c r="F56" s="360"/>
    </row>
    <row r="57" spans="1:14" s="255" customFormat="1" ht="11.25" customHeight="1">
      <c r="A57" s="109" t="s">
        <v>13</v>
      </c>
      <c r="B57" s="40" t="s">
        <v>879</v>
      </c>
      <c r="C57" s="111"/>
      <c r="D57" s="112"/>
      <c r="E57" s="112"/>
      <c r="F57" s="360"/>
    </row>
    <row r="58" spans="1:14" s="255" customFormat="1" ht="11.25" customHeight="1">
      <c r="A58" s="109" t="s">
        <v>41</v>
      </c>
      <c r="B58" s="40" t="s">
        <v>880</v>
      </c>
      <c r="C58" s="111"/>
      <c r="D58" s="112"/>
      <c r="E58" s="112"/>
      <c r="F58" s="360"/>
    </row>
    <row r="59" spans="1:14" s="255" customFormat="1" ht="11.25" customHeight="1">
      <c r="A59" s="109" t="s">
        <v>42</v>
      </c>
      <c r="B59" s="390" t="s">
        <v>881</v>
      </c>
      <c r="C59" s="391"/>
      <c r="D59" s="392"/>
      <c r="E59" s="392"/>
      <c r="F59" s="393"/>
    </row>
    <row r="60" spans="1:14" s="255" customFormat="1" ht="22.5">
      <c r="A60" s="109"/>
      <c r="B60" s="110" t="s">
        <v>882</v>
      </c>
      <c r="C60" s="111" t="s">
        <v>37</v>
      </c>
      <c r="D60" s="112">
        <v>26.7</v>
      </c>
      <c r="E60" s="112"/>
      <c r="F60" s="132">
        <f>ROUND(D60*E60,2)</f>
        <v>0</v>
      </c>
    </row>
    <row r="61" spans="1:14" s="124" customFormat="1" ht="3" customHeight="1">
      <c r="A61" s="234"/>
      <c r="F61" s="358"/>
    </row>
    <row r="62" spans="1:14" s="124" customFormat="1">
      <c r="A62" s="234"/>
      <c r="B62" s="110" t="s">
        <v>883</v>
      </c>
      <c r="F62" s="358"/>
    </row>
    <row r="63" spans="1:14" s="255" customFormat="1">
      <c r="A63" s="109" t="s">
        <v>43</v>
      </c>
      <c r="B63" s="40" t="s">
        <v>884</v>
      </c>
      <c r="C63" s="111"/>
      <c r="D63" s="112"/>
      <c r="E63" s="112"/>
      <c r="F63" s="360" t="str">
        <f t="shared" ref="F63:F64" si="0">IF(OR(OR(E63=0,E63=""),OR(D63=0,D63="")),"",D63*E63)</f>
        <v/>
      </c>
    </row>
    <row r="64" spans="1:14" s="255" customFormat="1">
      <c r="A64" s="109" t="s">
        <v>311</v>
      </c>
      <c r="B64" s="390" t="s">
        <v>885</v>
      </c>
      <c r="C64" s="391"/>
      <c r="D64" s="392"/>
      <c r="E64" s="392"/>
      <c r="F64" s="393" t="str">
        <f t="shared" si="0"/>
        <v/>
      </c>
    </row>
    <row r="65" spans="1:8" s="255" customFormat="1">
      <c r="A65" s="109"/>
      <c r="B65" s="110" t="s">
        <v>886</v>
      </c>
      <c r="C65" s="111" t="s">
        <v>37</v>
      </c>
      <c r="D65" s="112">
        <v>4.2</v>
      </c>
      <c r="E65" s="112"/>
      <c r="F65" s="132">
        <f>ROUND(D65*E65,2)</f>
        <v>0</v>
      </c>
    </row>
    <row r="66" spans="1:8" s="255" customFormat="1" ht="3" customHeight="1">
      <c r="A66" s="109"/>
      <c r="B66" s="40"/>
      <c r="C66" s="111"/>
      <c r="D66" s="112"/>
      <c r="E66" s="112"/>
      <c r="F66" s="360"/>
    </row>
    <row r="67" spans="1:8" s="255" customFormat="1" ht="22.5">
      <c r="A67" s="109" t="s">
        <v>358</v>
      </c>
      <c r="B67" s="40" t="s">
        <v>1172</v>
      </c>
      <c r="C67" s="111" t="s">
        <v>5</v>
      </c>
      <c r="D67" s="112">
        <v>475.5</v>
      </c>
      <c r="E67" s="112"/>
      <c r="F67" s="132">
        <f>ROUND(D67*E67,2)</f>
        <v>0</v>
      </c>
    </row>
    <row r="68" spans="1:8" s="255" customFormat="1" ht="12.75" customHeight="1">
      <c r="A68" s="109" t="s">
        <v>359</v>
      </c>
      <c r="B68" s="40" t="s">
        <v>324</v>
      </c>
      <c r="C68" s="111" t="s">
        <v>5</v>
      </c>
      <c r="D68" s="112">
        <f>SUM(D66:D67)</f>
        <v>475.5</v>
      </c>
      <c r="E68" s="112"/>
      <c r="F68" s="132">
        <f>ROUND(D68*E68,2)</f>
        <v>0</v>
      </c>
    </row>
    <row r="69" spans="1:8" s="255" customFormat="1">
      <c r="A69" s="109" t="s">
        <v>360</v>
      </c>
      <c r="B69" s="40" t="s">
        <v>596</v>
      </c>
      <c r="C69" s="111" t="s">
        <v>37</v>
      </c>
      <c r="D69" s="112">
        <v>0.15</v>
      </c>
      <c r="E69" s="112"/>
      <c r="F69" s="132">
        <f>ROUND(D69*E69,2)</f>
        <v>0</v>
      </c>
    </row>
    <row r="70" spans="1:8" ht="22.5">
      <c r="A70" s="109" t="s">
        <v>361</v>
      </c>
      <c r="B70" s="244" t="s">
        <v>1174</v>
      </c>
      <c r="C70" s="107" t="s">
        <v>401</v>
      </c>
      <c r="D70" s="107">
        <v>1</v>
      </c>
      <c r="E70" s="107"/>
      <c r="F70" s="132">
        <f>ROUND(D70*E70,2)</f>
        <v>0</v>
      </c>
      <c r="H70" s="108"/>
    </row>
    <row r="71" spans="1:8" ht="3" customHeight="1">
      <c r="A71" s="109"/>
      <c r="B71" s="244"/>
      <c r="C71" s="107"/>
      <c r="D71" s="107"/>
      <c r="E71" s="107"/>
      <c r="F71" s="360"/>
      <c r="H71" s="108"/>
    </row>
    <row r="72" spans="1:8" s="255" customFormat="1">
      <c r="A72" s="109"/>
      <c r="B72" s="40" t="s">
        <v>887</v>
      </c>
      <c r="C72" s="111"/>
      <c r="D72" s="112"/>
      <c r="E72" s="112"/>
      <c r="F72" s="360"/>
    </row>
    <row r="73" spans="1:8" s="255" customFormat="1" ht="33.75">
      <c r="A73" s="109" t="s">
        <v>357</v>
      </c>
      <c r="B73" s="40" t="s">
        <v>597</v>
      </c>
      <c r="C73" s="111" t="s">
        <v>5</v>
      </c>
      <c r="D73" s="112">
        <v>330</v>
      </c>
      <c r="E73" s="112"/>
      <c r="F73" s="132">
        <f>ROUND(D73*E73,2)</f>
        <v>0</v>
      </c>
    </row>
    <row r="74" spans="1:8" s="255" customFormat="1" ht="33.75">
      <c r="A74" s="109" t="s">
        <v>358</v>
      </c>
      <c r="B74" s="40" t="s">
        <v>1424</v>
      </c>
      <c r="C74" s="111" t="s">
        <v>5</v>
      </c>
      <c r="D74" s="112">
        <v>23.6</v>
      </c>
      <c r="E74" s="112"/>
      <c r="F74" s="132">
        <f>ROUND(D74*E74,2)</f>
        <v>0</v>
      </c>
    </row>
    <row r="75" spans="1:8" s="255" customFormat="1" ht="12.75" customHeight="1">
      <c r="A75" s="109" t="s">
        <v>359</v>
      </c>
      <c r="B75" s="40" t="s">
        <v>324</v>
      </c>
      <c r="C75" s="111" t="s">
        <v>5</v>
      </c>
      <c r="D75" s="112">
        <f>SUM(D73:D74)</f>
        <v>353.6</v>
      </c>
      <c r="E75" s="112"/>
      <c r="F75" s="132">
        <f>ROUND(D75*E75,2)</f>
        <v>0</v>
      </c>
    </row>
    <row r="76" spans="1:8" s="255" customFormat="1">
      <c r="A76" s="109" t="s">
        <v>360</v>
      </c>
      <c r="B76" s="40" t="s">
        <v>596</v>
      </c>
      <c r="C76" s="111" t="s">
        <v>37</v>
      </c>
      <c r="D76" s="112">
        <v>0.3</v>
      </c>
      <c r="E76" s="112"/>
      <c r="F76" s="132">
        <f>ROUND(D76*E76,2)</f>
        <v>0</v>
      </c>
    </row>
    <row r="77" spans="1:8" ht="22.5">
      <c r="A77" s="109" t="s">
        <v>361</v>
      </c>
      <c r="B77" s="244" t="s">
        <v>595</v>
      </c>
      <c r="C77" s="107" t="s">
        <v>401</v>
      </c>
      <c r="D77" s="107">
        <v>1</v>
      </c>
      <c r="E77" s="107"/>
      <c r="F77" s="132">
        <f>ROUND(D77*E77,2)</f>
        <v>0</v>
      </c>
      <c r="H77" s="108"/>
    </row>
    <row r="78" spans="1:8" s="5" customFormat="1">
      <c r="A78" s="164"/>
      <c r="B78" s="166"/>
      <c r="C78" s="166"/>
      <c r="D78" s="166"/>
      <c r="E78" s="27"/>
      <c r="F78" s="133"/>
    </row>
    <row r="79" spans="1:8" s="5" customFormat="1" ht="25.5">
      <c r="A79" s="389">
        <f>COUNT($A$1:A78)+1</f>
        <v>2</v>
      </c>
      <c r="B79" s="102" t="s">
        <v>803</v>
      </c>
      <c r="C79" s="27"/>
      <c r="D79" s="15"/>
      <c r="E79" s="27"/>
      <c r="F79" s="133"/>
    </row>
    <row r="80" spans="1:8" s="5" customFormat="1" ht="22.5">
      <c r="A80" s="14"/>
      <c r="B80" s="44" t="s">
        <v>804</v>
      </c>
      <c r="C80" s="27"/>
      <c r="D80" s="15"/>
      <c r="E80" s="27"/>
      <c r="F80" s="133"/>
    </row>
    <row r="81" spans="1:6" s="5" customFormat="1" ht="112.5" customHeight="1">
      <c r="A81" s="14"/>
      <c r="B81" s="44" t="s">
        <v>805</v>
      </c>
      <c r="C81" s="27"/>
      <c r="D81" s="15"/>
      <c r="E81" s="27"/>
      <c r="F81" s="133"/>
    </row>
    <row r="82" spans="1:6" s="5" customFormat="1" ht="90">
      <c r="A82" s="14"/>
      <c r="B82" s="44" t="s">
        <v>806</v>
      </c>
      <c r="C82" s="27"/>
      <c r="D82" s="15"/>
      <c r="E82" s="27"/>
      <c r="F82" s="133"/>
    </row>
    <row r="83" spans="1:6" s="51" customFormat="1" ht="33.75">
      <c r="A83" s="11"/>
      <c r="B83" s="51" t="s">
        <v>807</v>
      </c>
      <c r="F83" s="132" t="str">
        <f>IF(OR(OR(E83=0,E83=""),OR(D83=0,D83="")),"",D83*E83)</f>
        <v/>
      </c>
    </row>
    <row r="84" spans="1:6" s="6" customFormat="1" ht="56.25">
      <c r="B84" s="26" t="s">
        <v>808</v>
      </c>
      <c r="C84" s="34"/>
      <c r="D84" s="48"/>
      <c r="E84" s="33"/>
      <c r="F84" s="132"/>
    </row>
    <row r="85" spans="1:6" s="51" customFormat="1" ht="67.5">
      <c r="A85" s="11"/>
      <c r="B85" s="51" t="s">
        <v>809</v>
      </c>
      <c r="F85" s="132" t="str">
        <f>IF(OR(OR(E85=0,E85=""),OR(D85=0,D85="")),"",D85*E85)</f>
        <v/>
      </c>
    </row>
    <row r="86" spans="1:6" s="6" customFormat="1">
      <c r="A86" s="18"/>
      <c r="B86" s="51" t="s">
        <v>810</v>
      </c>
      <c r="C86" s="34"/>
      <c r="D86" s="33"/>
      <c r="E86" s="33"/>
      <c r="F86" s="132"/>
    </row>
    <row r="87" spans="1:6" s="51" customFormat="1" ht="183" customHeight="1">
      <c r="A87" s="11"/>
      <c r="B87" s="51" t="s">
        <v>1427</v>
      </c>
      <c r="F87" s="132"/>
    </row>
    <row r="88" spans="1:6" s="51" customFormat="1" ht="22.5">
      <c r="A88" s="11"/>
      <c r="B88" s="51" t="s">
        <v>811</v>
      </c>
      <c r="F88" s="132"/>
    </row>
    <row r="89" spans="1:6" s="6" customFormat="1">
      <c r="A89" s="18"/>
      <c r="B89" s="51" t="s">
        <v>812</v>
      </c>
      <c r="C89" s="34"/>
      <c r="D89" s="33"/>
      <c r="E89" s="33"/>
      <c r="F89" s="132"/>
    </row>
    <row r="90" spans="1:6" s="51" customFormat="1" ht="45">
      <c r="A90" s="11"/>
      <c r="B90" s="51" t="s">
        <v>813</v>
      </c>
      <c r="F90" s="132"/>
    </row>
    <row r="91" spans="1:6" s="6" customFormat="1" ht="45">
      <c r="A91" s="377"/>
      <c r="B91" s="51" t="s">
        <v>814</v>
      </c>
      <c r="C91" s="10"/>
      <c r="D91" s="7"/>
      <c r="E91" s="7"/>
      <c r="F91" s="132"/>
    </row>
    <row r="92" spans="1:6" s="6" customFormat="1">
      <c r="A92" s="377"/>
      <c r="B92" s="51" t="s">
        <v>112</v>
      </c>
      <c r="C92" s="34"/>
      <c r="D92" s="33"/>
      <c r="E92" s="7"/>
      <c r="F92" s="132"/>
    </row>
    <row r="93" spans="1:6" s="5" customFormat="1" ht="22.5">
      <c r="A93" s="14"/>
      <c r="B93" s="44" t="s">
        <v>163</v>
      </c>
      <c r="C93" s="27"/>
      <c r="D93" s="15"/>
      <c r="E93" s="27"/>
      <c r="F93" s="132" t="str">
        <f>IF(OR(OR(E93=0,E93=""),OR(D93=0,D93="")),"",D93*E93)</f>
        <v/>
      </c>
    </row>
    <row r="94" spans="1:6" s="5" customFormat="1" ht="33.75">
      <c r="A94" s="14"/>
      <c r="B94" s="19" t="s">
        <v>815</v>
      </c>
      <c r="C94" s="27"/>
      <c r="D94" s="15"/>
      <c r="E94" s="27"/>
      <c r="F94" s="132" t="str">
        <f>IF(OR(OR(E94=0,E94=""),OR(D94=0,D94="")),"",D94*E94)</f>
        <v/>
      </c>
    </row>
    <row r="95" spans="1:6" s="5" customFormat="1" ht="22.5">
      <c r="A95" s="18" t="s">
        <v>14</v>
      </c>
      <c r="B95" s="49" t="s">
        <v>816</v>
      </c>
      <c r="C95" s="27" t="s">
        <v>3</v>
      </c>
      <c r="D95" s="15">
        <v>1</v>
      </c>
      <c r="E95" s="27"/>
      <c r="F95" s="132">
        <f>ROUND(D95*E95,2)</f>
        <v>0</v>
      </c>
    </row>
    <row r="96" spans="1:6" s="5" customFormat="1" ht="33.75">
      <c r="A96" s="18" t="s">
        <v>15</v>
      </c>
      <c r="B96" s="49" t="s">
        <v>888</v>
      </c>
      <c r="C96" s="27"/>
      <c r="D96" s="15"/>
      <c r="E96" s="27"/>
      <c r="F96" s="132" t="str">
        <f>IF(OR(OR(E96=0,E96=""),OR(D96=0,D96="")),"",D96*E96)</f>
        <v/>
      </c>
    </row>
    <row r="97" spans="1:6" s="5" customFormat="1">
      <c r="A97" s="46" t="s">
        <v>49</v>
      </c>
      <c r="B97" s="49" t="s">
        <v>889</v>
      </c>
      <c r="C97" s="27"/>
      <c r="D97" s="15"/>
      <c r="E97" s="27"/>
      <c r="F97" s="132"/>
    </row>
    <row r="98" spans="1:6" s="5" customFormat="1">
      <c r="A98" s="46" t="s">
        <v>49</v>
      </c>
      <c r="B98" s="49" t="s">
        <v>890</v>
      </c>
      <c r="C98" s="27"/>
      <c r="D98" s="15"/>
      <c r="E98" s="27"/>
      <c r="F98" s="132"/>
    </row>
    <row r="99" spans="1:6" s="5" customFormat="1">
      <c r="A99" s="46" t="s">
        <v>49</v>
      </c>
      <c r="B99" s="49" t="s">
        <v>891</v>
      </c>
      <c r="C99" s="27"/>
      <c r="D99" s="15"/>
      <c r="E99" s="27"/>
      <c r="F99" s="132"/>
    </row>
    <row r="100" spans="1:6" s="255" customFormat="1">
      <c r="A100" s="236"/>
      <c r="B100" s="110" t="s">
        <v>892</v>
      </c>
      <c r="C100" s="111" t="s">
        <v>37</v>
      </c>
      <c r="D100" s="112">
        <v>3</v>
      </c>
      <c r="E100" s="112"/>
      <c r="F100" s="132">
        <f>ROUND(D100*E100,2)</f>
        <v>0</v>
      </c>
    </row>
    <row r="101" spans="1:6" s="5" customFormat="1" ht="33.75">
      <c r="A101" s="18" t="s">
        <v>13</v>
      </c>
      <c r="B101" s="49" t="s">
        <v>817</v>
      </c>
      <c r="C101" s="27" t="s">
        <v>37</v>
      </c>
      <c r="D101" s="15">
        <v>1.2</v>
      </c>
      <c r="E101" s="27"/>
      <c r="F101" s="132">
        <f>ROUND(D101*E101,2)</f>
        <v>0</v>
      </c>
    </row>
    <row r="102" spans="1:6" s="5" customFormat="1" ht="33.75">
      <c r="A102" s="18" t="s">
        <v>41</v>
      </c>
      <c r="B102" s="49" t="s">
        <v>818</v>
      </c>
      <c r="C102" s="27" t="s">
        <v>269</v>
      </c>
      <c r="D102" s="15">
        <v>280</v>
      </c>
      <c r="E102" s="27"/>
      <c r="F102" s="132">
        <f>ROUND(D102*E102,2)</f>
        <v>0</v>
      </c>
    </row>
    <row r="103" spans="1:6" s="5" customFormat="1">
      <c r="A103" s="18"/>
      <c r="B103" s="49"/>
      <c r="C103" s="27"/>
      <c r="D103" s="15"/>
      <c r="E103" s="27"/>
      <c r="F103" s="132"/>
    </row>
    <row r="104" spans="1:6" s="8" customFormat="1" ht="38.25">
      <c r="A104" s="389">
        <f>COUNT($A$1:A103)+1</f>
        <v>3</v>
      </c>
      <c r="B104" s="102" t="s">
        <v>819</v>
      </c>
      <c r="C104" s="153"/>
      <c r="D104" s="153"/>
      <c r="E104" s="9"/>
      <c r="F104" s="368" t="str">
        <f>IF(OR(OR(E104=0,E104=""),OR($D104=0,$D104="")),"",$D104*E104)</f>
        <v/>
      </c>
    </row>
    <row r="105" spans="1:6" s="51" customFormat="1" ht="42.6" customHeight="1">
      <c r="A105" s="11"/>
      <c r="B105" s="51" t="s">
        <v>1425</v>
      </c>
      <c r="D105" s="366"/>
      <c r="E105" s="367"/>
      <c r="F105" s="369"/>
    </row>
    <row r="106" spans="1:6" s="51" customFormat="1" ht="22.9" customHeight="1">
      <c r="A106" s="11"/>
      <c r="B106" s="51" t="s">
        <v>820</v>
      </c>
      <c r="D106" s="366"/>
      <c r="E106" s="367"/>
      <c r="F106" s="369"/>
    </row>
    <row r="107" spans="1:6" s="51" customFormat="1" ht="66" customHeight="1">
      <c r="A107" s="11"/>
      <c r="B107" s="51" t="s">
        <v>821</v>
      </c>
      <c r="D107" s="366"/>
      <c r="E107" s="367"/>
      <c r="F107" s="369"/>
    </row>
    <row r="108" spans="1:6" s="51" customFormat="1" ht="22.5">
      <c r="A108" s="11"/>
      <c r="B108" s="51" t="s">
        <v>326</v>
      </c>
      <c r="F108" s="157"/>
    </row>
    <row r="109" spans="1:6" s="5" customFormat="1" ht="10.9" customHeight="1">
      <c r="A109" s="18" t="s">
        <v>14</v>
      </c>
      <c r="B109" s="43" t="s">
        <v>822</v>
      </c>
      <c r="C109" s="27" t="s">
        <v>37</v>
      </c>
      <c r="D109" s="27">
        <v>1.6</v>
      </c>
      <c r="E109" s="27"/>
      <c r="F109" s="132">
        <f t="shared" ref="F109:F114" si="1">ROUND(D109*E109,2)</f>
        <v>0</v>
      </c>
    </row>
    <row r="110" spans="1:6" s="5" customFormat="1" ht="10.9" customHeight="1">
      <c r="A110" s="18" t="s">
        <v>15</v>
      </c>
      <c r="B110" s="43" t="s">
        <v>823</v>
      </c>
      <c r="C110" s="27" t="s">
        <v>5</v>
      </c>
      <c r="D110" s="27">
        <v>49</v>
      </c>
      <c r="E110" s="27"/>
      <c r="F110" s="132">
        <f t="shared" si="1"/>
        <v>0</v>
      </c>
    </row>
    <row r="111" spans="1:6" s="5" customFormat="1" ht="10.9" customHeight="1">
      <c r="A111" s="18" t="s">
        <v>13</v>
      </c>
      <c r="B111" s="43" t="s">
        <v>824</v>
      </c>
      <c r="C111" s="27" t="s">
        <v>4</v>
      </c>
      <c r="D111" s="27">
        <v>20</v>
      </c>
      <c r="E111" s="27"/>
      <c r="F111" s="132">
        <f t="shared" si="1"/>
        <v>0</v>
      </c>
    </row>
    <row r="112" spans="1:6" s="5" customFormat="1" ht="10.9" customHeight="1">
      <c r="A112" s="18" t="s">
        <v>41</v>
      </c>
      <c r="B112" s="43" t="s">
        <v>825</v>
      </c>
      <c r="C112" s="27" t="s">
        <v>4</v>
      </c>
      <c r="D112" s="27">
        <v>8</v>
      </c>
      <c r="E112" s="27"/>
      <c r="F112" s="132">
        <f t="shared" si="1"/>
        <v>0</v>
      </c>
    </row>
    <row r="113" spans="1:6" s="5" customFormat="1" ht="10.9" customHeight="1">
      <c r="A113" s="18" t="s">
        <v>42</v>
      </c>
      <c r="B113" s="43" t="s">
        <v>826</v>
      </c>
      <c r="C113" s="27" t="s">
        <v>4</v>
      </c>
      <c r="D113" s="27">
        <v>100</v>
      </c>
      <c r="E113" s="27"/>
      <c r="F113" s="132">
        <f t="shared" si="1"/>
        <v>0</v>
      </c>
    </row>
    <row r="114" spans="1:6" s="5" customFormat="1" ht="10.9" customHeight="1">
      <c r="A114" s="18" t="s">
        <v>43</v>
      </c>
      <c r="B114" s="43" t="s">
        <v>827</v>
      </c>
      <c r="C114" s="27" t="s">
        <v>4</v>
      </c>
      <c r="D114" s="27">
        <v>60</v>
      </c>
      <c r="E114" s="27"/>
      <c r="F114" s="132">
        <f t="shared" si="1"/>
        <v>0</v>
      </c>
    </row>
    <row r="115" spans="1:6" s="5" customFormat="1">
      <c r="A115" s="164"/>
      <c r="B115" s="166"/>
      <c r="C115" s="166"/>
      <c r="D115" s="166"/>
      <c r="E115" s="27"/>
      <c r="F115" s="133"/>
    </row>
    <row r="116" spans="1:6" s="8" customFormat="1" ht="25.5">
      <c r="A116" s="389">
        <f>COUNT($A$1:A115)+1</f>
        <v>4</v>
      </c>
      <c r="B116" s="102" t="s">
        <v>828</v>
      </c>
      <c r="C116" s="153"/>
      <c r="D116" s="153"/>
      <c r="E116" s="9"/>
      <c r="F116" s="368" t="str">
        <f>IF(OR(OR(E116=0,E116=""),OR($D116=0,$D116="")),"",$D116*E116)</f>
        <v/>
      </c>
    </row>
    <row r="117" spans="1:6" s="51" customFormat="1" ht="33.75">
      <c r="A117" s="11"/>
      <c r="B117" s="51" t="s">
        <v>1426</v>
      </c>
      <c r="D117" s="366"/>
      <c r="E117" s="367"/>
      <c r="F117" s="369"/>
    </row>
    <row r="118" spans="1:6" s="51" customFormat="1" ht="47.45" customHeight="1">
      <c r="A118" s="11"/>
      <c r="B118" s="51" t="s">
        <v>829</v>
      </c>
      <c r="D118" s="366"/>
      <c r="E118" s="367"/>
      <c r="F118" s="369"/>
    </row>
    <row r="119" spans="1:6" s="51" customFormat="1" ht="54" customHeight="1">
      <c r="A119" s="11"/>
      <c r="B119" s="51" t="s">
        <v>830</v>
      </c>
      <c r="D119" s="366"/>
      <c r="E119" s="367"/>
      <c r="F119" s="369"/>
    </row>
    <row r="120" spans="1:6" s="51" customFormat="1" ht="22.9" customHeight="1">
      <c r="A120" s="11"/>
      <c r="B120" s="51" t="s">
        <v>831</v>
      </c>
      <c r="D120" s="366"/>
      <c r="E120" s="367"/>
      <c r="F120" s="369"/>
    </row>
    <row r="121" spans="1:6" s="51" customFormat="1" ht="33" customHeight="1">
      <c r="A121" s="11"/>
      <c r="B121" s="51" t="s">
        <v>832</v>
      </c>
      <c r="F121" s="157"/>
    </row>
    <row r="122" spans="1:6" s="51" customFormat="1" ht="22.9" customHeight="1">
      <c r="A122" s="11"/>
      <c r="B122" s="51" t="s">
        <v>833</v>
      </c>
      <c r="F122" s="157"/>
    </row>
    <row r="123" spans="1:6" s="5" customFormat="1" ht="10.9" customHeight="1">
      <c r="A123" s="18" t="s">
        <v>14</v>
      </c>
      <c r="B123" s="43" t="s">
        <v>834</v>
      </c>
      <c r="C123" s="27" t="s">
        <v>5</v>
      </c>
      <c r="D123" s="27">
        <v>49</v>
      </c>
      <c r="E123" s="27"/>
      <c r="F123" s="132">
        <f>ROUND(D123*E123,2)</f>
        <v>0</v>
      </c>
    </row>
    <row r="124" spans="1:6" s="5" customFormat="1" ht="10.9" customHeight="1">
      <c r="A124" s="18" t="s">
        <v>15</v>
      </c>
      <c r="B124" s="43" t="s">
        <v>835</v>
      </c>
      <c r="C124" s="27" t="s">
        <v>1</v>
      </c>
      <c r="D124" s="27">
        <v>27.5</v>
      </c>
      <c r="E124" s="27"/>
      <c r="F124" s="132">
        <f>ROUND(D124*E124,2)</f>
        <v>0</v>
      </c>
    </row>
    <row r="125" spans="1:6" s="5" customFormat="1" ht="10.9" customHeight="1">
      <c r="A125" s="18" t="s">
        <v>13</v>
      </c>
      <c r="B125" s="43" t="s">
        <v>836</v>
      </c>
      <c r="C125" s="27" t="s">
        <v>1</v>
      </c>
      <c r="D125" s="27">
        <v>27.5</v>
      </c>
      <c r="E125" s="27"/>
      <c r="F125" s="132">
        <f>ROUND(D125*E125,2)</f>
        <v>0</v>
      </c>
    </row>
    <row r="126" spans="1:6" s="5" customFormat="1">
      <c r="A126" s="164"/>
      <c r="B126" s="166"/>
      <c r="C126" s="166"/>
      <c r="D126" s="166"/>
      <c r="E126" s="27"/>
      <c r="F126" s="133"/>
    </row>
    <row r="127" spans="1:6" s="8" customFormat="1" ht="12.75">
      <c r="A127" s="389">
        <f>COUNT($A$1:A126)+1</f>
        <v>5</v>
      </c>
      <c r="B127" s="102" t="s">
        <v>837</v>
      </c>
      <c r="C127" s="153"/>
      <c r="D127" s="153"/>
      <c r="E127" s="9"/>
      <c r="F127" s="368" t="str">
        <f>IF(OR(OR(E127=0,E127=""),OR($D127=0,$D127="")),"",$D127*E127)</f>
        <v/>
      </c>
    </row>
    <row r="128" spans="1:6" s="51" customFormat="1" ht="45">
      <c r="A128" s="11"/>
      <c r="B128" s="51" t="s">
        <v>838</v>
      </c>
      <c r="D128" s="366"/>
      <c r="E128" s="367"/>
      <c r="F128" s="369"/>
    </row>
    <row r="129" spans="1:6" s="51" customFormat="1" ht="22.9" customHeight="1">
      <c r="A129" s="11"/>
      <c r="B129" s="51" t="s">
        <v>831</v>
      </c>
      <c r="D129" s="366"/>
      <c r="E129" s="367"/>
      <c r="F129" s="369"/>
    </row>
    <row r="130" spans="1:6" s="5" customFormat="1" ht="10.9" customHeight="1">
      <c r="A130" s="18" t="s">
        <v>14</v>
      </c>
      <c r="B130" s="43" t="s">
        <v>839</v>
      </c>
      <c r="C130" s="27" t="s">
        <v>37</v>
      </c>
      <c r="D130" s="27">
        <v>0.8</v>
      </c>
      <c r="E130" s="27"/>
      <c r="F130" s="132">
        <f>ROUND(D130*E130,2)</f>
        <v>0</v>
      </c>
    </row>
    <row r="131" spans="1:6" s="5" customFormat="1" ht="10.9" customHeight="1">
      <c r="A131" s="18" t="s">
        <v>15</v>
      </c>
      <c r="B131" s="43" t="s">
        <v>840</v>
      </c>
      <c r="C131" s="27" t="s">
        <v>269</v>
      </c>
      <c r="D131" s="27">
        <v>25</v>
      </c>
      <c r="E131" s="27"/>
      <c r="F131" s="132">
        <f>ROUND(D131*E131,2)</f>
        <v>0</v>
      </c>
    </row>
    <row r="132" spans="1:6" s="231" customFormat="1">
      <c r="A132" s="309"/>
      <c r="B132" s="310"/>
      <c r="C132" s="311"/>
      <c r="D132" s="312"/>
      <c r="E132" s="311"/>
      <c r="F132" s="378"/>
    </row>
    <row r="133" spans="1:6" s="231" customFormat="1">
      <c r="A133" s="309"/>
      <c r="B133" s="310"/>
      <c r="C133" s="311"/>
      <c r="D133" s="312"/>
      <c r="E133" s="311"/>
      <c r="F133" s="378"/>
    </row>
    <row r="134" spans="1:6" s="231" customFormat="1">
      <c r="A134" s="309"/>
      <c r="B134" s="310"/>
      <c r="C134" s="311"/>
      <c r="D134" s="312"/>
      <c r="E134" s="311"/>
      <c r="F134" s="378"/>
    </row>
    <row r="135" spans="1:6" ht="12" thickBot="1">
      <c r="A135" s="109"/>
      <c r="B135" s="256"/>
      <c r="C135" s="107"/>
      <c r="E135" s="107"/>
      <c r="F135" s="360"/>
    </row>
    <row r="136" spans="1:6" s="220" customFormat="1" ht="19.899999999999999" customHeight="1" thickBot="1">
      <c r="A136" s="224" t="str">
        <f>A6</f>
        <v>9.</v>
      </c>
      <c r="B136" s="225" t="str">
        <f>B6</f>
        <v>TESARSKI RADOVI</v>
      </c>
      <c r="C136" s="226"/>
      <c r="D136" s="226"/>
      <c r="E136" s="227"/>
      <c r="F136" s="356" t="str">
        <f>IF(SUM(F1:F135)&gt;0,SUM(F1:F135),"")</f>
        <v/>
      </c>
    </row>
    <row r="137" spans="1:6" ht="3" customHeight="1"/>
    <row r="139" spans="1:6">
      <c r="B139" s="126"/>
    </row>
    <row r="140" spans="1:6">
      <c r="B140" s="126"/>
    </row>
    <row r="141" spans="1:6">
      <c r="B141" s="255"/>
    </row>
    <row r="142" spans="1:6">
      <c r="B142" s="126"/>
    </row>
    <row r="144" spans="1:6">
      <c r="B144" s="299"/>
    </row>
    <row r="145" spans="2:4">
      <c r="B145" s="136"/>
      <c r="C145" s="41"/>
      <c r="D145" s="42"/>
    </row>
  </sheetData>
  <conditionalFormatting sqref="F13:F14">
    <cfRule type="cellIs" dxfId="6" priority="3" stopIfTrue="1" operator="greaterThan">
      <formula>0</formula>
    </cfRule>
  </conditionalFormatting>
  <conditionalFormatting sqref="F16:F23">
    <cfRule type="cellIs" dxfId="5" priority="2" stopIfTrue="1" operator="greaterThan">
      <formula>0</formula>
    </cfRule>
  </conditionalFormatting>
  <conditionalFormatting sqref="F36:F39 F45 F47:F51">
    <cfRule type="cellIs" dxfId="4" priority="1"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2" manualBreakCount="2">
    <brk id="34" max="5" man="1"/>
    <brk id="103"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O120"/>
  <sheetViews>
    <sheetView showZeros="0" view="pageBreakPreview" zoomScaleNormal="100" zoomScaleSheetLayoutView="100" workbookViewId="0">
      <pane ySplit="6" topLeftCell="A105" activePane="bottomLeft" state="frozen"/>
      <selection activeCell="K62" sqref="K62"/>
      <selection pane="bottomLeft" activeCell="R20" sqref="R20"/>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249" ht="14.25" customHeight="1">
      <c r="A1" s="145"/>
      <c r="B1" s="145"/>
      <c r="C1" s="145"/>
      <c r="D1" s="104"/>
      <c r="E1" s="108"/>
      <c r="F1" s="345"/>
    </row>
    <row r="2" spans="1:249" ht="14.25" customHeight="1">
      <c r="A2" s="145"/>
      <c r="B2" s="145"/>
      <c r="C2" s="145"/>
      <c r="D2" s="104"/>
      <c r="E2" s="108"/>
      <c r="F2" s="134"/>
    </row>
    <row r="3" spans="1:249" ht="14.25" customHeight="1">
      <c r="A3" s="145"/>
      <c r="B3" s="145"/>
      <c r="C3" s="145"/>
      <c r="D3" s="104"/>
      <c r="E3" s="108"/>
      <c r="F3" s="345"/>
    </row>
    <row r="4" spans="1:249" s="231" customFormat="1">
      <c r="A4" s="141" t="s">
        <v>574</v>
      </c>
      <c r="B4" s="142" t="s">
        <v>19</v>
      </c>
      <c r="C4" s="143" t="s">
        <v>16</v>
      </c>
      <c r="D4" s="144" t="s">
        <v>17</v>
      </c>
      <c r="E4" s="144" t="s">
        <v>18</v>
      </c>
      <c r="F4" s="154" t="s">
        <v>571</v>
      </c>
    </row>
    <row r="5" spans="1:249" s="45" customFormat="1" ht="17.25" customHeight="1">
      <c r="A5" s="145"/>
      <c r="B5" s="145"/>
      <c r="C5" s="145"/>
      <c r="D5" s="104"/>
      <c r="E5" s="108"/>
      <c r="F5" s="146"/>
    </row>
    <row r="6" spans="1:249" s="78" customFormat="1" ht="15.75">
      <c r="A6" s="147" t="s">
        <v>328</v>
      </c>
      <c r="B6" s="148" t="s">
        <v>385</v>
      </c>
      <c r="C6" s="149"/>
      <c r="D6" s="150"/>
      <c r="E6" s="149"/>
      <c r="F6" s="151"/>
    </row>
    <row r="7" spans="1:249" ht="6.75" customHeight="1">
      <c r="A7" s="145"/>
      <c r="B7" s="145"/>
      <c r="C7" s="145"/>
      <c r="D7" s="104"/>
      <c r="E7" s="108"/>
      <c r="F7" s="134"/>
    </row>
    <row r="8" spans="1:249" s="124" customFormat="1">
      <c r="A8" s="234"/>
      <c r="B8" s="235" t="s">
        <v>0</v>
      </c>
      <c r="C8" s="235"/>
      <c r="D8" s="235"/>
      <c r="F8" s="340"/>
    </row>
    <row r="9" spans="1:249" s="124" customFormat="1" ht="22.5">
      <c r="A9" s="234"/>
      <c r="B9" s="124" t="s">
        <v>329</v>
      </c>
      <c r="F9" s="340"/>
    </row>
    <row r="10" spans="1:249" s="124" customFormat="1" ht="22.5">
      <c r="A10" s="234"/>
      <c r="B10" s="124" t="s">
        <v>330</v>
      </c>
      <c r="F10" s="340"/>
    </row>
    <row r="11" spans="1:249" s="124" customFormat="1">
      <c r="A11" s="234"/>
      <c r="B11" s="124" t="s">
        <v>331</v>
      </c>
      <c r="F11" s="340"/>
    </row>
    <row r="12" spans="1:249" s="124" customFormat="1" ht="33.75">
      <c r="A12" s="234"/>
      <c r="B12" s="124" t="s">
        <v>332</v>
      </c>
      <c r="F12" s="340"/>
    </row>
    <row r="13" spans="1:249" s="124" customFormat="1" ht="45">
      <c r="A13" s="234"/>
      <c r="B13" s="124" t="s">
        <v>355</v>
      </c>
      <c r="F13" s="340"/>
    </row>
    <row r="14" spans="1:249" s="124" customFormat="1">
      <c r="A14" s="234"/>
      <c r="B14" s="110"/>
      <c r="F14" s="340"/>
    </row>
    <row r="15" spans="1:249" ht="33.75">
      <c r="A15" s="239"/>
      <c r="B15" s="117" t="s">
        <v>333</v>
      </c>
      <c r="C15" s="117"/>
      <c r="D15" s="117"/>
      <c r="E15" s="117"/>
      <c r="F15" s="351"/>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row>
    <row r="16" spans="1:249" ht="33.75">
      <c r="A16" s="239" t="s">
        <v>49</v>
      </c>
      <c r="B16" s="117" t="s">
        <v>1328</v>
      </c>
      <c r="C16" s="117"/>
      <c r="D16" s="117"/>
      <c r="E16" s="117"/>
      <c r="F16" s="351"/>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row>
    <row r="17" spans="1:249" ht="22.5">
      <c r="A17" s="239" t="s">
        <v>49</v>
      </c>
      <c r="B17" s="117" t="s">
        <v>1329</v>
      </c>
      <c r="C17" s="117"/>
      <c r="D17" s="117"/>
      <c r="E17" s="117"/>
      <c r="F17" s="351"/>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row>
    <row r="18" spans="1:249" ht="22.5">
      <c r="A18" s="239" t="s">
        <v>49</v>
      </c>
      <c r="B18" s="117" t="s">
        <v>1330</v>
      </c>
      <c r="C18" s="117"/>
      <c r="D18" s="117"/>
      <c r="E18" s="117"/>
      <c r="F18" s="135"/>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row>
    <row r="19" spans="1:249" ht="22.5">
      <c r="A19" s="239" t="s">
        <v>49</v>
      </c>
      <c r="B19" s="117" t="s">
        <v>1331</v>
      </c>
      <c r="C19" s="117"/>
      <c r="D19" s="117"/>
      <c r="E19" s="117"/>
      <c r="F19" s="135"/>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row>
    <row r="20" spans="1:249" ht="45">
      <c r="A20" s="239" t="s">
        <v>49</v>
      </c>
      <c r="B20" s="117" t="s">
        <v>1332</v>
      </c>
      <c r="C20" s="117"/>
      <c r="D20" s="117"/>
      <c r="E20" s="117"/>
      <c r="F20" s="135"/>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row>
    <row r="21" spans="1:249">
      <c r="A21" s="239"/>
      <c r="B21" s="117"/>
      <c r="C21" s="117"/>
      <c r="D21" s="117"/>
      <c r="E21" s="117"/>
      <c r="F21" s="135"/>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row>
    <row r="22" spans="1:249" ht="22.5">
      <c r="A22" s="239"/>
      <c r="B22" s="117" t="s">
        <v>334</v>
      </c>
      <c r="C22" s="117"/>
      <c r="D22" s="117"/>
      <c r="E22" s="117"/>
      <c r="F22" s="135"/>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row>
    <row r="23" spans="1:249" ht="22.5">
      <c r="A23" s="239"/>
      <c r="B23" s="117" t="s">
        <v>335</v>
      </c>
      <c r="C23" s="117"/>
      <c r="D23" s="117"/>
      <c r="E23" s="117"/>
      <c r="F23" s="135"/>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row>
    <row r="24" spans="1:249" ht="33.75" customHeight="1">
      <c r="A24" s="239"/>
      <c r="B24" s="117" t="s">
        <v>336</v>
      </c>
      <c r="C24" s="117"/>
      <c r="D24" s="117"/>
      <c r="E24" s="117"/>
      <c r="F24" s="135"/>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row>
    <row r="25" spans="1:249">
      <c r="A25" s="239"/>
      <c r="B25" s="117"/>
      <c r="C25" s="117"/>
      <c r="D25" s="117"/>
      <c r="E25" s="117"/>
      <c r="F25" s="135"/>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row>
    <row r="26" spans="1:249">
      <c r="A26" s="237"/>
      <c r="B26" s="110" t="s">
        <v>89</v>
      </c>
      <c r="C26" s="108"/>
      <c r="E26" s="107"/>
      <c r="F26" s="135"/>
    </row>
    <row r="27" spans="1:249" ht="22.5">
      <c r="A27" s="303"/>
      <c r="B27" s="110" t="s">
        <v>337</v>
      </c>
      <c r="C27" s="242"/>
      <c r="D27" s="242"/>
      <c r="E27" s="112"/>
      <c r="F27" s="135"/>
    </row>
    <row r="28" spans="1:249">
      <c r="A28" s="239" t="s">
        <v>49</v>
      </c>
      <c r="B28" s="117" t="s">
        <v>338</v>
      </c>
      <c r="C28" s="117"/>
      <c r="D28" s="117"/>
      <c r="E28" s="117"/>
      <c r="F28" s="135"/>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row>
    <row r="29" spans="1:249">
      <c r="A29" s="239" t="s">
        <v>49</v>
      </c>
      <c r="B29" s="117" t="s">
        <v>339</v>
      </c>
      <c r="C29" s="117"/>
      <c r="D29" s="117"/>
      <c r="E29" s="117"/>
      <c r="F29" s="135"/>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7"/>
    </row>
    <row r="30" spans="1:249">
      <c r="A30" s="239" t="s">
        <v>49</v>
      </c>
      <c r="B30" s="117" t="s">
        <v>340</v>
      </c>
      <c r="C30" s="117"/>
      <c r="D30" s="117"/>
      <c r="E30" s="117"/>
      <c r="F30" s="135"/>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c r="IO30" s="117"/>
    </row>
    <row r="31" spans="1:249">
      <c r="A31" s="239" t="s">
        <v>49</v>
      </c>
      <c r="B31" s="117" t="s">
        <v>341</v>
      </c>
      <c r="C31" s="117"/>
      <c r="D31" s="117"/>
      <c r="E31" s="117"/>
      <c r="F31" s="135"/>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c r="IO31" s="117"/>
    </row>
    <row r="32" spans="1:249">
      <c r="A32" s="239" t="s">
        <v>49</v>
      </c>
      <c r="B32" s="117" t="s">
        <v>342</v>
      </c>
      <c r="C32" s="117"/>
      <c r="D32" s="117"/>
      <c r="E32" s="117"/>
      <c r="F32" s="135"/>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row>
    <row r="33" spans="1:249" ht="22.5">
      <c r="A33" s="239" t="s">
        <v>49</v>
      </c>
      <c r="B33" s="117" t="s">
        <v>343</v>
      </c>
      <c r="C33" s="117"/>
      <c r="D33" s="117"/>
      <c r="E33" s="117"/>
      <c r="F33" s="135"/>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row>
    <row r="34" spans="1:249" ht="22.5">
      <c r="A34" s="239" t="s">
        <v>49</v>
      </c>
      <c r="B34" s="117" t="s">
        <v>344</v>
      </c>
      <c r="C34" s="117"/>
      <c r="D34" s="117"/>
      <c r="E34" s="117"/>
      <c r="F34" s="135"/>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c r="IO34" s="117"/>
    </row>
    <row r="35" spans="1:249">
      <c r="A35" s="239" t="s">
        <v>49</v>
      </c>
      <c r="B35" s="117" t="s">
        <v>345</v>
      </c>
      <c r="C35" s="117"/>
      <c r="D35" s="117"/>
      <c r="E35" s="117"/>
      <c r="F35" s="135"/>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row>
    <row r="36" spans="1:249">
      <c r="A36" s="239" t="s">
        <v>49</v>
      </c>
      <c r="B36" s="117" t="s">
        <v>346</v>
      </c>
      <c r="C36" s="117"/>
      <c r="D36" s="117"/>
      <c r="E36" s="117"/>
      <c r="F36" s="135"/>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row>
    <row r="37" spans="1:249" ht="11.25" customHeight="1">
      <c r="A37" s="239" t="s">
        <v>49</v>
      </c>
      <c r="B37" s="117" t="s">
        <v>347</v>
      </c>
      <c r="C37" s="117"/>
      <c r="D37" s="117"/>
      <c r="E37" s="117"/>
      <c r="F37" s="135"/>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row>
    <row r="38" spans="1:249">
      <c r="A38" s="239" t="s">
        <v>49</v>
      </c>
      <c r="B38" s="117" t="s">
        <v>348</v>
      </c>
      <c r="C38" s="117"/>
      <c r="D38" s="117"/>
      <c r="E38" s="117"/>
      <c r="F38" s="135"/>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17"/>
      <c r="HO38" s="117"/>
      <c r="HP38" s="117"/>
      <c r="HQ38" s="117"/>
      <c r="HR38" s="117"/>
      <c r="HS38" s="117"/>
      <c r="HT38" s="117"/>
      <c r="HU38" s="117"/>
      <c r="HV38" s="117"/>
      <c r="HW38" s="117"/>
      <c r="HX38" s="117"/>
      <c r="HY38" s="117"/>
      <c r="HZ38" s="117"/>
      <c r="IA38" s="117"/>
      <c r="IB38" s="117"/>
      <c r="IC38" s="117"/>
      <c r="ID38" s="117"/>
      <c r="IE38" s="117"/>
      <c r="IF38" s="117"/>
      <c r="IG38" s="117"/>
      <c r="IH38" s="117"/>
      <c r="II38" s="117"/>
      <c r="IJ38" s="117"/>
      <c r="IK38" s="117"/>
      <c r="IL38" s="117"/>
      <c r="IM38" s="117"/>
      <c r="IN38" s="117"/>
      <c r="IO38" s="117"/>
    </row>
    <row r="39" spans="1:249">
      <c r="A39" s="239" t="s">
        <v>49</v>
      </c>
      <c r="B39" s="117" t="s">
        <v>349</v>
      </c>
      <c r="C39" s="117"/>
      <c r="D39" s="117"/>
      <c r="E39" s="117"/>
      <c r="F39" s="135"/>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17"/>
      <c r="HO39" s="117"/>
      <c r="HP39" s="117"/>
      <c r="HQ39" s="117"/>
      <c r="HR39" s="117"/>
      <c r="HS39" s="117"/>
      <c r="HT39" s="117"/>
      <c r="HU39" s="117"/>
      <c r="HV39" s="117"/>
      <c r="HW39" s="117"/>
      <c r="HX39" s="117"/>
      <c r="HY39" s="117"/>
      <c r="HZ39" s="117"/>
      <c r="IA39" s="117"/>
      <c r="IB39" s="117"/>
      <c r="IC39" s="117"/>
      <c r="ID39" s="117"/>
      <c r="IE39" s="117"/>
      <c r="IF39" s="117"/>
      <c r="IG39" s="117"/>
      <c r="IH39" s="117"/>
      <c r="II39" s="117"/>
      <c r="IJ39" s="117"/>
      <c r="IK39" s="117"/>
      <c r="IL39" s="117"/>
      <c r="IM39" s="117"/>
      <c r="IN39" s="117"/>
      <c r="IO39" s="117"/>
    </row>
    <row r="40" spans="1:249">
      <c r="A40" s="239"/>
      <c r="B40" s="117"/>
      <c r="C40" s="117"/>
      <c r="D40" s="117"/>
      <c r="E40" s="117"/>
      <c r="F40" s="135"/>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row>
    <row r="41" spans="1:249" ht="33.75">
      <c r="A41" s="239"/>
      <c r="B41" s="110" t="s">
        <v>350</v>
      </c>
      <c r="C41" s="117"/>
      <c r="D41" s="117"/>
      <c r="E41" s="117"/>
      <c r="F41" s="135"/>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row>
    <row r="42" spans="1:249">
      <c r="A42" s="239" t="s">
        <v>49</v>
      </c>
      <c r="B42" s="40" t="s">
        <v>351</v>
      </c>
      <c r="C42" s="117"/>
      <c r="D42" s="117"/>
      <c r="E42" s="117"/>
      <c r="F42" s="135"/>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row>
    <row r="43" spans="1:249">
      <c r="A43" s="239" t="s">
        <v>49</v>
      </c>
      <c r="B43" s="136" t="s">
        <v>352</v>
      </c>
      <c r="C43" s="117"/>
      <c r="D43" s="117"/>
      <c r="E43" s="117"/>
      <c r="F43" s="135"/>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c r="GR43" s="117"/>
      <c r="GS43" s="117"/>
      <c r="GT43" s="117"/>
      <c r="GU43" s="117"/>
      <c r="GV43" s="117"/>
      <c r="GW43" s="117"/>
      <c r="GX43" s="117"/>
      <c r="GY43" s="117"/>
      <c r="GZ43" s="117"/>
      <c r="HA43" s="117"/>
      <c r="HB43" s="117"/>
      <c r="HC43" s="117"/>
      <c r="HD43" s="117"/>
      <c r="HE43" s="117"/>
      <c r="HF43" s="117"/>
      <c r="HG43" s="117"/>
      <c r="HH43" s="117"/>
      <c r="HI43" s="117"/>
      <c r="HJ43" s="117"/>
      <c r="HK43" s="117"/>
      <c r="HL43" s="117"/>
      <c r="HM43" s="117"/>
      <c r="HN43" s="117"/>
      <c r="HO43" s="117"/>
      <c r="HP43" s="117"/>
      <c r="HQ43" s="117"/>
      <c r="HR43" s="117"/>
      <c r="HS43" s="117"/>
      <c r="HT43" s="117"/>
      <c r="HU43" s="117"/>
      <c r="HV43" s="117"/>
      <c r="HW43" s="117"/>
      <c r="HX43" s="117"/>
      <c r="HY43" s="117"/>
      <c r="HZ43" s="117"/>
      <c r="IA43" s="117"/>
      <c r="IB43" s="117"/>
      <c r="IC43" s="117"/>
      <c r="ID43" s="117"/>
      <c r="IE43" s="117"/>
      <c r="IF43" s="117"/>
      <c r="IG43" s="117"/>
      <c r="IH43" s="117"/>
      <c r="II43" s="117"/>
      <c r="IJ43" s="117"/>
      <c r="IK43" s="117"/>
      <c r="IL43" s="117"/>
      <c r="IM43" s="117"/>
      <c r="IN43" s="117"/>
      <c r="IO43" s="117"/>
    </row>
    <row r="44" spans="1:249">
      <c r="A44" s="239" t="s">
        <v>49</v>
      </c>
      <c r="B44" s="136" t="s">
        <v>353</v>
      </c>
      <c r="C44" s="117"/>
      <c r="D44" s="117"/>
      <c r="E44" s="117"/>
      <c r="F44" s="135"/>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row>
    <row r="45" spans="1:249">
      <c r="A45" s="239" t="s">
        <v>49</v>
      </c>
      <c r="B45" s="136" t="s">
        <v>354</v>
      </c>
      <c r="C45" s="117"/>
      <c r="D45" s="117"/>
      <c r="E45" s="117"/>
      <c r="F45" s="135"/>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c r="IG45" s="117"/>
      <c r="IH45" s="117"/>
      <c r="II45" s="117"/>
      <c r="IJ45" s="117"/>
      <c r="IK45" s="117"/>
      <c r="IL45" s="117"/>
      <c r="IM45" s="117"/>
      <c r="IN45" s="117"/>
      <c r="IO45" s="117"/>
    </row>
    <row r="46" spans="1:249">
      <c r="A46" s="239"/>
      <c r="B46" s="40"/>
      <c r="C46" s="117"/>
      <c r="D46" s="117"/>
      <c r="E46" s="117"/>
      <c r="F46" s="135"/>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c r="GR46" s="117"/>
      <c r="GS46" s="117"/>
      <c r="GT46" s="117"/>
      <c r="GU46" s="117"/>
      <c r="GV46" s="117"/>
      <c r="GW46" s="117"/>
      <c r="GX46" s="117"/>
      <c r="GY46" s="117"/>
      <c r="GZ46" s="117"/>
      <c r="HA46" s="117"/>
      <c r="HB46" s="117"/>
      <c r="HC46" s="117"/>
      <c r="HD46" s="117"/>
      <c r="HE46" s="117"/>
      <c r="HF46" s="117"/>
      <c r="HG46" s="117"/>
      <c r="HH46" s="117"/>
      <c r="HI46" s="117"/>
      <c r="HJ46" s="117"/>
      <c r="HK46" s="117"/>
      <c r="HL46" s="117"/>
      <c r="HM46" s="117"/>
      <c r="HN46" s="117"/>
      <c r="HO46" s="117"/>
      <c r="HP46" s="117"/>
      <c r="HQ46" s="117"/>
      <c r="HR46" s="117"/>
      <c r="HS46" s="117"/>
      <c r="HT46" s="117"/>
      <c r="HU46" s="117"/>
      <c r="HV46" s="117"/>
      <c r="HW46" s="117"/>
      <c r="HX46" s="117"/>
      <c r="HY46" s="117"/>
      <c r="HZ46" s="117"/>
      <c r="IA46" s="117"/>
      <c r="IB46" s="117"/>
      <c r="IC46" s="117"/>
      <c r="ID46" s="117"/>
      <c r="IE46" s="117"/>
      <c r="IF46" s="117"/>
      <c r="IG46" s="117"/>
      <c r="IH46" s="117"/>
      <c r="II46" s="117"/>
      <c r="IJ46" s="117"/>
      <c r="IK46" s="117"/>
      <c r="IL46" s="117"/>
      <c r="IM46" s="117"/>
      <c r="IN46" s="117"/>
      <c r="IO46" s="117"/>
    </row>
    <row r="47" spans="1:249" ht="33.75">
      <c r="A47" s="239"/>
      <c r="B47" s="110" t="s">
        <v>390</v>
      </c>
      <c r="C47" s="117"/>
      <c r="D47" s="117"/>
      <c r="E47" s="117"/>
      <c r="F47" s="135"/>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row>
    <row r="48" spans="1:249">
      <c r="A48" s="297"/>
      <c r="B48" s="298"/>
      <c r="C48" s="298"/>
      <c r="D48" s="298"/>
      <c r="E48" s="107"/>
      <c r="F48" s="135"/>
    </row>
    <row r="49" spans="1:6" s="282" customFormat="1" ht="36">
      <c r="A49" s="376">
        <f>COUNT($A$1:A48)+1</f>
        <v>1</v>
      </c>
      <c r="B49" s="371" t="s">
        <v>787</v>
      </c>
      <c r="C49" s="318"/>
      <c r="D49" s="285"/>
      <c r="E49" s="318"/>
      <c r="F49" s="135"/>
    </row>
    <row r="50" spans="1:6" s="5" customFormat="1" ht="33.75">
      <c r="A50" s="14"/>
      <c r="B50" s="44" t="s">
        <v>305</v>
      </c>
      <c r="C50" s="27"/>
      <c r="D50" s="15"/>
      <c r="E50" s="27"/>
      <c r="F50" s="135"/>
    </row>
    <row r="51" spans="1:6" s="5" customFormat="1" ht="43.9" customHeight="1">
      <c r="A51" s="14"/>
      <c r="B51" s="44" t="s">
        <v>306</v>
      </c>
      <c r="C51" s="27"/>
      <c r="D51" s="15"/>
      <c r="E51" s="27"/>
      <c r="F51" s="135"/>
    </row>
    <row r="52" spans="1:6" s="5" customFormat="1" ht="22.5">
      <c r="A52" s="14"/>
      <c r="B52" s="44" t="s">
        <v>308</v>
      </c>
      <c r="C52" s="27"/>
      <c r="D52" s="15"/>
      <c r="E52" s="27"/>
      <c r="F52" s="135"/>
    </row>
    <row r="53" spans="1:6" s="5" customFormat="1" ht="22.5">
      <c r="A53" s="18" t="s">
        <v>14</v>
      </c>
      <c r="B53" s="43" t="s">
        <v>312</v>
      </c>
      <c r="C53" s="10" t="s">
        <v>1</v>
      </c>
      <c r="D53" s="7">
        <v>89.7</v>
      </c>
      <c r="E53" s="27"/>
      <c r="F53" s="132">
        <f>ROUND(D53*E53,2)</f>
        <v>0</v>
      </c>
    </row>
    <row r="54" spans="1:6" s="5" customFormat="1">
      <c r="A54" s="18" t="s">
        <v>15</v>
      </c>
      <c r="B54" s="43" t="s">
        <v>309</v>
      </c>
      <c r="C54" s="10" t="s">
        <v>1</v>
      </c>
      <c r="D54" s="7">
        <v>35.5</v>
      </c>
      <c r="E54" s="27"/>
      <c r="F54" s="132">
        <f>ROUND(D54*E54,2)</f>
        <v>0</v>
      </c>
    </row>
    <row r="55" spans="1:6" s="5" customFormat="1">
      <c r="A55" s="28"/>
      <c r="B55" s="16"/>
      <c r="C55" s="15"/>
      <c r="D55" s="15"/>
      <c r="E55" s="27"/>
      <c r="F55" s="135"/>
    </row>
    <row r="56" spans="1:6" s="282" customFormat="1" ht="24">
      <c r="A56" s="376">
        <f>COUNT($A$1:A55)+1</f>
        <v>2</v>
      </c>
      <c r="B56" s="371" t="s">
        <v>788</v>
      </c>
      <c r="C56" s="318"/>
      <c r="D56" s="285"/>
      <c r="E56" s="318"/>
      <c r="F56" s="135"/>
    </row>
    <row r="57" spans="1:6" s="8" customFormat="1" ht="33.75">
      <c r="A57" s="375"/>
      <c r="B57" s="51" t="s">
        <v>1041</v>
      </c>
      <c r="C57" s="35"/>
      <c r="D57" s="35"/>
      <c r="E57" s="9"/>
      <c r="F57" s="135"/>
    </row>
    <row r="58" spans="1:6" s="8" customFormat="1" ht="22.5">
      <c r="A58" s="375"/>
      <c r="B58" s="51" t="s">
        <v>392</v>
      </c>
      <c r="C58" s="35"/>
      <c r="D58" s="35"/>
      <c r="E58" s="9"/>
      <c r="F58" s="135"/>
    </row>
    <row r="59" spans="1:6" s="8" customFormat="1" ht="12">
      <c r="A59" s="375"/>
      <c r="B59" s="51" t="s">
        <v>386</v>
      </c>
      <c r="C59" s="35"/>
      <c r="D59" s="35"/>
      <c r="E59" s="9"/>
      <c r="F59" s="135"/>
    </row>
    <row r="60" spans="1:6" s="51" customFormat="1" ht="22.5">
      <c r="A60" s="11"/>
      <c r="B60" s="51" t="s">
        <v>387</v>
      </c>
      <c r="F60" s="135"/>
    </row>
    <row r="61" spans="1:6" s="5" customFormat="1">
      <c r="A61" s="18"/>
      <c r="B61" s="43" t="s">
        <v>1131</v>
      </c>
      <c r="C61" s="10" t="s">
        <v>1</v>
      </c>
      <c r="D61" s="7">
        <v>65.7</v>
      </c>
      <c r="E61" s="27"/>
      <c r="F61" s="132">
        <f>ROUND(D61*E61,2)</f>
        <v>0</v>
      </c>
    </row>
    <row r="62" spans="1:6" s="5" customFormat="1">
      <c r="A62" s="28"/>
      <c r="B62" s="16"/>
      <c r="C62" s="15"/>
      <c r="D62" s="15"/>
      <c r="E62" s="27"/>
      <c r="F62" s="135"/>
    </row>
    <row r="63" spans="1:6" s="282" customFormat="1" ht="36">
      <c r="A63" s="376">
        <f>COUNT($A$1:A62)+1</f>
        <v>3</v>
      </c>
      <c r="B63" s="371" t="s">
        <v>789</v>
      </c>
      <c r="C63" s="318"/>
      <c r="D63" s="285"/>
      <c r="E63" s="318"/>
      <c r="F63" s="135"/>
    </row>
    <row r="64" spans="1:6" s="8" customFormat="1" ht="33.75">
      <c r="A64" s="375"/>
      <c r="B64" s="51" t="s">
        <v>389</v>
      </c>
      <c r="C64" s="35"/>
      <c r="D64" s="35"/>
      <c r="E64" s="9"/>
      <c r="F64" s="135"/>
    </row>
    <row r="65" spans="1:7" s="8" customFormat="1" ht="55.15" customHeight="1">
      <c r="A65" s="375"/>
      <c r="B65" s="51" t="s">
        <v>391</v>
      </c>
      <c r="C65" s="35"/>
      <c r="D65" s="35"/>
      <c r="E65" s="9"/>
      <c r="F65" s="135"/>
    </row>
    <row r="66" spans="1:7" s="8" customFormat="1" ht="12">
      <c r="A66" s="375"/>
      <c r="B66" s="51" t="s">
        <v>386</v>
      </c>
      <c r="C66" s="35"/>
      <c r="D66" s="35"/>
      <c r="E66" s="9"/>
      <c r="F66" s="135"/>
    </row>
    <row r="67" spans="1:7" s="51" customFormat="1" ht="22.5">
      <c r="A67" s="11"/>
      <c r="B67" s="51" t="s">
        <v>387</v>
      </c>
      <c r="F67" s="135"/>
    </row>
    <row r="68" spans="1:7" s="5" customFormat="1">
      <c r="A68" s="18"/>
      <c r="B68" s="43" t="s">
        <v>1130</v>
      </c>
      <c r="C68" s="10" t="s">
        <v>1</v>
      </c>
      <c r="D68" s="7">
        <v>65.7</v>
      </c>
      <c r="E68" s="27"/>
      <c r="F68" s="132">
        <f>ROUND(D68*E68,2)</f>
        <v>0</v>
      </c>
    </row>
    <row r="69" spans="1:7" s="6" customFormat="1">
      <c r="A69" s="18"/>
      <c r="B69" s="51"/>
      <c r="C69" s="10"/>
      <c r="D69" s="7"/>
      <c r="E69" s="7"/>
      <c r="F69" s="135" t="str">
        <f>IF(OR(OR(E69=0,E69=""),OR(D69=0,D69="")),"",D69*E69)</f>
        <v/>
      </c>
    </row>
    <row r="70" spans="1:7" s="282" customFormat="1" ht="36">
      <c r="A70" s="376">
        <f>COUNT($A$1:A69)+1</f>
        <v>4</v>
      </c>
      <c r="B70" s="371" t="s">
        <v>790</v>
      </c>
      <c r="C70" s="318"/>
      <c r="D70" s="285"/>
      <c r="E70" s="318"/>
      <c r="F70" s="135"/>
    </row>
    <row r="71" spans="1:7" s="51" customFormat="1" ht="33.75">
      <c r="A71" s="11"/>
      <c r="B71" s="51" t="s">
        <v>791</v>
      </c>
      <c r="F71" s="135"/>
    </row>
    <row r="72" spans="1:7" s="51" customFormat="1" ht="22.5">
      <c r="A72" s="11"/>
      <c r="B72" s="51" t="s">
        <v>387</v>
      </c>
      <c r="F72" s="135"/>
    </row>
    <row r="73" spans="1:7" s="5" customFormat="1">
      <c r="A73" s="18" t="s">
        <v>14</v>
      </c>
      <c r="B73" s="43" t="s">
        <v>1171</v>
      </c>
      <c r="C73" s="10" t="s">
        <v>1</v>
      </c>
      <c r="D73" s="7">
        <v>28.7</v>
      </c>
      <c r="E73" s="27"/>
      <c r="F73" s="132">
        <f>ROUND(D73*E73,2)</f>
        <v>0</v>
      </c>
    </row>
    <row r="74" spans="1:7" s="5" customFormat="1">
      <c r="A74" s="18" t="s">
        <v>15</v>
      </c>
      <c r="B74" s="43" t="s">
        <v>792</v>
      </c>
      <c r="C74" s="10" t="s">
        <v>1</v>
      </c>
      <c r="D74" s="7">
        <v>66.5</v>
      </c>
      <c r="E74" s="27"/>
      <c r="F74" s="132">
        <f>ROUND(D74*E74,2)</f>
        <v>0</v>
      </c>
      <c r="G74" s="15"/>
    </row>
    <row r="75" spans="1:7" s="5" customFormat="1">
      <c r="A75" s="18" t="s">
        <v>13</v>
      </c>
      <c r="B75" s="43" t="s">
        <v>1043</v>
      </c>
      <c r="C75" s="10" t="s">
        <v>1</v>
      </c>
      <c r="D75" s="7">
        <v>12.5</v>
      </c>
      <c r="E75" s="27"/>
      <c r="F75" s="132">
        <f>ROUND(D75*E75,2)</f>
        <v>0</v>
      </c>
    </row>
    <row r="76" spans="1:7" s="5" customFormat="1">
      <c r="A76" s="18" t="s">
        <v>41</v>
      </c>
      <c r="B76" s="43" t="s">
        <v>1044</v>
      </c>
      <c r="C76" s="10" t="s">
        <v>1</v>
      </c>
      <c r="D76" s="7">
        <v>12.5</v>
      </c>
      <c r="E76" s="27"/>
      <c r="F76" s="132">
        <f>ROUND(D76*E76,2)</f>
        <v>0</v>
      </c>
    </row>
    <row r="77" spans="1:7" s="6" customFormat="1">
      <c r="A77" s="18"/>
      <c r="B77" s="51"/>
      <c r="C77" s="10"/>
      <c r="D77" s="7"/>
      <c r="E77" s="7"/>
      <c r="F77" s="135"/>
    </row>
    <row r="78" spans="1:7" s="282" customFormat="1" ht="36">
      <c r="A78" s="376">
        <f>COUNT($A$1:A77)+1</f>
        <v>5</v>
      </c>
      <c r="B78" s="371" t="s">
        <v>1042</v>
      </c>
      <c r="C78" s="318"/>
      <c r="D78" s="285"/>
      <c r="E78" s="318"/>
      <c r="F78" s="135"/>
    </row>
    <row r="79" spans="1:7" s="51" customFormat="1" ht="22.5">
      <c r="A79" s="11"/>
      <c r="B79" s="51" t="s">
        <v>566</v>
      </c>
      <c r="F79" s="135"/>
    </row>
    <row r="80" spans="1:7" s="51" customFormat="1">
      <c r="A80" s="11"/>
      <c r="B80" s="51" t="s">
        <v>388</v>
      </c>
      <c r="F80" s="135"/>
    </row>
    <row r="81" spans="1:6" s="51" customFormat="1" ht="22.5">
      <c r="A81" s="11"/>
      <c r="B81" s="51" t="s">
        <v>387</v>
      </c>
      <c r="F81" s="135"/>
    </row>
    <row r="82" spans="1:6" s="6" customFormat="1" ht="11.25" customHeight="1">
      <c r="A82" s="18"/>
      <c r="B82" s="188"/>
      <c r="C82" s="10" t="s">
        <v>4</v>
      </c>
      <c r="D82" s="7">
        <v>7</v>
      </c>
      <c r="E82" s="7"/>
      <c r="F82" s="132">
        <f>ROUND(D82*E82,2)</f>
        <v>0</v>
      </c>
    </row>
    <row r="83" spans="1:6" s="6" customFormat="1">
      <c r="A83" s="18"/>
      <c r="B83" s="51"/>
      <c r="C83" s="10"/>
      <c r="D83" s="7"/>
      <c r="E83" s="7"/>
      <c r="F83" s="135"/>
    </row>
    <row r="84" spans="1:6" s="282" customFormat="1" ht="24">
      <c r="A84" s="376">
        <f>COUNT($A$1:A83)+1</f>
        <v>6</v>
      </c>
      <c r="B84" s="371" t="s">
        <v>793</v>
      </c>
      <c r="C84" s="318"/>
      <c r="D84" s="285"/>
      <c r="E84" s="318"/>
      <c r="F84" s="135"/>
    </row>
    <row r="85" spans="1:6" s="51" customFormat="1" ht="56.25">
      <c r="A85" s="11"/>
      <c r="B85" s="51" t="s">
        <v>567</v>
      </c>
      <c r="F85" s="135"/>
    </row>
    <row r="86" spans="1:6" s="51" customFormat="1">
      <c r="A86" s="11"/>
      <c r="B86" s="51" t="s">
        <v>388</v>
      </c>
      <c r="F86" s="135"/>
    </row>
    <row r="87" spans="1:6" s="51" customFormat="1" ht="22.5">
      <c r="A87" s="11"/>
      <c r="B87" s="51" t="s">
        <v>387</v>
      </c>
      <c r="F87" s="135"/>
    </row>
    <row r="88" spans="1:6" s="5" customFormat="1">
      <c r="A88" s="18" t="s">
        <v>14</v>
      </c>
      <c r="B88" s="43" t="s">
        <v>314</v>
      </c>
      <c r="C88" s="10" t="s">
        <v>1</v>
      </c>
      <c r="D88" s="7">
        <v>72.5</v>
      </c>
      <c r="E88" s="27"/>
      <c r="F88" s="132">
        <f>ROUND(D88*E88,2)</f>
        <v>0</v>
      </c>
    </row>
    <row r="89" spans="1:6" s="5" customFormat="1" ht="22.5">
      <c r="A89" s="18" t="s">
        <v>15</v>
      </c>
      <c r="B89" s="43" t="s">
        <v>310</v>
      </c>
      <c r="C89" s="10" t="s">
        <v>4</v>
      </c>
      <c r="D89" s="7">
        <v>4</v>
      </c>
      <c r="E89" s="27"/>
      <c r="F89" s="132">
        <f>ROUND(D89*E89,2)</f>
        <v>0</v>
      </c>
    </row>
    <row r="90" spans="1:6" s="6" customFormat="1">
      <c r="A90" s="18"/>
      <c r="B90" s="51"/>
      <c r="C90" s="10"/>
      <c r="D90" s="7"/>
      <c r="E90" s="7"/>
      <c r="F90" s="20"/>
    </row>
    <row r="91" spans="1:6" s="282" customFormat="1" ht="36">
      <c r="A91" s="376">
        <f>COUNT($A$1:A90)+1</f>
        <v>7</v>
      </c>
      <c r="B91" s="371" t="s">
        <v>1045</v>
      </c>
      <c r="C91" s="318"/>
      <c r="D91" s="285"/>
      <c r="E91" s="318"/>
      <c r="F91" s="135"/>
    </row>
    <row r="92" spans="1:6" s="51" customFormat="1">
      <c r="A92" s="11"/>
      <c r="B92" s="51" t="s">
        <v>794</v>
      </c>
    </row>
    <row r="93" spans="1:6" s="51" customFormat="1" ht="56.25">
      <c r="A93" s="11"/>
      <c r="B93" s="51" t="s">
        <v>795</v>
      </c>
    </row>
    <row r="94" spans="1:6" s="51" customFormat="1">
      <c r="A94" s="11"/>
      <c r="B94" s="51" t="s">
        <v>388</v>
      </c>
    </row>
    <row r="95" spans="1:6" s="51" customFormat="1" ht="22.5">
      <c r="A95" s="11"/>
      <c r="B95" s="51" t="s">
        <v>387</v>
      </c>
    </row>
    <row r="96" spans="1:6" s="5" customFormat="1" ht="22.5">
      <c r="A96" s="18"/>
      <c r="B96" s="43" t="s">
        <v>796</v>
      </c>
      <c r="C96" s="10" t="s">
        <v>1</v>
      </c>
      <c r="D96" s="7">
        <v>25.5</v>
      </c>
      <c r="E96" s="27"/>
      <c r="F96" s="132">
        <f>ROUND(D96*E96,2)</f>
        <v>0</v>
      </c>
    </row>
    <row r="97" spans="1:6" s="6" customFormat="1">
      <c r="A97" s="18"/>
      <c r="B97" s="51"/>
      <c r="C97" s="10"/>
      <c r="D97" s="7"/>
      <c r="E97" s="7"/>
      <c r="F97" s="20" t="str">
        <f t="shared" ref="F97:F105" si="0">IF(OR(OR(E97=0,E97=" "),OR(D97=0,D97=" "))," ",D97*E97)</f>
        <v xml:space="preserve"> </v>
      </c>
    </row>
    <row r="98" spans="1:6" s="282" customFormat="1" ht="24">
      <c r="A98" s="376">
        <f>COUNT($A$1:A97)+1</f>
        <v>8</v>
      </c>
      <c r="B98" s="371" t="s">
        <v>797</v>
      </c>
      <c r="C98" s="318"/>
      <c r="D98" s="285"/>
      <c r="E98" s="318"/>
      <c r="F98" s="135" t="str">
        <f t="shared" si="0"/>
        <v xml:space="preserve"> </v>
      </c>
    </row>
    <row r="99" spans="1:6" s="51" customFormat="1">
      <c r="A99" s="11"/>
      <c r="B99" s="51" t="s">
        <v>798</v>
      </c>
      <c r="F99" s="20" t="str">
        <f t="shared" si="0"/>
        <v xml:space="preserve"> </v>
      </c>
    </row>
    <row r="100" spans="1:6" s="51" customFormat="1" ht="56.25">
      <c r="A100" s="11"/>
      <c r="B100" s="51" t="s">
        <v>799</v>
      </c>
      <c r="F100" s="20" t="str">
        <f t="shared" si="0"/>
        <v xml:space="preserve"> </v>
      </c>
    </row>
    <row r="101" spans="1:6" s="51" customFormat="1">
      <c r="A101" s="11"/>
      <c r="B101" s="51" t="s">
        <v>800</v>
      </c>
      <c r="F101" s="20"/>
    </row>
    <row r="102" spans="1:6" s="51" customFormat="1" ht="33.75">
      <c r="A102" s="11"/>
      <c r="B102" s="51" t="s">
        <v>801</v>
      </c>
      <c r="F102" s="20"/>
    </row>
    <row r="103" spans="1:6" s="51" customFormat="1" ht="90">
      <c r="A103" s="11"/>
      <c r="B103" s="51" t="s">
        <v>802</v>
      </c>
      <c r="F103" s="20"/>
    </row>
    <row r="104" spans="1:6" s="51" customFormat="1">
      <c r="A104" s="11"/>
      <c r="B104" s="51" t="s">
        <v>388</v>
      </c>
      <c r="F104" s="20" t="str">
        <f t="shared" si="0"/>
        <v xml:space="preserve"> </v>
      </c>
    </row>
    <row r="105" spans="1:6" s="51" customFormat="1" ht="22.5">
      <c r="A105" s="11"/>
      <c r="B105" s="51" t="s">
        <v>387</v>
      </c>
      <c r="F105" s="20" t="str">
        <f t="shared" si="0"/>
        <v xml:space="preserve"> </v>
      </c>
    </row>
    <row r="106" spans="1:6" s="5" customFormat="1" ht="22.5">
      <c r="A106" s="18"/>
      <c r="B106" s="43" t="s">
        <v>1173</v>
      </c>
      <c r="C106" s="10" t="s">
        <v>3</v>
      </c>
      <c r="D106" s="7">
        <v>2</v>
      </c>
      <c r="E106" s="27"/>
      <c r="F106" s="132">
        <f>ROUND(D106*E106,2)</f>
        <v>0</v>
      </c>
    </row>
    <row r="107" spans="1:6" s="231" customFormat="1" ht="11.25" customHeight="1">
      <c r="A107" s="309"/>
      <c r="B107" s="310"/>
      <c r="C107" s="311"/>
      <c r="D107" s="312"/>
      <c r="E107" s="311"/>
      <c r="F107" s="135"/>
    </row>
    <row r="108" spans="1:6" s="231" customFormat="1" ht="11.25" customHeight="1">
      <c r="A108" s="309"/>
      <c r="B108" s="310"/>
      <c r="C108" s="311"/>
      <c r="D108" s="312"/>
      <c r="E108" s="311"/>
      <c r="F108" s="135"/>
    </row>
    <row r="109" spans="1:6" s="231" customFormat="1" ht="11.25" customHeight="1">
      <c r="A109" s="309"/>
      <c r="B109" s="310"/>
      <c r="C109" s="311"/>
      <c r="D109" s="312"/>
      <c r="E109" s="311"/>
      <c r="F109" s="135"/>
    </row>
    <row r="110" spans="1:6" s="231" customFormat="1" ht="11.25" customHeight="1" thickBot="1">
      <c r="A110" s="309"/>
      <c r="B110" s="310"/>
      <c r="C110" s="311"/>
      <c r="D110" s="312"/>
      <c r="E110" s="311"/>
      <c r="F110" s="135"/>
    </row>
    <row r="111" spans="1:6" s="220" customFormat="1" ht="19.899999999999999" customHeight="1" thickBot="1">
      <c r="A111" s="224" t="str">
        <f>A6</f>
        <v>10.</v>
      </c>
      <c r="B111" s="225" t="str">
        <f>B6</f>
        <v>LIMARSKI RADOVI</v>
      </c>
      <c r="C111" s="226"/>
      <c r="D111" s="226"/>
      <c r="E111" s="227"/>
      <c r="F111" s="228" t="str">
        <f>IF(SUM(F1:F110)&gt;0,SUM(F1:F110),"")</f>
        <v/>
      </c>
    </row>
    <row r="112" spans="1:6" ht="3" customHeight="1"/>
    <row r="114" spans="2:4">
      <c r="B114" s="126"/>
    </row>
    <row r="115" spans="2:4">
      <c r="B115" s="126"/>
    </row>
    <row r="116" spans="2:4">
      <c r="B116" s="255"/>
    </row>
    <row r="117" spans="2:4">
      <c r="B117" s="126"/>
    </row>
    <row r="119" spans="2:4">
      <c r="B119" s="299"/>
    </row>
    <row r="120" spans="2:4">
      <c r="B120" s="136"/>
      <c r="C120" s="41"/>
      <c r="D120" s="42"/>
    </row>
  </sheetData>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39"/>
  <sheetViews>
    <sheetView showZeros="0" view="pageBreakPreview" zoomScaleNormal="100" zoomScaleSheetLayoutView="100" workbookViewId="0">
      <pane ySplit="6" topLeftCell="A7" activePane="bottomLeft" state="frozen"/>
      <selection activeCell="K62" sqref="K62"/>
      <selection pane="bottomLeft" activeCell="B105" sqref="B105"/>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6" ht="14.25" customHeight="1">
      <c r="A1" s="145"/>
      <c r="B1" s="145"/>
      <c r="C1" s="145"/>
      <c r="D1" s="104"/>
      <c r="E1" s="108"/>
      <c r="F1" s="345"/>
    </row>
    <row r="2" spans="1:6" ht="14.25" customHeight="1">
      <c r="A2" s="145"/>
      <c r="B2" s="145"/>
      <c r="C2" s="145"/>
      <c r="D2" s="104"/>
      <c r="E2" s="108"/>
      <c r="F2" s="134"/>
    </row>
    <row r="3" spans="1:6" ht="14.25" customHeight="1">
      <c r="A3" s="145"/>
      <c r="B3" s="145"/>
      <c r="C3" s="145"/>
      <c r="D3" s="104"/>
      <c r="E3" s="108"/>
      <c r="F3" s="345"/>
    </row>
    <row r="4" spans="1:6" s="231" customFormat="1">
      <c r="A4" s="141" t="s">
        <v>574</v>
      </c>
      <c r="B4" s="142" t="s">
        <v>19</v>
      </c>
      <c r="C4" s="143" t="s">
        <v>16</v>
      </c>
      <c r="D4" s="144" t="s">
        <v>17</v>
      </c>
      <c r="E4" s="144" t="s">
        <v>18</v>
      </c>
      <c r="F4" s="154" t="s">
        <v>571</v>
      </c>
    </row>
    <row r="5" spans="1:6" s="45" customFormat="1" ht="17.25" customHeight="1">
      <c r="A5" s="145"/>
      <c r="B5" s="145"/>
      <c r="C5" s="145"/>
      <c r="D5" s="104"/>
      <c r="E5" s="108"/>
      <c r="F5" s="146"/>
    </row>
    <row r="6" spans="1:6" s="78" customFormat="1" ht="15.75">
      <c r="A6" s="147" t="s">
        <v>327</v>
      </c>
      <c r="B6" s="148" t="s">
        <v>270</v>
      </c>
      <c r="C6" s="149"/>
      <c r="D6" s="150"/>
      <c r="E6" s="149"/>
      <c r="F6" s="151"/>
    </row>
    <row r="7" spans="1:6" ht="6.75" customHeight="1">
      <c r="A7" s="145"/>
      <c r="B7" s="145"/>
      <c r="C7" s="145"/>
      <c r="D7" s="104"/>
      <c r="E7" s="108"/>
      <c r="F7" s="134"/>
    </row>
    <row r="8" spans="1:6" s="124" customFormat="1">
      <c r="A8" s="234"/>
      <c r="B8" s="235" t="s">
        <v>0</v>
      </c>
      <c r="C8" s="235"/>
      <c r="D8" s="235"/>
      <c r="F8" s="340"/>
    </row>
    <row r="9" spans="1:6" s="124" customFormat="1" ht="67.5">
      <c r="A9" s="234"/>
      <c r="B9" s="124" t="s">
        <v>1207</v>
      </c>
      <c r="F9" s="340"/>
    </row>
    <row r="10" spans="1:6" s="124" customFormat="1" ht="47.25" customHeight="1">
      <c r="A10" s="234"/>
      <c r="B10" s="124" t="s">
        <v>1208</v>
      </c>
      <c r="F10" s="340"/>
    </row>
    <row r="11" spans="1:6" s="124" customFormat="1" ht="57" customHeight="1">
      <c r="A11" s="234"/>
      <c r="B11" s="124" t="s">
        <v>1209</v>
      </c>
      <c r="F11" s="340"/>
    </row>
    <row r="12" spans="1:6" s="124" customFormat="1" ht="22.5">
      <c r="A12" s="234" t="s">
        <v>49</v>
      </c>
      <c r="B12" s="124" t="s">
        <v>1210</v>
      </c>
      <c r="F12" s="340"/>
    </row>
    <row r="13" spans="1:6" s="124" customFormat="1" ht="22.5">
      <c r="A13" s="234" t="s">
        <v>49</v>
      </c>
      <c r="B13" s="124" t="s">
        <v>1211</v>
      </c>
      <c r="F13" s="340"/>
    </row>
    <row r="14" spans="1:6" s="124" customFormat="1" ht="22.5">
      <c r="A14" s="234" t="s">
        <v>49</v>
      </c>
      <c r="B14" s="124" t="s">
        <v>1212</v>
      </c>
      <c r="F14" s="340"/>
    </row>
    <row r="15" spans="1:6" s="124" customFormat="1" ht="56.25">
      <c r="A15" s="234"/>
      <c r="B15" s="124" t="s">
        <v>1213</v>
      </c>
      <c r="F15" s="340"/>
    </row>
    <row r="16" spans="1:6" s="124" customFormat="1">
      <c r="A16" s="234" t="s">
        <v>49</v>
      </c>
      <c r="B16" s="124" t="s">
        <v>1214</v>
      </c>
      <c r="F16" s="340"/>
    </row>
    <row r="17" spans="1:6" s="124" customFormat="1">
      <c r="A17" s="234" t="s">
        <v>49</v>
      </c>
      <c r="B17" s="124" t="s">
        <v>1215</v>
      </c>
      <c r="F17" s="340"/>
    </row>
    <row r="18" spans="1:6" s="124" customFormat="1">
      <c r="A18" s="234" t="s">
        <v>49</v>
      </c>
      <c r="B18" s="124" t="s">
        <v>1216</v>
      </c>
      <c r="F18" s="340"/>
    </row>
    <row r="19" spans="1:6" s="124" customFormat="1">
      <c r="A19" s="234" t="s">
        <v>49</v>
      </c>
      <c r="B19" s="124" t="s">
        <v>1217</v>
      </c>
      <c r="F19" s="340"/>
    </row>
    <row r="20" spans="1:6" s="124" customFormat="1">
      <c r="A20" s="234" t="s">
        <v>49</v>
      </c>
      <c r="B20" s="124" t="s">
        <v>1218</v>
      </c>
      <c r="F20" s="340"/>
    </row>
    <row r="21" spans="1:6" s="124" customFormat="1">
      <c r="A21" s="234" t="s">
        <v>49</v>
      </c>
      <c r="B21" s="124" t="s">
        <v>1219</v>
      </c>
      <c r="F21" s="340"/>
    </row>
    <row r="22" spans="1:6" s="124" customFormat="1">
      <c r="A22" s="234" t="s">
        <v>49</v>
      </c>
      <c r="B22" s="124" t="s">
        <v>1220</v>
      </c>
      <c r="F22" s="340"/>
    </row>
    <row r="23" spans="1:6" s="124" customFormat="1">
      <c r="A23" s="234" t="s">
        <v>49</v>
      </c>
      <c r="B23" s="124" t="s">
        <v>1221</v>
      </c>
      <c r="F23" s="340"/>
    </row>
    <row r="24" spans="1:6" s="124" customFormat="1">
      <c r="A24" s="234" t="s">
        <v>49</v>
      </c>
      <c r="B24" s="124" t="s">
        <v>1222</v>
      </c>
      <c r="F24" s="340"/>
    </row>
    <row r="25" spans="1:6" s="124" customFormat="1">
      <c r="A25" s="234" t="s">
        <v>49</v>
      </c>
      <c r="B25" s="124" t="s">
        <v>1223</v>
      </c>
      <c r="F25" s="340"/>
    </row>
    <row r="26" spans="1:6" s="124" customFormat="1">
      <c r="A26" s="234" t="s">
        <v>49</v>
      </c>
      <c r="B26" s="124" t="s">
        <v>1224</v>
      </c>
      <c r="F26" s="340"/>
    </row>
    <row r="27" spans="1:6" s="124" customFormat="1">
      <c r="A27" s="234" t="s">
        <v>49</v>
      </c>
      <c r="B27" s="124" t="s">
        <v>1225</v>
      </c>
      <c r="F27" s="340"/>
    </row>
    <row r="28" spans="1:6" s="124" customFormat="1">
      <c r="A28" s="234" t="s">
        <v>49</v>
      </c>
      <c r="B28" s="124" t="s">
        <v>1226</v>
      </c>
      <c r="F28" s="340"/>
    </row>
    <row r="29" spans="1:6" s="124" customFormat="1">
      <c r="A29" s="234" t="s">
        <v>49</v>
      </c>
      <c r="B29" s="124" t="s">
        <v>1227</v>
      </c>
      <c r="F29" s="340"/>
    </row>
    <row r="30" spans="1:6" s="124" customFormat="1">
      <c r="A30" s="234" t="s">
        <v>49</v>
      </c>
      <c r="B30" s="124" t="s">
        <v>1228</v>
      </c>
      <c r="F30" s="340"/>
    </row>
    <row r="31" spans="1:6" s="124" customFormat="1">
      <c r="A31" s="234" t="s">
        <v>49</v>
      </c>
      <c r="B31" s="124" t="s">
        <v>1229</v>
      </c>
      <c r="F31" s="340"/>
    </row>
    <row r="32" spans="1:6" s="124" customFormat="1">
      <c r="A32" s="234" t="s">
        <v>49</v>
      </c>
      <c r="B32" s="124" t="s">
        <v>1230</v>
      </c>
      <c r="F32" s="340"/>
    </row>
    <row r="33" spans="1:6" s="124" customFormat="1">
      <c r="A33" s="234" t="s">
        <v>49</v>
      </c>
      <c r="B33" s="124" t="s">
        <v>1231</v>
      </c>
      <c r="F33" s="340"/>
    </row>
    <row r="34" spans="1:6" s="124" customFormat="1">
      <c r="A34" s="234" t="s">
        <v>49</v>
      </c>
      <c r="B34" s="124" t="s">
        <v>1232</v>
      </c>
      <c r="F34" s="340"/>
    </row>
    <row r="35" spans="1:6" s="124" customFormat="1">
      <c r="A35" s="234" t="s">
        <v>49</v>
      </c>
      <c r="B35" s="124" t="s">
        <v>1233</v>
      </c>
      <c r="F35" s="340"/>
    </row>
    <row r="36" spans="1:6" s="124" customFormat="1">
      <c r="A36" s="234" t="s">
        <v>49</v>
      </c>
      <c r="B36" s="124" t="s">
        <v>1234</v>
      </c>
      <c r="F36" s="340"/>
    </row>
    <row r="37" spans="1:6" s="124" customFormat="1">
      <c r="A37" s="234" t="s">
        <v>49</v>
      </c>
      <c r="B37" s="124" t="s">
        <v>1235</v>
      </c>
      <c r="F37" s="340"/>
    </row>
    <row r="38" spans="1:6" s="124" customFormat="1" ht="22.5">
      <c r="A38" s="234" t="s">
        <v>49</v>
      </c>
      <c r="B38" s="124" t="s">
        <v>1236</v>
      </c>
      <c r="F38" s="340"/>
    </row>
    <row r="39" spans="1:6" s="124" customFormat="1" ht="22.5">
      <c r="A39" s="234" t="s">
        <v>49</v>
      </c>
      <c r="B39" s="124" t="s">
        <v>1237</v>
      </c>
      <c r="F39" s="340"/>
    </row>
    <row r="40" spans="1:6" s="124" customFormat="1" ht="22.5">
      <c r="A40" s="234" t="s">
        <v>49</v>
      </c>
      <c r="B40" s="124" t="s">
        <v>1238</v>
      </c>
      <c r="F40" s="340"/>
    </row>
    <row r="41" spans="1:6" s="124" customFormat="1" ht="22.5">
      <c r="A41" s="234" t="s">
        <v>49</v>
      </c>
      <c r="B41" s="124" t="s">
        <v>1239</v>
      </c>
      <c r="F41" s="340"/>
    </row>
    <row r="42" spans="1:6" s="124" customFormat="1" ht="22.5">
      <c r="A42" s="234" t="s">
        <v>49</v>
      </c>
      <c r="B42" s="124" t="s">
        <v>1240</v>
      </c>
      <c r="F42" s="340"/>
    </row>
    <row r="43" spans="1:6" s="124" customFormat="1" ht="22.5">
      <c r="A43" s="234" t="s">
        <v>49</v>
      </c>
      <c r="B43" s="124" t="s">
        <v>1241</v>
      </c>
      <c r="F43" s="340"/>
    </row>
    <row r="44" spans="1:6" s="124" customFormat="1" ht="22.5">
      <c r="A44" s="234" t="s">
        <v>49</v>
      </c>
      <c r="B44" s="124" t="s">
        <v>1242</v>
      </c>
      <c r="F44" s="340"/>
    </row>
    <row r="45" spans="1:6" s="124" customFormat="1" ht="22.5">
      <c r="A45" s="234" t="s">
        <v>49</v>
      </c>
      <c r="B45" s="124" t="s">
        <v>1243</v>
      </c>
      <c r="F45" s="340"/>
    </row>
    <row r="46" spans="1:6" s="124" customFormat="1">
      <c r="A46" s="234"/>
      <c r="F46" s="340"/>
    </row>
    <row r="47" spans="1:6" s="124" customFormat="1">
      <c r="A47" s="234"/>
      <c r="B47" s="165" t="s">
        <v>1244</v>
      </c>
      <c r="F47" s="340"/>
    </row>
    <row r="48" spans="1:6" s="124" customFormat="1">
      <c r="A48" s="234"/>
      <c r="B48" s="124" t="s">
        <v>1245</v>
      </c>
      <c r="F48" s="340"/>
    </row>
    <row r="49" spans="1:6" s="124" customFormat="1" ht="33.75">
      <c r="A49" s="234"/>
      <c r="B49" s="124" t="s">
        <v>1246</v>
      </c>
      <c r="F49" s="340"/>
    </row>
    <row r="50" spans="1:6" s="124" customFormat="1" ht="22.5">
      <c r="A50" s="234"/>
      <c r="B50" s="124" t="s">
        <v>1247</v>
      </c>
      <c r="F50" s="340"/>
    </row>
    <row r="51" spans="1:6" s="124" customFormat="1">
      <c r="A51" s="234"/>
      <c r="B51" s="124" t="s">
        <v>1248</v>
      </c>
      <c r="F51" s="340"/>
    </row>
    <row r="52" spans="1:6" s="124" customFormat="1" ht="22.5">
      <c r="A52" s="234"/>
      <c r="B52" s="124" t="s">
        <v>1249</v>
      </c>
      <c r="F52" s="340"/>
    </row>
    <row r="53" spans="1:6" s="124" customFormat="1">
      <c r="A53" s="234"/>
      <c r="B53" s="124" t="s">
        <v>1250</v>
      </c>
      <c r="F53" s="340"/>
    </row>
    <row r="54" spans="1:6" s="124" customFormat="1" ht="33.75">
      <c r="A54" s="234"/>
      <c r="B54" s="124" t="s">
        <v>1251</v>
      </c>
      <c r="F54" s="340"/>
    </row>
    <row r="55" spans="1:6" s="124" customFormat="1" ht="22.5">
      <c r="A55" s="234"/>
      <c r="B55" s="124" t="s">
        <v>1252</v>
      </c>
      <c r="F55" s="340"/>
    </row>
    <row r="56" spans="1:6" s="124" customFormat="1" ht="33.75">
      <c r="A56" s="234"/>
      <c r="B56" s="124" t="s">
        <v>1253</v>
      </c>
      <c r="F56" s="340"/>
    </row>
    <row r="57" spans="1:6" s="124" customFormat="1" ht="45">
      <c r="A57" s="234"/>
      <c r="B57" s="124" t="s">
        <v>1254</v>
      </c>
      <c r="F57" s="340"/>
    </row>
    <row r="58" spans="1:6" s="124" customFormat="1">
      <c r="A58" s="234"/>
      <c r="B58" s="124" t="s">
        <v>1255</v>
      </c>
      <c r="F58" s="340"/>
    </row>
    <row r="59" spans="1:6" s="124" customFormat="1" ht="45">
      <c r="A59" s="234"/>
      <c r="B59" s="124" t="s">
        <v>1320</v>
      </c>
      <c r="F59" s="340"/>
    </row>
    <row r="60" spans="1:6" s="128" customFormat="1" ht="12.75">
      <c r="A60" s="379"/>
      <c r="B60" s="379"/>
      <c r="C60" s="479"/>
    </row>
    <row r="61" spans="1:6" s="124" customFormat="1" ht="51.75" customHeight="1">
      <c r="A61" s="234"/>
      <c r="B61" s="124" t="s">
        <v>271</v>
      </c>
      <c r="F61" s="340"/>
    </row>
    <row r="62" spans="1:6" s="124" customFormat="1" ht="56.25">
      <c r="A62" s="234"/>
      <c r="B62" s="124" t="s">
        <v>272</v>
      </c>
      <c r="F62" s="340"/>
    </row>
    <row r="63" spans="1:6" s="124" customFormat="1" ht="56.25">
      <c r="A63" s="234"/>
      <c r="B63" s="124" t="s">
        <v>273</v>
      </c>
      <c r="F63" s="340"/>
    </row>
    <row r="64" spans="1:6" s="124" customFormat="1" ht="33.75">
      <c r="A64" s="234"/>
      <c r="B64" s="124" t="s">
        <v>274</v>
      </c>
      <c r="F64" s="340"/>
    </row>
    <row r="65" spans="1:6" s="124" customFormat="1" ht="22.5">
      <c r="A65" s="234"/>
      <c r="B65" s="124" t="s">
        <v>275</v>
      </c>
      <c r="F65" s="340"/>
    </row>
    <row r="66" spans="1:6" s="124" customFormat="1">
      <c r="A66" s="234"/>
      <c r="F66" s="340"/>
    </row>
    <row r="67" spans="1:6" s="124" customFormat="1" ht="56.25">
      <c r="A67" s="234"/>
      <c r="B67" s="110" t="s">
        <v>276</v>
      </c>
      <c r="F67" s="340"/>
    </row>
    <row r="68" spans="1:6" s="124" customFormat="1" ht="90.75" customHeight="1">
      <c r="A68" s="234"/>
      <c r="B68" s="110" t="s">
        <v>783</v>
      </c>
      <c r="F68" s="340"/>
    </row>
    <row r="69" spans="1:6" s="124" customFormat="1" ht="67.5">
      <c r="A69" s="234"/>
      <c r="B69" s="110" t="s">
        <v>1036</v>
      </c>
      <c r="F69" s="340"/>
    </row>
    <row r="70" spans="1:6" s="124" customFormat="1">
      <c r="A70" s="234"/>
      <c r="B70" s="110" t="s">
        <v>283</v>
      </c>
      <c r="F70" s="340"/>
    </row>
    <row r="71" spans="1:6" s="302" customFormat="1">
      <c r="A71" s="300"/>
      <c r="B71" s="301"/>
      <c r="C71" s="301"/>
      <c r="D71" s="301"/>
      <c r="E71" s="301"/>
      <c r="F71" s="348"/>
    </row>
    <row r="72" spans="1:6">
      <c r="A72" s="237"/>
      <c r="B72" s="110" t="s">
        <v>89</v>
      </c>
      <c r="C72" s="108"/>
      <c r="E72" s="107"/>
      <c r="F72" s="134"/>
    </row>
    <row r="73" spans="1:6" ht="22.5">
      <c r="A73" s="303"/>
      <c r="B73" s="110" t="s">
        <v>277</v>
      </c>
      <c r="C73" s="242"/>
      <c r="D73" s="242"/>
      <c r="E73" s="112"/>
      <c r="F73" s="341"/>
    </row>
    <row r="74" spans="1:6" s="124" customFormat="1" ht="22.5">
      <c r="A74" s="234" t="s">
        <v>49</v>
      </c>
      <c r="B74" s="124" t="s">
        <v>278</v>
      </c>
      <c r="F74" s="340"/>
    </row>
    <row r="75" spans="1:6" s="124" customFormat="1">
      <c r="A75" s="234" t="s">
        <v>49</v>
      </c>
      <c r="B75" s="124" t="s">
        <v>155</v>
      </c>
      <c r="F75" s="340"/>
    </row>
    <row r="76" spans="1:6" s="124" customFormat="1">
      <c r="A76" s="234" t="s">
        <v>49</v>
      </c>
      <c r="B76" s="124" t="s">
        <v>279</v>
      </c>
      <c r="F76" s="340"/>
    </row>
    <row r="77" spans="1:6" s="124" customFormat="1">
      <c r="A77" s="234" t="s">
        <v>49</v>
      </c>
      <c r="B77" s="124" t="s">
        <v>156</v>
      </c>
      <c r="F77" s="340"/>
    </row>
    <row r="78" spans="1:6" s="124" customFormat="1" ht="22.5">
      <c r="A78" s="234" t="s">
        <v>49</v>
      </c>
      <c r="B78" s="124" t="s">
        <v>280</v>
      </c>
      <c r="F78" s="340"/>
    </row>
    <row r="79" spans="1:6" s="124" customFormat="1" ht="22.5">
      <c r="A79" s="234" t="s">
        <v>49</v>
      </c>
      <c r="B79" s="124" t="s">
        <v>281</v>
      </c>
      <c r="F79" s="340"/>
    </row>
    <row r="80" spans="1:6" s="124" customFormat="1" ht="22.5">
      <c r="A80" s="234" t="s">
        <v>49</v>
      </c>
      <c r="B80" s="124" t="s">
        <v>157</v>
      </c>
      <c r="F80" s="340"/>
    </row>
    <row r="81" spans="1:9" s="124" customFormat="1">
      <c r="A81" s="234" t="s">
        <v>49</v>
      </c>
      <c r="B81" s="124" t="s">
        <v>158</v>
      </c>
      <c r="F81" s="340"/>
    </row>
    <row r="82" spans="1:9" s="233" customFormat="1">
      <c r="A82" s="21"/>
      <c r="B82" s="124"/>
      <c r="E82" s="295"/>
      <c r="F82" s="346"/>
    </row>
    <row r="83" spans="1:9" ht="45">
      <c r="A83" s="297"/>
      <c r="B83" s="110" t="s">
        <v>96</v>
      </c>
      <c r="C83" s="298"/>
      <c r="D83" s="298"/>
      <c r="E83" s="107"/>
      <c r="F83" s="134"/>
    </row>
    <row r="84" spans="1:9">
      <c r="A84" s="297"/>
      <c r="B84" s="110"/>
      <c r="C84" s="298"/>
      <c r="D84" s="298"/>
      <c r="E84" s="107"/>
      <c r="F84" s="134"/>
    </row>
    <row r="85" spans="1:9" s="282" customFormat="1" ht="24">
      <c r="A85" s="374">
        <f>COUNT($A$4:A83)+1</f>
        <v>1</v>
      </c>
      <c r="B85" s="371" t="s">
        <v>781</v>
      </c>
      <c r="C85" s="285"/>
      <c r="D85" s="285"/>
      <c r="E85" s="285"/>
      <c r="F85" s="396"/>
      <c r="G85" s="319"/>
    </row>
    <row r="86" spans="1:9" s="24" customFormat="1" ht="43.9" customHeight="1">
      <c r="A86" s="21"/>
      <c r="B86" s="51" t="s">
        <v>1034</v>
      </c>
      <c r="C86" s="41"/>
      <c r="D86" s="42"/>
      <c r="E86" s="27"/>
      <c r="F86" s="171"/>
    </row>
    <row r="87" spans="1:9" s="24" customFormat="1" ht="45">
      <c r="A87" s="21"/>
      <c r="B87" s="51" t="s">
        <v>784</v>
      </c>
      <c r="C87" s="41"/>
      <c r="D87" s="42"/>
      <c r="E87" s="27"/>
      <c r="F87" s="171"/>
    </row>
    <row r="88" spans="1:9" s="24" customFormat="1" ht="45">
      <c r="A88" s="21"/>
      <c r="B88" s="51" t="s">
        <v>1428</v>
      </c>
      <c r="C88" s="41"/>
      <c r="D88" s="42"/>
      <c r="E88" s="27"/>
      <c r="F88" s="171"/>
    </row>
    <row r="89" spans="1:9" s="24" customFormat="1" ht="45">
      <c r="A89" s="21"/>
      <c r="B89" s="51" t="s">
        <v>785</v>
      </c>
      <c r="C89" s="41"/>
      <c r="D89" s="42"/>
      <c r="E89" s="27"/>
      <c r="F89" s="171"/>
    </row>
    <row r="90" spans="1:9" s="24" customFormat="1" ht="21" customHeight="1">
      <c r="A90" s="21"/>
      <c r="B90" s="51" t="s">
        <v>282</v>
      </c>
      <c r="C90" s="41"/>
      <c r="D90" s="42"/>
      <c r="E90" s="27"/>
      <c r="F90" s="171"/>
    </row>
    <row r="91" spans="1:9" s="24" customFormat="1" ht="21" customHeight="1">
      <c r="A91" s="21"/>
      <c r="B91" s="51" t="s">
        <v>782</v>
      </c>
      <c r="C91" s="41"/>
      <c r="D91" s="42"/>
      <c r="E91" s="27"/>
      <c r="F91" s="171"/>
    </row>
    <row r="92" spans="1:9" s="24" customFormat="1" ht="42.6" customHeight="1">
      <c r="A92" s="21"/>
      <c r="B92" s="51" t="s">
        <v>1035</v>
      </c>
      <c r="C92" s="41"/>
      <c r="D92" s="42"/>
      <c r="E92" s="27"/>
      <c r="F92" s="171"/>
    </row>
    <row r="93" spans="1:9" s="5" customFormat="1" ht="22.5">
      <c r="A93" s="18" t="s">
        <v>14</v>
      </c>
      <c r="B93" s="49" t="s">
        <v>1038</v>
      </c>
      <c r="C93" s="27" t="s">
        <v>269</v>
      </c>
      <c r="D93" s="15">
        <v>18375</v>
      </c>
      <c r="E93" s="27"/>
      <c r="F93" s="132">
        <f>ROUND(D93*E93,2)</f>
        <v>0</v>
      </c>
      <c r="I93" s="5" t="str">
        <f>IF(OR(OR(G93=0,G93=""),OR(F93=0,F93="")),"",F93*G93)</f>
        <v/>
      </c>
    </row>
    <row r="94" spans="1:9" s="45" customFormat="1" ht="45">
      <c r="A94" s="109" t="s">
        <v>15</v>
      </c>
      <c r="B94" s="49" t="s">
        <v>786</v>
      </c>
      <c r="C94" s="27" t="s">
        <v>269</v>
      </c>
      <c r="D94" s="27">
        <f>SUM(D93:D93)*0.15</f>
        <v>2756.25</v>
      </c>
      <c r="E94" s="27"/>
      <c r="F94" s="132">
        <f>ROUND(D94*E94,2)</f>
        <v>0</v>
      </c>
      <c r="G94" s="304"/>
      <c r="H94" s="304"/>
      <c r="I94" s="245" t="str">
        <f>IF(OR(OR(G94=0,G94=""),OR(F94=0,F94="")),"",F94*G94)</f>
        <v/>
      </c>
    </row>
    <row r="95" spans="1:9">
      <c r="A95" s="21"/>
      <c r="B95" s="306"/>
      <c r="C95" s="111"/>
      <c r="D95" s="111"/>
      <c r="E95" s="118"/>
      <c r="F95" s="349"/>
      <c r="G95" s="307"/>
    </row>
    <row r="96" spans="1:9" s="282" customFormat="1" ht="12">
      <c r="A96" s="374">
        <f>COUNT($A$4:A95)+1</f>
        <v>2</v>
      </c>
      <c r="B96" s="371" t="s">
        <v>406</v>
      </c>
      <c r="C96" s="285"/>
      <c r="D96" s="285"/>
      <c r="E96" s="285"/>
      <c r="F96" s="396"/>
      <c r="G96" s="319"/>
    </row>
    <row r="97" spans="1:10" ht="90">
      <c r="A97" s="308"/>
      <c r="B97" s="124" t="s">
        <v>593</v>
      </c>
      <c r="C97" s="108"/>
      <c r="E97" s="108"/>
      <c r="F97" s="350"/>
      <c r="G97" s="238"/>
    </row>
    <row r="98" spans="1:10" ht="56.25">
      <c r="A98" s="308"/>
      <c r="B98" s="124" t="s">
        <v>1037</v>
      </c>
      <c r="C98" s="108"/>
      <c r="E98" s="108"/>
      <c r="F98" s="350"/>
      <c r="G98" s="238"/>
    </row>
    <row r="99" spans="1:10" s="128" customFormat="1" ht="33.75">
      <c r="A99" s="379"/>
      <c r="B99" s="124" t="s">
        <v>851</v>
      </c>
      <c r="C99" s="380"/>
      <c r="D99" s="381"/>
      <c r="E99" s="382"/>
      <c r="F99" s="399"/>
    </row>
    <row r="100" spans="1:10" s="128" customFormat="1" ht="22.5">
      <c r="A100" s="379"/>
      <c r="B100" s="124" t="s">
        <v>852</v>
      </c>
      <c r="C100" s="380"/>
      <c r="D100" s="381"/>
      <c r="E100" s="382"/>
      <c r="F100" s="399"/>
    </row>
    <row r="101" spans="1:10">
      <c r="A101" s="303"/>
      <c r="B101" s="124"/>
      <c r="C101" s="111" t="s">
        <v>269</v>
      </c>
      <c r="D101" s="112">
        <v>2300</v>
      </c>
      <c r="E101" s="107"/>
      <c r="F101" s="132">
        <f>ROUND(D101*E101,2)</f>
        <v>0</v>
      </c>
      <c r="H101" s="108"/>
      <c r="I101" s="125"/>
      <c r="J101" s="108"/>
    </row>
    <row r="102" spans="1:10">
      <c r="A102" s="21"/>
      <c r="B102" s="306"/>
      <c r="C102" s="111"/>
      <c r="D102" s="111"/>
      <c r="E102" s="118"/>
      <c r="F102" s="349"/>
      <c r="G102" s="307"/>
    </row>
    <row r="103" spans="1:10" s="282" customFormat="1" ht="12">
      <c r="A103" s="374">
        <f>COUNT($A$4:A102)+1</f>
        <v>3</v>
      </c>
      <c r="B103" s="371" t="s">
        <v>849</v>
      </c>
      <c r="C103" s="285"/>
      <c r="D103" s="285"/>
      <c r="E103" s="285"/>
      <c r="F103" s="396"/>
      <c r="G103" s="319"/>
    </row>
    <row r="104" spans="1:10" s="128" customFormat="1" ht="33.75">
      <c r="A104" s="379"/>
      <c r="B104" s="124" t="s">
        <v>848</v>
      </c>
      <c r="C104" s="380"/>
      <c r="D104" s="381"/>
      <c r="E104" s="382"/>
      <c r="F104" s="399"/>
    </row>
    <row r="105" spans="1:10" s="128" customFormat="1" ht="22.5">
      <c r="A105" s="383" t="s">
        <v>49</v>
      </c>
      <c r="B105" s="124" t="s">
        <v>847</v>
      </c>
      <c r="C105" s="380"/>
      <c r="D105" s="381"/>
      <c r="E105" s="382"/>
      <c r="F105" s="399"/>
    </row>
    <row r="106" spans="1:10" s="128" customFormat="1" ht="22.5">
      <c r="A106" s="383" t="s">
        <v>49</v>
      </c>
      <c r="B106" s="124" t="s">
        <v>846</v>
      </c>
      <c r="C106" s="380"/>
      <c r="D106" s="381"/>
      <c r="E106" s="382"/>
      <c r="F106" s="399"/>
    </row>
    <row r="107" spans="1:10" s="128" customFormat="1" ht="22.5">
      <c r="A107" s="379"/>
      <c r="B107" s="124" t="s">
        <v>845</v>
      </c>
      <c r="C107" s="380"/>
      <c r="D107" s="381"/>
      <c r="E107" s="382"/>
      <c r="F107" s="399"/>
    </row>
    <row r="108" spans="1:10" s="128" customFormat="1" ht="11.25" customHeight="1">
      <c r="A108" s="379"/>
      <c r="B108" s="124" t="s">
        <v>841</v>
      </c>
      <c r="C108" s="380"/>
      <c r="D108" s="381"/>
      <c r="E108" s="382"/>
      <c r="F108" s="399"/>
    </row>
    <row r="109" spans="1:10">
      <c r="A109" s="303"/>
      <c r="B109" s="124"/>
      <c r="C109" s="111" t="s">
        <v>401</v>
      </c>
      <c r="D109" s="112">
        <v>1</v>
      </c>
      <c r="E109" s="107"/>
      <c r="F109" s="132">
        <f>ROUND(D109*E109,2)</f>
        <v>0</v>
      </c>
      <c r="H109" s="108"/>
      <c r="I109" s="125"/>
      <c r="J109" s="108"/>
    </row>
    <row r="110" spans="1:10">
      <c r="A110" s="21"/>
      <c r="B110" s="306"/>
      <c r="C110" s="111"/>
      <c r="D110" s="111"/>
      <c r="E110" s="118"/>
      <c r="F110" s="349"/>
      <c r="G110" s="307"/>
    </row>
    <row r="111" spans="1:10" s="282" customFormat="1" ht="24">
      <c r="A111" s="374">
        <f>COUNT($A$1:A110)+1</f>
        <v>4</v>
      </c>
      <c r="B111" s="371" t="s">
        <v>1113</v>
      </c>
      <c r="C111" s="285"/>
      <c r="D111" s="285"/>
      <c r="E111" s="285"/>
      <c r="F111" s="396"/>
      <c r="G111" s="319"/>
    </row>
    <row r="112" spans="1:10" s="6" customFormat="1">
      <c r="A112" s="11"/>
      <c r="B112" s="51" t="s">
        <v>1108</v>
      </c>
      <c r="C112" s="51"/>
      <c r="D112" s="51"/>
      <c r="E112" s="51"/>
      <c r="F112" s="51"/>
      <c r="H112" s="38"/>
      <c r="I112" s="5"/>
    </row>
    <row r="113" spans="1:10" s="6" customFormat="1" ht="33.75">
      <c r="A113" s="11"/>
      <c r="B113" s="51" t="s">
        <v>1114</v>
      </c>
      <c r="C113" s="51"/>
      <c r="D113" s="51"/>
      <c r="E113" s="51"/>
      <c r="F113" s="51" t="s">
        <v>1109</v>
      </c>
      <c r="H113" s="38"/>
      <c r="I113" s="5"/>
    </row>
    <row r="114" spans="1:10" s="6" customFormat="1" ht="33.75">
      <c r="A114" s="11"/>
      <c r="B114" s="51" t="s">
        <v>1115</v>
      </c>
      <c r="C114" s="51"/>
      <c r="D114" s="51"/>
      <c r="E114" s="51"/>
      <c r="F114" s="51" t="s">
        <v>1109</v>
      </c>
      <c r="H114" s="38"/>
      <c r="I114" s="5"/>
    </row>
    <row r="115" spans="1:10" s="6" customFormat="1" ht="22.5">
      <c r="A115" s="11"/>
      <c r="B115" s="51" t="s">
        <v>1110</v>
      </c>
      <c r="C115" s="51"/>
      <c r="D115" s="51"/>
      <c r="E115" s="51"/>
      <c r="F115" s="51" t="s">
        <v>1109</v>
      </c>
      <c r="H115" s="38"/>
      <c r="I115" s="5"/>
    </row>
    <row r="116" spans="1:10" s="442" customFormat="1" ht="33.75">
      <c r="A116" s="11"/>
      <c r="B116" s="51" t="s">
        <v>1111</v>
      </c>
      <c r="C116" s="51"/>
      <c r="D116" s="51"/>
      <c r="E116" s="51"/>
      <c r="F116" s="51"/>
      <c r="G116" s="440"/>
      <c r="H116" s="441"/>
      <c r="I116" s="441"/>
      <c r="J116" s="441"/>
    </row>
    <row r="117" spans="1:10" s="4" customFormat="1" ht="22.5">
      <c r="A117" s="11"/>
      <c r="B117" s="51" t="s">
        <v>1112</v>
      </c>
      <c r="C117" s="51"/>
      <c r="D117" s="51"/>
      <c r="E117" s="51"/>
      <c r="F117" s="51"/>
      <c r="H117" s="443"/>
    </row>
    <row r="118" spans="1:10" s="446" customFormat="1" ht="11.25" customHeight="1">
      <c r="A118" s="18"/>
      <c r="B118" s="165" t="s">
        <v>1116</v>
      </c>
      <c r="C118" s="10" t="s">
        <v>4</v>
      </c>
      <c r="D118" s="7">
        <v>18</v>
      </c>
      <c r="E118" s="7"/>
      <c r="F118" s="132">
        <f>ROUND(D118*E118,2)</f>
        <v>0</v>
      </c>
      <c r="G118" s="444"/>
      <c r="H118" s="445"/>
      <c r="I118" s="445"/>
      <c r="J118" s="445"/>
    </row>
    <row r="119" spans="1:10" s="128" customFormat="1" ht="11.25" customHeight="1">
      <c r="A119" s="379"/>
      <c r="B119" s="379"/>
      <c r="C119" s="111"/>
      <c r="D119" s="112"/>
      <c r="E119" s="107"/>
      <c r="F119" s="135"/>
    </row>
    <row r="120" spans="1:10" s="282" customFormat="1" ht="12">
      <c r="A120" s="374">
        <f>MAX(A78:A119)+1</f>
        <v>5</v>
      </c>
      <c r="B120" s="371" t="s">
        <v>850</v>
      </c>
      <c r="C120" s="111"/>
      <c r="D120" s="112"/>
      <c r="E120" s="107"/>
      <c r="F120" s="135"/>
      <c r="G120" s="319"/>
    </row>
    <row r="121" spans="1:10" s="128" customFormat="1" ht="33.75">
      <c r="A121" s="379"/>
      <c r="B121" s="124" t="s">
        <v>842</v>
      </c>
      <c r="C121" s="111"/>
      <c r="D121" s="112"/>
      <c r="E121" s="107"/>
      <c r="F121" s="135"/>
    </row>
    <row r="122" spans="1:10" s="128" customFormat="1" ht="11.25" customHeight="1">
      <c r="A122" s="379"/>
      <c r="B122" s="124" t="s">
        <v>2</v>
      </c>
      <c r="C122" s="111"/>
      <c r="D122" s="112"/>
      <c r="E122" s="107"/>
      <c r="F122" s="135"/>
    </row>
    <row r="123" spans="1:10" s="128" customFormat="1" ht="11.25" customHeight="1">
      <c r="A123" s="18" t="s">
        <v>14</v>
      </c>
      <c r="B123" s="165" t="s">
        <v>843</v>
      </c>
      <c r="C123" s="111" t="s">
        <v>144</v>
      </c>
      <c r="D123" s="112">
        <v>20</v>
      </c>
      <c r="E123" s="107"/>
      <c r="F123" s="132">
        <f>ROUND(D123*E123,2)</f>
        <v>0</v>
      </c>
    </row>
    <row r="124" spans="1:10" s="128" customFormat="1" ht="11.25" customHeight="1">
      <c r="A124" s="109" t="s">
        <v>15</v>
      </c>
      <c r="B124" s="165" t="s">
        <v>844</v>
      </c>
      <c r="C124" s="111" t="s">
        <v>144</v>
      </c>
      <c r="D124" s="112">
        <v>30</v>
      </c>
      <c r="E124" s="107"/>
      <c r="F124" s="132">
        <f>ROUND(D124*E124,2)</f>
        <v>0</v>
      </c>
    </row>
    <row r="125" spans="1:10" s="128" customFormat="1" ht="11.25" customHeight="1">
      <c r="A125" s="18" t="s">
        <v>13</v>
      </c>
      <c r="B125" s="165" t="s">
        <v>150</v>
      </c>
      <c r="C125" s="111" t="s">
        <v>144</v>
      </c>
      <c r="D125" s="112">
        <v>80</v>
      </c>
      <c r="E125" s="107"/>
      <c r="F125" s="132">
        <f>ROUND(D125*E125,2)</f>
        <v>0</v>
      </c>
    </row>
    <row r="126" spans="1:10" ht="11.25" customHeight="1">
      <c r="A126" s="109"/>
      <c r="B126" s="256"/>
      <c r="C126" s="111"/>
      <c r="D126" s="112"/>
      <c r="E126" s="107"/>
      <c r="F126" s="135"/>
    </row>
    <row r="127" spans="1:10" ht="11.25" customHeight="1">
      <c r="A127" s="109"/>
      <c r="B127" s="256"/>
      <c r="C127" s="111"/>
      <c r="D127" s="112"/>
      <c r="E127" s="107"/>
      <c r="F127" s="135"/>
    </row>
    <row r="128" spans="1:10" ht="11.25" customHeight="1">
      <c r="A128" s="109"/>
      <c r="B128" s="256"/>
      <c r="C128" s="111"/>
      <c r="D128" s="112"/>
      <c r="E128" s="107"/>
      <c r="F128" s="135"/>
    </row>
    <row r="129" spans="1:6" ht="11.25" customHeight="1" thickBot="1">
      <c r="A129" s="109"/>
      <c r="B129" s="256"/>
      <c r="C129" s="107"/>
      <c r="E129" s="107"/>
      <c r="F129" s="135"/>
    </row>
    <row r="130" spans="1:6" s="220" customFormat="1" ht="19.899999999999999" customHeight="1" thickBot="1">
      <c r="A130" s="224" t="str">
        <f>A6</f>
        <v>11.</v>
      </c>
      <c r="B130" s="225" t="str">
        <f>B6</f>
        <v>BRAVARSKI RADOVI - ČEL.KONSTRUKCIJA</v>
      </c>
      <c r="C130" s="226"/>
      <c r="D130" s="226"/>
      <c r="E130" s="227"/>
      <c r="F130" s="228" t="str">
        <f>IF(SUM(F1:F129)&gt;0,SUM(F1:F129),"")</f>
        <v/>
      </c>
    </row>
    <row r="131" spans="1:6" ht="3" customHeight="1"/>
    <row r="133" spans="1:6">
      <c r="B133" s="126"/>
    </row>
    <row r="134" spans="1:6">
      <c r="B134" s="126"/>
    </row>
    <row r="135" spans="1:6">
      <c r="B135" s="255"/>
    </row>
    <row r="136" spans="1:6">
      <c r="B136" s="126"/>
    </row>
    <row r="138" spans="1:6">
      <c r="B138" s="299"/>
    </row>
    <row r="139" spans="1:6">
      <c r="B139" s="136"/>
      <c r="C139" s="41"/>
      <c r="D139" s="42"/>
    </row>
  </sheetData>
  <protectedRanges>
    <protectedRange sqref="C95:C98" name="Raspon5"/>
    <protectedRange sqref="C85" name="Raspon5_1"/>
    <protectedRange password="CF19" sqref="H117:K118" name="de_1_3"/>
    <protectedRange password="CF19" sqref="G117:G118" name="osijek 30 06_1_3"/>
    <protectedRange password="CF19" sqref="G117:H118" name="d_2_2"/>
    <protectedRange password="CF19" sqref="G117:H118" name="du_1_3"/>
    <protectedRange password="CF19" sqref="H117:J118" name="KLJUC_2_2"/>
    <protectedRange password="CF19" sqref="H117:J118" name="desno_1_3"/>
    <protectedRange password="CF19" sqref="H116:K116" name="de_3_2"/>
    <protectedRange password="CF19" sqref="G116" name="osijek 30 06_3_2"/>
    <protectedRange password="CF19" sqref="G116:H116" name="d_4_5"/>
    <protectedRange password="CF19" sqref="G116:H116" name="du_3_2"/>
    <protectedRange password="CF19" sqref="H116:J116" name="KLJUC_4_4"/>
    <protectedRange password="CF19" sqref="H116:J116" name="desno_3_2"/>
  </protectedRanges>
  <conditionalFormatting sqref="F82">
    <cfRule type="cellIs" dxfId="3" priority="33" stopIfTrue="1" operator="greaterThan">
      <formula>0</formula>
    </cfRule>
  </conditionalFormatting>
  <conditionalFormatting sqref="F86:F92">
    <cfRule type="cellIs" dxfId="2" priority="1"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76"/>
  <sheetViews>
    <sheetView showZeros="0" view="pageBreakPreview" zoomScaleNormal="100" zoomScaleSheetLayoutView="100" workbookViewId="0">
      <pane ySplit="6" topLeftCell="A7" activePane="bottomLeft" state="frozen"/>
      <selection activeCell="K62" sqref="K62"/>
      <selection pane="bottomLeft" activeCell="F63" sqref="F63"/>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9" ht="14.25" customHeight="1">
      <c r="A1" s="145"/>
      <c r="B1" s="145"/>
      <c r="C1" s="145"/>
      <c r="D1" s="104"/>
      <c r="E1" s="108"/>
      <c r="F1" s="345"/>
    </row>
    <row r="2" spans="1:9" ht="14.25" customHeight="1">
      <c r="A2" s="145"/>
      <c r="B2" s="145"/>
      <c r="C2" s="145"/>
      <c r="D2" s="104"/>
      <c r="E2" s="108"/>
      <c r="F2" s="134"/>
    </row>
    <row r="3" spans="1:9" ht="14.25" customHeight="1">
      <c r="A3" s="145"/>
      <c r="B3" s="145"/>
      <c r="C3" s="145"/>
      <c r="D3" s="104"/>
      <c r="E3" s="108"/>
      <c r="F3" s="345"/>
    </row>
    <row r="4" spans="1:9" s="231" customFormat="1">
      <c r="A4" s="141" t="s">
        <v>574</v>
      </c>
      <c r="B4" s="142" t="s">
        <v>19</v>
      </c>
      <c r="C4" s="143" t="s">
        <v>16</v>
      </c>
      <c r="D4" s="144" t="s">
        <v>17</v>
      </c>
      <c r="E4" s="144" t="s">
        <v>18</v>
      </c>
      <c r="F4" s="154" t="s">
        <v>571</v>
      </c>
    </row>
    <row r="5" spans="1:9" s="45" customFormat="1" ht="17.25" customHeight="1">
      <c r="A5" s="145"/>
      <c r="B5" s="145"/>
      <c r="C5" s="145"/>
      <c r="D5" s="104"/>
      <c r="E5" s="108"/>
      <c r="F5" s="146"/>
    </row>
    <row r="6" spans="1:9" s="78" customFormat="1" ht="15.75">
      <c r="A6" s="147" t="s">
        <v>449</v>
      </c>
      <c r="B6" s="148" t="s">
        <v>85</v>
      </c>
      <c r="C6" s="149"/>
      <c r="D6" s="150"/>
      <c r="E6" s="149"/>
      <c r="F6" s="151"/>
    </row>
    <row r="7" spans="1:9" ht="6.75" customHeight="1">
      <c r="A7" s="145"/>
      <c r="B7" s="145"/>
      <c r="C7" s="145"/>
      <c r="D7" s="104"/>
      <c r="E7" s="108"/>
      <c r="F7" s="134"/>
    </row>
    <row r="8" spans="1:9" s="124" customFormat="1">
      <c r="A8" s="234"/>
      <c r="B8" s="235" t="s">
        <v>0</v>
      </c>
      <c r="C8" s="235"/>
      <c r="D8" s="235"/>
      <c r="F8" s="340"/>
    </row>
    <row r="9" spans="1:9" ht="22.5">
      <c r="A9" s="237"/>
      <c r="B9" s="117" t="s">
        <v>86</v>
      </c>
      <c r="C9" s="108"/>
      <c r="E9" s="107"/>
      <c r="F9" s="134"/>
    </row>
    <row r="10" spans="1:9">
      <c r="A10" s="237"/>
      <c r="B10" s="124" t="s">
        <v>87</v>
      </c>
      <c r="C10" s="108"/>
      <c r="E10" s="107"/>
      <c r="F10" s="134"/>
    </row>
    <row r="11" spans="1:9" ht="22.5">
      <c r="A11" s="236"/>
      <c r="B11" s="124" t="s">
        <v>88</v>
      </c>
      <c r="C11" s="107"/>
      <c r="E11" s="112"/>
      <c r="F11" s="134"/>
      <c r="G11" s="108"/>
      <c r="H11" s="125"/>
      <c r="I11" s="108"/>
    </row>
    <row r="12" spans="1:9" ht="22.5">
      <c r="A12" s="239" t="s">
        <v>49</v>
      </c>
      <c r="B12" s="124" t="s">
        <v>1333</v>
      </c>
      <c r="C12" s="107"/>
      <c r="E12" s="112"/>
      <c r="F12" s="134"/>
      <c r="G12" s="108"/>
      <c r="H12" s="125"/>
      <c r="I12" s="108"/>
    </row>
    <row r="13" spans="1:9" ht="33.75">
      <c r="A13" s="239" t="s">
        <v>49</v>
      </c>
      <c r="B13" s="124" t="s">
        <v>1334</v>
      </c>
      <c r="C13" s="107"/>
      <c r="E13" s="112"/>
      <c r="F13" s="134"/>
      <c r="G13" s="108"/>
      <c r="H13" s="125"/>
      <c r="I13" s="108"/>
    </row>
    <row r="14" spans="1:9" ht="22.5">
      <c r="A14" s="239" t="s">
        <v>49</v>
      </c>
      <c r="B14" s="124" t="s">
        <v>1335</v>
      </c>
      <c r="C14" s="107"/>
      <c r="E14" s="112"/>
      <c r="F14" s="134"/>
      <c r="G14" s="108"/>
      <c r="H14" s="125"/>
      <c r="I14" s="108"/>
    </row>
    <row r="15" spans="1:9" ht="22.5">
      <c r="A15" s="239" t="s">
        <v>49</v>
      </c>
      <c r="B15" s="124" t="s">
        <v>1336</v>
      </c>
      <c r="C15" s="107"/>
      <c r="E15" s="112"/>
      <c r="F15" s="134"/>
      <c r="G15" s="108"/>
      <c r="H15" s="125"/>
      <c r="I15" s="108"/>
    </row>
    <row r="16" spans="1:9" ht="22.5">
      <c r="A16" s="239" t="s">
        <v>49</v>
      </c>
      <c r="B16" s="124" t="s">
        <v>1337</v>
      </c>
      <c r="C16" s="107"/>
      <c r="E16" s="112"/>
      <c r="F16" s="134"/>
      <c r="G16" s="108"/>
      <c r="H16" s="125"/>
      <c r="I16" s="108"/>
    </row>
    <row r="17" spans="1:9">
      <c r="A17" s="240"/>
      <c r="B17" s="117"/>
      <c r="C17" s="108"/>
      <c r="E17" s="107"/>
      <c r="F17" s="134"/>
    </row>
    <row r="18" spans="1:9">
      <c r="A18" s="240"/>
      <c r="B18" s="235" t="s">
        <v>89</v>
      </c>
      <c r="C18" s="108"/>
      <c r="E18" s="107"/>
      <c r="F18" s="134"/>
    </row>
    <row r="19" spans="1:9" ht="22.5">
      <c r="A19" s="241"/>
      <c r="B19" s="110" t="s">
        <v>90</v>
      </c>
      <c r="C19" s="242"/>
      <c r="D19" s="242"/>
      <c r="E19" s="112"/>
      <c r="F19" s="341"/>
      <c r="G19" s="108"/>
      <c r="H19" s="125"/>
      <c r="I19" s="108"/>
    </row>
    <row r="20" spans="1:9" s="124" customFormat="1" ht="56.25">
      <c r="A20" s="240" t="s">
        <v>49</v>
      </c>
      <c r="B20" s="124" t="s">
        <v>91</v>
      </c>
      <c r="F20" s="340"/>
    </row>
    <row r="21" spans="1:9" s="124" customFormat="1">
      <c r="A21" s="240" t="s">
        <v>49</v>
      </c>
      <c r="B21" s="124" t="s">
        <v>92</v>
      </c>
      <c r="F21" s="340"/>
    </row>
    <row r="22" spans="1:9" ht="33.75">
      <c r="A22" s="240" t="s">
        <v>49</v>
      </c>
      <c r="B22" s="117" t="s">
        <v>93</v>
      </c>
      <c r="C22" s="108"/>
      <c r="E22" s="107"/>
      <c r="F22" s="134"/>
    </row>
    <row r="23" spans="1:9" s="124" customFormat="1" ht="45">
      <c r="A23" s="240" t="s">
        <v>49</v>
      </c>
      <c r="B23" s="124" t="s">
        <v>94</v>
      </c>
      <c r="F23" s="340"/>
    </row>
    <row r="24" spans="1:9">
      <c r="A24" s="237"/>
      <c r="B24" s="117"/>
      <c r="C24" s="108"/>
      <c r="E24" s="107"/>
      <c r="F24" s="134"/>
    </row>
    <row r="25" spans="1:9" ht="112.5">
      <c r="A25" s="237"/>
      <c r="B25" s="110" t="s">
        <v>568</v>
      </c>
      <c r="C25" s="108"/>
      <c r="E25" s="107"/>
      <c r="F25" s="134"/>
    </row>
    <row r="26" spans="1:9" s="233" customFormat="1">
      <c r="A26" s="21"/>
      <c r="B26" s="124"/>
      <c r="E26" s="295"/>
      <c r="F26" s="346"/>
    </row>
    <row r="27" spans="1:9" ht="45">
      <c r="A27" s="297"/>
      <c r="B27" s="110" t="s">
        <v>96</v>
      </c>
      <c r="C27" s="298"/>
      <c r="D27" s="298"/>
      <c r="E27" s="107"/>
      <c r="F27" s="134"/>
    </row>
    <row r="28" spans="1:9">
      <c r="A28" s="297"/>
      <c r="B28" s="298"/>
      <c r="C28" s="298"/>
      <c r="D28" s="298"/>
      <c r="E28" s="107"/>
      <c r="F28" s="134"/>
    </row>
    <row r="29" spans="1:9">
      <c r="A29" s="297"/>
      <c r="B29" s="298"/>
      <c r="C29" s="298"/>
      <c r="D29" s="298"/>
      <c r="E29" s="107"/>
      <c r="F29" s="134"/>
    </row>
    <row r="30" spans="1:9" s="282" customFormat="1" ht="12">
      <c r="A30" s="370">
        <f>COUNT($A$1:A29)+1</f>
        <v>1</v>
      </c>
      <c r="B30" s="371" t="s">
        <v>583</v>
      </c>
      <c r="C30" s="318"/>
      <c r="D30" s="285"/>
      <c r="E30" s="318"/>
      <c r="F30" s="372" t="str">
        <f>IF(OR(OR(E30=0,E30=""),OR($D30=0,$D30="")),"",$D30*E30)</f>
        <v/>
      </c>
    </row>
    <row r="31" spans="1:9" ht="22.5">
      <c r="A31" s="236"/>
      <c r="B31" s="124" t="s">
        <v>97</v>
      </c>
      <c r="C31" s="107"/>
      <c r="E31" s="112"/>
      <c r="F31" s="134"/>
      <c r="G31" s="108"/>
      <c r="H31" s="125"/>
      <c r="I31" s="108"/>
    </row>
    <row r="32" spans="1:9" ht="46.5" customHeight="1">
      <c r="A32" s="236"/>
      <c r="B32" s="124" t="s">
        <v>322</v>
      </c>
      <c r="C32" s="107"/>
      <c r="E32" s="112"/>
      <c r="F32" s="134"/>
      <c r="G32" s="108"/>
      <c r="H32" s="125"/>
      <c r="I32" s="108"/>
    </row>
    <row r="33" spans="1:9" ht="22.5">
      <c r="A33" s="236"/>
      <c r="B33" s="124" t="s">
        <v>98</v>
      </c>
      <c r="C33" s="107"/>
      <c r="E33" s="112"/>
      <c r="F33" s="134"/>
      <c r="G33" s="108"/>
      <c r="H33" s="125"/>
      <c r="I33" s="108"/>
    </row>
    <row r="34" spans="1:9" ht="22.5">
      <c r="A34" s="236"/>
      <c r="B34" s="124" t="s">
        <v>99</v>
      </c>
      <c r="C34" s="107"/>
      <c r="E34" s="112"/>
      <c r="F34" s="134"/>
      <c r="G34" s="108"/>
      <c r="H34" s="125"/>
      <c r="I34" s="108"/>
    </row>
    <row r="35" spans="1:9" s="233" customFormat="1" ht="33.75">
      <c r="A35" s="21"/>
      <c r="B35" s="124" t="s">
        <v>298</v>
      </c>
      <c r="C35" s="41"/>
      <c r="D35" s="42"/>
      <c r="E35" s="107"/>
      <c r="F35" s="347"/>
    </row>
    <row r="36" spans="1:9">
      <c r="A36" s="236"/>
      <c r="B36" s="124" t="s">
        <v>100</v>
      </c>
      <c r="C36" s="107"/>
      <c r="E36" s="112"/>
      <c r="F36" s="134"/>
      <c r="G36" s="108"/>
      <c r="H36" s="125"/>
      <c r="I36" s="108"/>
    </row>
    <row r="37" spans="1:9" ht="102" customHeight="1">
      <c r="A37" s="236"/>
      <c r="B37" s="124" t="s">
        <v>109</v>
      </c>
      <c r="C37" s="107"/>
      <c r="E37" s="112"/>
      <c r="F37" s="134"/>
      <c r="G37" s="108"/>
      <c r="H37" s="125"/>
      <c r="I37" s="108"/>
    </row>
    <row r="38" spans="1:9" ht="22.5">
      <c r="A38" s="236"/>
      <c r="B38" s="124" t="s">
        <v>101</v>
      </c>
      <c r="C38" s="107"/>
      <c r="E38" s="112"/>
      <c r="F38" s="134"/>
      <c r="G38" s="108"/>
      <c r="H38" s="125"/>
      <c r="I38" s="108"/>
    </row>
    <row r="39" spans="1:9" ht="45">
      <c r="A39" s="236"/>
      <c r="B39" s="124" t="s">
        <v>104</v>
      </c>
      <c r="C39" s="107"/>
      <c r="E39" s="112"/>
      <c r="F39" s="134"/>
      <c r="G39" s="108"/>
      <c r="H39" s="125"/>
      <c r="I39" s="108"/>
    </row>
    <row r="40" spans="1:9" ht="22.5">
      <c r="A40" s="236"/>
      <c r="B40" s="124" t="s">
        <v>105</v>
      </c>
      <c r="C40" s="107"/>
      <c r="E40" s="112"/>
      <c r="F40" s="134"/>
      <c r="G40" s="108"/>
      <c r="H40" s="125"/>
      <c r="I40" s="108"/>
    </row>
    <row r="41" spans="1:9" ht="33.75">
      <c r="A41" s="236"/>
      <c r="B41" s="124" t="s">
        <v>106</v>
      </c>
      <c r="C41" s="107"/>
      <c r="E41" s="112"/>
      <c r="F41" s="134"/>
      <c r="G41" s="108"/>
      <c r="H41" s="125"/>
      <c r="I41" s="108"/>
    </row>
    <row r="42" spans="1:9" ht="67.5">
      <c r="A42" s="236"/>
      <c r="B42" s="124" t="s">
        <v>321</v>
      </c>
      <c r="C42" s="107"/>
      <c r="E42" s="112"/>
      <c r="F42" s="134"/>
      <c r="G42" s="108"/>
      <c r="H42" s="125"/>
      <c r="I42" s="108"/>
    </row>
    <row r="43" spans="1:9">
      <c r="A43" s="236"/>
      <c r="B43" s="124" t="s">
        <v>103</v>
      </c>
      <c r="C43" s="107"/>
      <c r="E43" s="112"/>
      <c r="F43" s="134"/>
      <c r="G43" s="108"/>
      <c r="H43" s="125"/>
      <c r="I43" s="108"/>
    </row>
    <row r="44" spans="1:9">
      <c r="A44" s="236"/>
      <c r="B44" s="124" t="s">
        <v>102</v>
      </c>
      <c r="C44" s="107"/>
      <c r="E44" s="112"/>
      <c r="F44" s="134"/>
      <c r="G44" s="108"/>
      <c r="H44" s="125"/>
      <c r="I44" s="108"/>
    </row>
    <row r="45" spans="1:9" ht="22.5">
      <c r="A45" s="236"/>
      <c r="B45" s="110" t="s">
        <v>599</v>
      </c>
      <c r="C45" s="107"/>
      <c r="E45" s="112"/>
      <c r="F45" s="134"/>
      <c r="G45" s="108"/>
      <c r="H45" s="125"/>
      <c r="I45" s="108"/>
    </row>
    <row r="46" spans="1:9">
      <c r="A46" s="236"/>
      <c r="B46" s="110" t="s">
        <v>601</v>
      </c>
      <c r="C46" s="107"/>
      <c r="E46" s="112"/>
      <c r="F46" s="134"/>
      <c r="G46" s="108"/>
      <c r="H46" s="125"/>
      <c r="I46" s="108"/>
    </row>
    <row r="47" spans="1:9" ht="56.25">
      <c r="A47" s="109" t="s">
        <v>14</v>
      </c>
      <c r="B47" s="256" t="s">
        <v>1039</v>
      </c>
      <c r="C47" s="107" t="s">
        <v>5</v>
      </c>
      <c r="D47" s="108">
        <v>960</v>
      </c>
      <c r="E47" s="107"/>
      <c r="F47" s="132">
        <f t="shared" ref="F47:F52" si="0">ROUND(D47*E47,2)</f>
        <v>0</v>
      </c>
    </row>
    <row r="48" spans="1:9" ht="45">
      <c r="A48" s="109" t="s">
        <v>15</v>
      </c>
      <c r="B48" s="256" t="s">
        <v>1040</v>
      </c>
      <c r="C48" s="107" t="s">
        <v>5</v>
      </c>
      <c r="D48" s="108">
        <v>780</v>
      </c>
      <c r="E48" s="107"/>
      <c r="F48" s="132">
        <f t="shared" si="0"/>
        <v>0</v>
      </c>
    </row>
    <row r="49" spans="1:9" s="5" customFormat="1" ht="90">
      <c r="A49" s="18" t="s">
        <v>13</v>
      </c>
      <c r="B49" s="49" t="s">
        <v>777</v>
      </c>
      <c r="C49" s="27" t="s">
        <v>5</v>
      </c>
      <c r="D49" s="15">
        <v>260</v>
      </c>
      <c r="E49" s="27"/>
      <c r="F49" s="132">
        <f t="shared" si="0"/>
        <v>0</v>
      </c>
    </row>
    <row r="50" spans="1:9" ht="45">
      <c r="A50" s="109" t="s">
        <v>41</v>
      </c>
      <c r="B50" s="256" t="s">
        <v>1068</v>
      </c>
      <c r="C50" s="107" t="s">
        <v>5</v>
      </c>
      <c r="D50" s="108">
        <v>780</v>
      </c>
      <c r="E50" s="107"/>
      <c r="F50" s="132">
        <f t="shared" si="0"/>
        <v>0</v>
      </c>
    </row>
    <row r="51" spans="1:9" s="5" customFormat="1" ht="78.75">
      <c r="A51" s="18" t="s">
        <v>42</v>
      </c>
      <c r="B51" s="49" t="s">
        <v>776</v>
      </c>
      <c r="C51" s="27" t="s">
        <v>5</v>
      </c>
      <c r="D51" s="15">
        <v>305</v>
      </c>
      <c r="E51" s="27"/>
      <c r="F51" s="132">
        <f t="shared" si="0"/>
        <v>0</v>
      </c>
    </row>
    <row r="52" spans="1:9" ht="33.75">
      <c r="A52" s="109" t="s">
        <v>43</v>
      </c>
      <c r="B52" s="256" t="s">
        <v>600</v>
      </c>
      <c r="C52" s="107" t="s">
        <v>5</v>
      </c>
      <c r="D52" s="108">
        <v>40</v>
      </c>
      <c r="E52" s="107"/>
      <c r="F52" s="132">
        <f t="shared" si="0"/>
        <v>0</v>
      </c>
    </row>
    <row r="53" spans="1:9" ht="3" customHeight="1">
      <c r="A53" s="109"/>
      <c r="B53" s="256"/>
      <c r="C53" s="107"/>
      <c r="E53" s="107"/>
      <c r="F53" s="132" t="str">
        <f t="shared" ref="F53:F62" si="1">IF(OR(OR(E53=0,E53=""),OR(D53=0,D53="")),"",D53*E53)</f>
        <v/>
      </c>
    </row>
    <row r="54" spans="1:9">
      <c r="A54" s="109"/>
      <c r="B54" s="256" t="s">
        <v>602</v>
      </c>
      <c r="C54" s="107"/>
      <c r="E54" s="107"/>
      <c r="F54" s="132" t="str">
        <f t="shared" si="1"/>
        <v/>
      </c>
    </row>
    <row r="55" spans="1:9" ht="56.25">
      <c r="A55" s="109"/>
      <c r="B55" s="256" t="s">
        <v>778</v>
      </c>
      <c r="C55" s="107"/>
      <c r="E55" s="107"/>
      <c r="F55" s="132" t="str">
        <f t="shared" si="1"/>
        <v/>
      </c>
    </row>
    <row r="56" spans="1:9" ht="79.5" customHeight="1">
      <c r="A56" s="109" t="s">
        <v>311</v>
      </c>
      <c r="B56" s="256" t="s">
        <v>603</v>
      </c>
      <c r="C56" s="107" t="s">
        <v>5</v>
      </c>
      <c r="D56" s="108">
        <v>85</v>
      </c>
      <c r="E56" s="107"/>
      <c r="F56" s="132">
        <f>ROUND(D56*E56,2)</f>
        <v>0</v>
      </c>
    </row>
    <row r="57" spans="1:9" s="5" customFormat="1">
      <c r="A57" s="18" t="s">
        <v>44</v>
      </c>
      <c r="B57" s="49" t="s">
        <v>779</v>
      </c>
      <c r="C57" s="27" t="s">
        <v>5</v>
      </c>
      <c r="D57" s="15">
        <v>302</v>
      </c>
      <c r="E57" s="27"/>
      <c r="F57" s="132">
        <f>ROUND(D57*E57,2)</f>
        <v>0</v>
      </c>
    </row>
    <row r="58" spans="1:9" ht="22.5">
      <c r="A58" s="109" t="s">
        <v>325</v>
      </c>
      <c r="B58" s="256" t="s">
        <v>780</v>
      </c>
      <c r="C58" s="107" t="s">
        <v>5</v>
      </c>
      <c r="D58" s="108">
        <v>820</v>
      </c>
      <c r="E58" s="107"/>
      <c r="F58" s="132">
        <f>ROUND(D58*E58,2)</f>
        <v>0</v>
      </c>
    </row>
    <row r="59" spans="1:9">
      <c r="A59" s="109"/>
      <c r="B59" s="256"/>
      <c r="C59" s="107"/>
      <c r="E59" s="107"/>
      <c r="F59" s="132" t="str">
        <f t="shared" si="1"/>
        <v/>
      </c>
    </row>
    <row r="60" spans="1:9" s="282" customFormat="1" ht="24">
      <c r="A60" s="370">
        <f>COUNT($A$4:A56)+1</f>
        <v>2</v>
      </c>
      <c r="B60" s="371" t="s">
        <v>438</v>
      </c>
      <c r="C60" s="318"/>
      <c r="D60" s="285"/>
      <c r="E60" s="318"/>
      <c r="F60" s="132" t="str">
        <f t="shared" si="1"/>
        <v/>
      </c>
    </row>
    <row r="61" spans="1:9" ht="22.5">
      <c r="A61" s="236"/>
      <c r="B61" s="124" t="s">
        <v>569</v>
      </c>
      <c r="C61" s="107"/>
      <c r="E61" s="112"/>
      <c r="F61" s="132" t="str">
        <f t="shared" si="1"/>
        <v/>
      </c>
      <c r="G61" s="108"/>
      <c r="H61" s="125"/>
      <c r="I61" s="108"/>
    </row>
    <row r="62" spans="1:9" ht="22.5">
      <c r="A62" s="236"/>
      <c r="B62" s="124" t="s">
        <v>439</v>
      </c>
      <c r="C62" s="107"/>
      <c r="E62" s="112"/>
      <c r="F62" s="132" t="str">
        <f t="shared" si="1"/>
        <v/>
      </c>
      <c r="G62" s="108"/>
      <c r="H62" s="125"/>
      <c r="I62" s="108"/>
    </row>
    <row r="63" spans="1:9" s="5" customFormat="1">
      <c r="A63" s="18"/>
      <c r="B63" s="49"/>
      <c r="C63" s="27" t="s">
        <v>401</v>
      </c>
      <c r="D63" s="15">
        <v>8</v>
      </c>
      <c r="E63" s="27"/>
      <c r="F63" s="132">
        <f>ROUND(D63*E63,2)</f>
        <v>0</v>
      </c>
    </row>
    <row r="64" spans="1:9">
      <c r="A64" s="109"/>
      <c r="B64" s="256"/>
      <c r="C64" s="107"/>
      <c r="E64" s="107"/>
      <c r="F64" s="135"/>
    </row>
    <row r="65" spans="1:6">
      <c r="A65" s="109"/>
      <c r="B65" s="256"/>
      <c r="C65" s="107"/>
      <c r="E65" s="107"/>
      <c r="F65" s="135"/>
    </row>
    <row r="66" spans="1:6" ht="12" thickBot="1">
      <c r="A66" s="109"/>
      <c r="B66" s="256"/>
      <c r="C66" s="107"/>
      <c r="E66" s="107"/>
      <c r="F66" s="135"/>
    </row>
    <row r="67" spans="1:6" s="220" customFormat="1" ht="19.899999999999999" customHeight="1" thickBot="1">
      <c r="A67" s="224" t="str">
        <f>A6</f>
        <v>12.</v>
      </c>
      <c r="B67" s="225" t="str">
        <f>B6</f>
        <v>SKELA</v>
      </c>
      <c r="C67" s="226"/>
      <c r="D67" s="226"/>
      <c r="E67" s="227"/>
      <c r="F67" s="228" t="str">
        <f>IF(SUM(F1:F66)&gt;0,SUM(F1:F66),"")</f>
        <v/>
      </c>
    </row>
    <row r="68" spans="1:6" ht="3" customHeight="1"/>
    <row r="70" spans="1:6">
      <c r="B70" s="126"/>
    </row>
    <row r="71" spans="1:6">
      <c r="B71" s="126"/>
    </row>
    <row r="72" spans="1:6">
      <c r="B72" s="255"/>
    </row>
    <row r="73" spans="1:6">
      <c r="B73" s="126"/>
    </row>
    <row r="75" spans="1:6">
      <c r="B75" s="299"/>
    </row>
    <row r="76" spans="1:6">
      <c r="B76" s="136"/>
      <c r="C76" s="41"/>
      <c r="D76" s="42"/>
    </row>
  </sheetData>
  <conditionalFormatting sqref="F26">
    <cfRule type="cellIs" dxfId="1" priority="9" stopIfTrue="1" operator="greaterThan">
      <formula>0</formula>
    </cfRule>
  </conditionalFormatting>
  <conditionalFormatting sqref="F35">
    <cfRule type="cellIs" dxfId="0" priority="4"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1" manualBreakCount="1">
    <brk id="29"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0"/>
  <sheetViews>
    <sheetView showZeros="0" view="pageBreakPreview" zoomScaleNormal="100" zoomScaleSheetLayoutView="100" workbookViewId="0">
      <pane ySplit="4" topLeftCell="A5" activePane="bottomLeft" state="frozen"/>
      <selection pane="bottomLeft" activeCell="A5" sqref="A5"/>
    </sheetView>
  </sheetViews>
  <sheetFormatPr defaultColWidth="9.140625" defaultRowHeight="12.75"/>
  <cols>
    <col min="1" max="1" width="7.28515625" style="45" customWidth="1"/>
    <col min="2" max="2" width="44" style="45" customWidth="1"/>
    <col min="3" max="3" width="6.140625" style="58" customWidth="1"/>
    <col min="4" max="4" width="10.85546875" style="59" customWidth="1"/>
    <col min="5" max="5" width="10.85546875" style="45" customWidth="1"/>
    <col min="6" max="6" width="12" style="60" customWidth="1"/>
    <col min="7" max="16384" width="9.140625" style="45"/>
  </cols>
  <sheetData>
    <row r="1" spans="1:9" ht="14.25" customHeight="1">
      <c r="A1" s="71"/>
      <c r="B1" s="71"/>
      <c r="C1" s="71"/>
      <c r="D1" s="45"/>
      <c r="E1" s="59"/>
      <c r="F1" s="129"/>
    </row>
    <row r="2" spans="1:9" ht="14.25" customHeight="1">
      <c r="A2" s="71"/>
      <c r="B2" s="71"/>
      <c r="C2" s="71"/>
      <c r="D2" s="45"/>
      <c r="E2" s="59"/>
      <c r="F2" s="130"/>
    </row>
    <row r="3" spans="1:9" ht="14.25" customHeight="1">
      <c r="A3" s="71"/>
      <c r="B3" s="71"/>
      <c r="C3" s="71"/>
      <c r="D3" s="45"/>
      <c r="E3" s="59"/>
      <c r="F3" s="129"/>
    </row>
    <row r="4" spans="1:9" s="231" customFormat="1" ht="11.25">
      <c r="A4" s="141" t="s">
        <v>574</v>
      </c>
      <c r="B4" s="142" t="s">
        <v>19</v>
      </c>
      <c r="C4" s="143" t="s">
        <v>16</v>
      </c>
      <c r="D4" s="144" t="s">
        <v>17</v>
      </c>
      <c r="E4" s="144" t="s">
        <v>18</v>
      </c>
      <c r="F4" s="154" t="s">
        <v>571</v>
      </c>
    </row>
    <row r="5" spans="1:9" ht="17.25" customHeight="1">
      <c r="A5" s="145"/>
      <c r="B5" s="145"/>
      <c r="C5" s="145"/>
      <c r="D5" s="104"/>
      <c r="E5" s="108"/>
      <c r="F5" s="146"/>
    </row>
    <row r="6" spans="1:9" s="78" customFormat="1" ht="15.75">
      <c r="A6" s="147" t="s">
        <v>450</v>
      </c>
      <c r="B6" s="148" t="s">
        <v>284</v>
      </c>
      <c r="C6" s="149"/>
      <c r="D6" s="150"/>
      <c r="E6" s="149"/>
      <c r="F6" s="151"/>
    </row>
    <row r="7" spans="1:9" s="104" customFormat="1" ht="6.75" customHeight="1">
      <c r="A7" s="145"/>
      <c r="B7" s="145"/>
      <c r="C7" s="145"/>
      <c r="E7" s="108"/>
      <c r="F7" s="134"/>
    </row>
    <row r="8" spans="1:9" s="124" customFormat="1" ht="11.25">
      <c r="A8" s="234"/>
      <c r="B8" s="235" t="s">
        <v>0</v>
      </c>
      <c r="C8" s="235"/>
      <c r="D8" s="235"/>
      <c r="F8" s="340"/>
    </row>
    <row r="9" spans="1:9" s="104" customFormat="1" ht="22.5" customHeight="1">
      <c r="A9" s="236"/>
      <c r="B9" s="124" t="s">
        <v>428</v>
      </c>
      <c r="C9" s="107"/>
      <c r="D9" s="108"/>
      <c r="E9" s="112"/>
      <c r="F9" s="134"/>
      <c r="G9" s="108"/>
      <c r="H9" s="125"/>
      <c r="I9" s="108"/>
    </row>
    <row r="10" spans="1:9" s="104" customFormat="1" ht="45">
      <c r="A10" s="237"/>
      <c r="B10" s="124" t="s">
        <v>429</v>
      </c>
      <c r="C10" s="108"/>
      <c r="D10" s="108"/>
      <c r="E10" s="107"/>
      <c r="F10" s="134"/>
    </row>
    <row r="11" spans="1:9" s="104" customFormat="1" ht="45">
      <c r="A11" s="237"/>
      <c r="B11" s="124" t="s">
        <v>430</v>
      </c>
      <c r="C11" s="108"/>
      <c r="D11" s="108"/>
      <c r="E11" s="107"/>
      <c r="F11" s="134"/>
    </row>
    <row r="12" spans="1:9" s="104" customFormat="1" ht="90">
      <c r="A12" s="237"/>
      <c r="B12" s="124" t="s">
        <v>431</v>
      </c>
      <c r="C12" s="108"/>
      <c r="D12" s="108"/>
      <c r="E12" s="107"/>
      <c r="F12" s="134"/>
    </row>
    <row r="13" spans="1:9" s="104" customFormat="1" ht="11.25">
      <c r="A13" s="237"/>
      <c r="B13" s="124"/>
      <c r="C13" s="108"/>
      <c r="D13" s="108"/>
      <c r="E13" s="107"/>
      <c r="F13" s="134"/>
    </row>
    <row r="14" spans="1:9" s="104" customFormat="1" ht="22.5">
      <c r="A14" s="236"/>
      <c r="B14" s="124" t="s">
        <v>432</v>
      </c>
      <c r="C14" s="107"/>
      <c r="D14" s="108"/>
      <c r="E14" s="112"/>
      <c r="F14" s="134"/>
      <c r="G14" s="108"/>
      <c r="H14" s="125"/>
      <c r="I14" s="108"/>
    </row>
    <row r="15" spans="1:9" s="104" customFormat="1" ht="33.75">
      <c r="A15" s="239" t="s">
        <v>49</v>
      </c>
      <c r="B15" s="124" t="s">
        <v>1338</v>
      </c>
      <c r="C15" s="107"/>
      <c r="D15" s="108"/>
      <c r="E15" s="112"/>
      <c r="F15" s="134"/>
      <c r="G15" s="108"/>
      <c r="H15" s="125"/>
      <c r="I15" s="108"/>
    </row>
    <row r="16" spans="1:9" s="104" customFormat="1" ht="33.75">
      <c r="A16" s="239" t="s">
        <v>49</v>
      </c>
      <c r="B16" s="124" t="s">
        <v>1339</v>
      </c>
      <c r="C16" s="107"/>
      <c r="D16" s="108"/>
      <c r="E16" s="112"/>
      <c r="F16" s="134"/>
      <c r="G16" s="108"/>
      <c r="H16" s="125"/>
      <c r="I16" s="108"/>
    </row>
    <row r="17" spans="1:9" s="104" customFormat="1" ht="33.75">
      <c r="A17" s="239" t="s">
        <v>49</v>
      </c>
      <c r="B17" s="124" t="s">
        <v>1340</v>
      </c>
      <c r="C17" s="107"/>
      <c r="D17" s="108"/>
      <c r="E17" s="112"/>
      <c r="F17" s="134"/>
      <c r="G17" s="108"/>
      <c r="H17" s="125"/>
      <c r="I17" s="108"/>
    </row>
    <row r="18" spans="1:9" s="104" customFormat="1" ht="33.75">
      <c r="A18" s="239" t="s">
        <v>49</v>
      </c>
      <c r="B18" s="124" t="s">
        <v>1341</v>
      </c>
      <c r="C18" s="107"/>
      <c r="D18" s="108"/>
      <c r="E18" s="112"/>
      <c r="F18" s="134"/>
      <c r="G18" s="108"/>
      <c r="H18" s="125"/>
      <c r="I18" s="108"/>
    </row>
    <row r="19" spans="1:9" s="104" customFormat="1" ht="11.25">
      <c r="A19" s="240"/>
      <c r="B19" s="117"/>
      <c r="C19" s="108"/>
      <c r="D19" s="108"/>
      <c r="E19" s="107"/>
      <c r="F19" s="134"/>
    </row>
    <row r="20" spans="1:9" s="104" customFormat="1" ht="11.25">
      <c r="A20" s="240"/>
      <c r="B20" s="235" t="s">
        <v>89</v>
      </c>
      <c r="C20" s="108"/>
      <c r="D20" s="108"/>
      <c r="E20" s="107"/>
      <c r="F20" s="134"/>
    </row>
    <row r="21" spans="1:9" s="104" customFormat="1" ht="22.5">
      <c r="A21" s="241"/>
      <c r="B21" s="110" t="s">
        <v>433</v>
      </c>
      <c r="C21" s="242"/>
      <c r="D21" s="242"/>
      <c r="E21" s="112"/>
      <c r="F21" s="341"/>
      <c r="G21" s="108"/>
      <c r="H21" s="125"/>
      <c r="I21" s="108"/>
    </row>
    <row r="22" spans="1:9" s="124" customFormat="1" ht="22.5">
      <c r="A22" s="240" t="s">
        <v>49</v>
      </c>
      <c r="B22" s="124" t="s">
        <v>434</v>
      </c>
      <c r="F22" s="340"/>
    </row>
    <row r="23" spans="1:9" s="124" customFormat="1" ht="45">
      <c r="A23" s="240" t="s">
        <v>49</v>
      </c>
      <c r="B23" s="124" t="s">
        <v>435</v>
      </c>
      <c r="F23" s="340"/>
    </row>
    <row r="24" spans="1:9" s="124" customFormat="1" ht="22.5">
      <c r="A24" s="240" t="s">
        <v>49</v>
      </c>
      <c r="B24" s="124" t="s">
        <v>436</v>
      </c>
      <c r="F24" s="340"/>
    </row>
    <row r="25" spans="1:9" s="124" customFormat="1" ht="11.25">
      <c r="A25" s="240"/>
      <c r="F25" s="340"/>
    </row>
    <row r="26" spans="1:9" s="104" customFormat="1" ht="11.25">
      <c r="A26" s="109"/>
      <c r="B26" s="244"/>
      <c r="C26" s="111"/>
      <c r="D26" s="112"/>
      <c r="E26" s="107"/>
      <c r="F26" s="135"/>
    </row>
    <row r="27" spans="1:9" s="104" customFormat="1" ht="11.25">
      <c r="A27" s="109"/>
      <c r="B27" s="244"/>
      <c r="C27" s="111"/>
      <c r="D27" s="112"/>
      <c r="E27" s="107"/>
      <c r="F27" s="135"/>
    </row>
    <row r="28" spans="1:9" s="96" customFormat="1" ht="24">
      <c r="A28" s="229">
        <f>COUNT($A$4:A27)+1</f>
        <v>1</v>
      </c>
      <c r="B28" s="223" t="s">
        <v>761</v>
      </c>
      <c r="C28" s="97"/>
      <c r="D28" s="97"/>
      <c r="E28" s="95"/>
      <c r="F28" s="342"/>
    </row>
    <row r="29" spans="1:9" s="124" customFormat="1" ht="45">
      <c r="A29" s="234"/>
      <c r="B29" s="124" t="s">
        <v>762</v>
      </c>
      <c r="D29" s="253"/>
      <c r="E29" s="254"/>
      <c r="F29" s="343"/>
    </row>
    <row r="30" spans="1:9" s="124" customFormat="1" ht="22.5">
      <c r="A30" s="234"/>
      <c r="B30" s="124" t="s">
        <v>763</v>
      </c>
      <c r="D30" s="253"/>
      <c r="E30" s="254"/>
      <c r="F30" s="343"/>
    </row>
    <row r="31" spans="1:9" s="124" customFormat="1" ht="33.75">
      <c r="A31" s="234"/>
      <c r="B31" s="124" t="s">
        <v>767</v>
      </c>
      <c r="D31" s="253"/>
      <c r="E31" s="254"/>
      <c r="F31" s="343"/>
    </row>
    <row r="32" spans="1:9" s="124" customFormat="1" ht="22.5">
      <c r="A32" s="234"/>
      <c r="B32" s="124" t="s">
        <v>598</v>
      </c>
      <c r="D32" s="253"/>
      <c r="E32" s="254"/>
      <c r="F32" s="343"/>
    </row>
    <row r="33" spans="1:6" s="124" customFormat="1" ht="22.5">
      <c r="A33" s="234"/>
      <c r="B33" s="124" t="s">
        <v>285</v>
      </c>
      <c r="D33" s="253"/>
      <c r="E33" s="254"/>
      <c r="F33" s="343"/>
    </row>
    <row r="34" spans="1:6" s="255" customFormat="1" ht="11.25">
      <c r="A34" s="109"/>
      <c r="B34" s="40" t="s">
        <v>775</v>
      </c>
      <c r="C34" s="111"/>
      <c r="D34" s="112"/>
      <c r="E34" s="112"/>
      <c r="F34" s="135"/>
    </row>
    <row r="35" spans="1:6" s="255" customFormat="1" ht="22.5">
      <c r="A35" s="109" t="s">
        <v>14</v>
      </c>
      <c r="B35" s="110" t="s">
        <v>768</v>
      </c>
      <c r="C35" s="111" t="s">
        <v>5</v>
      </c>
      <c r="D35" s="112">
        <v>475.5</v>
      </c>
      <c r="E35" s="112"/>
      <c r="F35" s="132">
        <f>ROUND(D35*E35,2)</f>
        <v>0</v>
      </c>
    </row>
    <row r="36" spans="1:6" s="255" customFormat="1" ht="11.25">
      <c r="A36" s="109" t="s">
        <v>15</v>
      </c>
      <c r="B36" s="110" t="s">
        <v>286</v>
      </c>
      <c r="C36" s="111" t="s">
        <v>1</v>
      </c>
      <c r="D36" s="112">
        <v>65.7</v>
      </c>
      <c r="E36" s="112"/>
      <c r="F36" s="132">
        <f>ROUND(D36*E36,2)</f>
        <v>0</v>
      </c>
    </row>
    <row r="37" spans="1:6" s="255" customFormat="1" ht="11.25">
      <c r="A37" s="109" t="s">
        <v>13</v>
      </c>
      <c r="B37" s="110" t="s">
        <v>287</v>
      </c>
      <c r="C37" s="111" t="s">
        <v>4</v>
      </c>
      <c r="D37" s="112">
        <v>1250</v>
      </c>
      <c r="E37" s="112"/>
      <c r="F37" s="132">
        <f>ROUND(D37*E37,2)</f>
        <v>0</v>
      </c>
    </row>
    <row r="38" spans="1:6" s="255" customFormat="1" ht="11.25">
      <c r="A38" s="109" t="s">
        <v>41</v>
      </c>
      <c r="B38" s="110" t="s">
        <v>288</v>
      </c>
      <c r="C38" s="111" t="s">
        <v>1</v>
      </c>
      <c r="D38" s="112">
        <v>62.8</v>
      </c>
      <c r="E38" s="112"/>
      <c r="F38" s="132">
        <f>ROUND(D38*E38,2)</f>
        <v>0</v>
      </c>
    </row>
    <row r="39" spans="1:6" s="5" customFormat="1" ht="11.25">
      <c r="A39" s="164"/>
      <c r="B39" s="166"/>
      <c r="C39" s="166"/>
      <c r="D39" s="166"/>
      <c r="E39" s="27"/>
      <c r="F39" s="133"/>
    </row>
    <row r="40" spans="1:6" s="8" customFormat="1" ht="25.5">
      <c r="A40" s="229">
        <f>COUNT($A$4:A39)+1</f>
        <v>2</v>
      </c>
      <c r="B40" s="102" t="s">
        <v>769</v>
      </c>
      <c r="C40" s="153"/>
      <c r="D40" s="153"/>
      <c r="E40" s="9"/>
      <c r="F40" s="368"/>
    </row>
    <row r="41" spans="1:6" s="51" customFormat="1" ht="22.5">
      <c r="A41" s="11"/>
      <c r="B41" s="51" t="s">
        <v>770</v>
      </c>
      <c r="D41" s="366"/>
      <c r="E41" s="367"/>
      <c r="F41" s="369"/>
    </row>
    <row r="42" spans="1:6" s="51" customFormat="1" ht="35.25" customHeight="1">
      <c r="A42" s="11"/>
      <c r="B42" s="51" t="s">
        <v>771</v>
      </c>
      <c r="D42" s="366"/>
      <c r="E42" s="367"/>
      <c r="F42" s="369"/>
    </row>
    <row r="43" spans="1:6" s="51" customFormat="1" ht="22.5">
      <c r="A43" s="11"/>
      <c r="B43" s="51" t="s">
        <v>285</v>
      </c>
      <c r="D43" s="366"/>
      <c r="E43" s="367"/>
      <c r="F43" s="369"/>
    </row>
    <row r="44" spans="1:6" s="6" customFormat="1" ht="11.25" customHeight="1">
      <c r="A44" s="18" t="s">
        <v>14</v>
      </c>
      <c r="B44" s="40" t="s">
        <v>772</v>
      </c>
      <c r="C44" s="10" t="s">
        <v>5</v>
      </c>
      <c r="D44" s="7">
        <v>490</v>
      </c>
      <c r="E44" s="7"/>
      <c r="F44" s="132">
        <f>ROUND(D44*E44,2)</f>
        <v>0</v>
      </c>
    </row>
    <row r="45" spans="1:6" s="6" customFormat="1" ht="22.5">
      <c r="A45" s="18" t="s">
        <v>15</v>
      </c>
      <c r="B45" s="40" t="s">
        <v>773</v>
      </c>
      <c r="C45" s="10" t="s">
        <v>37</v>
      </c>
      <c r="D45" s="7">
        <v>2</v>
      </c>
      <c r="E45" s="7"/>
      <c r="F45" s="132">
        <f>ROUND(D45*E45,2)</f>
        <v>0</v>
      </c>
    </row>
    <row r="46" spans="1:6" s="6" customFormat="1" ht="11.25">
      <c r="A46" s="18" t="s">
        <v>13</v>
      </c>
      <c r="B46" s="40" t="s">
        <v>774</v>
      </c>
      <c r="C46" s="10" t="s">
        <v>269</v>
      </c>
      <c r="D46" s="7">
        <v>250</v>
      </c>
      <c r="E46" s="7"/>
      <c r="F46" s="132">
        <f>ROUND(D46*E46,2)</f>
        <v>0</v>
      </c>
    </row>
    <row r="47" spans="1:6" s="104" customFormat="1" ht="11.25">
      <c r="A47" s="109"/>
      <c r="B47" s="256"/>
      <c r="C47" s="257"/>
      <c r="D47" s="258"/>
      <c r="E47" s="257"/>
      <c r="F47" s="344"/>
    </row>
    <row r="48" spans="1:6" s="104" customFormat="1" ht="11.25">
      <c r="A48" s="109"/>
      <c r="B48" s="256"/>
      <c r="C48" s="257"/>
      <c r="D48" s="258"/>
      <c r="E48" s="257"/>
      <c r="F48" s="344"/>
    </row>
    <row r="49" spans="1:6" s="104" customFormat="1" ht="11.25">
      <c r="A49" s="109"/>
      <c r="B49" s="256"/>
      <c r="C49" s="257"/>
      <c r="D49" s="258"/>
      <c r="E49" s="257"/>
      <c r="F49" s="344"/>
    </row>
    <row r="50" spans="1:6" s="104" customFormat="1" ht="12" thickBot="1">
      <c r="A50" s="109"/>
      <c r="B50" s="256"/>
      <c r="C50" s="257"/>
      <c r="D50" s="258"/>
      <c r="E50" s="257"/>
      <c r="F50" s="344"/>
    </row>
    <row r="51" spans="1:6" s="220" customFormat="1" ht="19.899999999999999" customHeight="1" thickBot="1">
      <c r="A51" s="224" t="str">
        <f>A6</f>
        <v>13.</v>
      </c>
      <c r="B51" s="225" t="str">
        <f>B6</f>
        <v>KROVOPOKRIVAČKI RADOVI</v>
      </c>
      <c r="C51" s="226"/>
      <c r="D51" s="226"/>
      <c r="E51" s="227"/>
      <c r="F51" s="228" t="str">
        <f>IF(SUM(F1:F50)&gt;0,SUM(F1:F50),"")</f>
        <v/>
      </c>
    </row>
    <row r="52" spans="1:6" ht="3" customHeight="1"/>
    <row r="54" spans="1:6">
      <c r="B54" s="61"/>
    </row>
    <row r="55" spans="1:6">
      <c r="B55" s="61"/>
    </row>
    <row r="56" spans="1:6">
      <c r="B56" s="62"/>
    </row>
    <row r="57" spans="1:6">
      <c r="B57" s="61"/>
    </row>
    <row r="59" spans="1:6">
      <c r="B59" s="73"/>
    </row>
    <row r="60" spans="1:6">
      <c r="B60" s="74"/>
      <c r="C60" s="75"/>
      <c r="D60" s="76"/>
    </row>
  </sheetData>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1" manualBreakCount="1">
    <brk id="27"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F51"/>
  <sheetViews>
    <sheetView showZeros="0" view="pageBreakPreview" zoomScaleNormal="100" zoomScaleSheetLayoutView="100" workbookViewId="0">
      <pane ySplit="4" topLeftCell="A5" activePane="bottomLeft" state="frozen"/>
      <selection pane="bottomLeft" activeCell="H31" sqref="H31"/>
    </sheetView>
  </sheetViews>
  <sheetFormatPr defaultColWidth="9.140625" defaultRowHeight="12.75"/>
  <cols>
    <col min="1" max="1" width="7.28515625" style="45" customWidth="1"/>
    <col min="2" max="2" width="44" style="45" customWidth="1"/>
    <col min="3" max="3" width="6.140625" style="58" customWidth="1"/>
    <col min="4" max="4" width="10.85546875" style="59" customWidth="1"/>
    <col min="5" max="5" width="10.85546875" style="45" customWidth="1"/>
    <col min="6" max="6" width="12" style="60" customWidth="1"/>
    <col min="7" max="16384" width="9.140625" style="45"/>
  </cols>
  <sheetData>
    <row r="1" spans="1:6" ht="14.25" customHeight="1">
      <c r="A1" s="52"/>
      <c r="B1" s="52"/>
      <c r="C1" s="52"/>
      <c r="D1" s="53"/>
      <c r="E1" s="54"/>
      <c r="F1" s="55"/>
    </row>
    <row r="2" spans="1:6" ht="14.25" customHeight="1">
      <c r="A2" s="52"/>
      <c r="B2" s="52"/>
      <c r="C2" s="52"/>
      <c r="D2" s="53"/>
      <c r="E2" s="54"/>
      <c r="F2" s="56"/>
    </row>
    <row r="3" spans="1:6" ht="14.25" customHeight="1">
      <c r="A3" s="52"/>
      <c r="B3" s="52"/>
      <c r="C3" s="52"/>
      <c r="D3" s="53"/>
      <c r="E3" s="54"/>
      <c r="F3" s="55"/>
    </row>
    <row r="4" spans="1:6" s="230" customFormat="1">
      <c r="A4" s="259" t="s">
        <v>570</v>
      </c>
      <c r="B4" s="142" t="s">
        <v>20</v>
      </c>
      <c r="C4" s="143"/>
      <c r="D4" s="144"/>
      <c r="E4" s="144"/>
      <c r="F4" s="352" t="s">
        <v>571</v>
      </c>
    </row>
    <row r="5" spans="1:6" s="128" customFormat="1" ht="17.25" customHeight="1">
      <c r="A5" s="145"/>
      <c r="B5" s="145"/>
      <c r="C5" s="145"/>
      <c r="D5" s="104"/>
      <c r="E5" s="108"/>
      <c r="F5" s="146"/>
    </row>
    <row r="6" spans="1:6" s="152" customFormat="1" ht="16.5" customHeight="1">
      <c r="A6" s="275"/>
      <c r="B6" s="276" t="s">
        <v>573</v>
      </c>
      <c r="C6" s="277"/>
      <c r="D6" s="278"/>
      <c r="E6" s="277"/>
      <c r="F6" s="289"/>
    </row>
    <row r="7" spans="1:6" s="152" customFormat="1" ht="16.5" customHeight="1">
      <c r="A7" s="275"/>
      <c r="B7" s="276" t="s">
        <v>572</v>
      </c>
      <c r="C7" s="277"/>
      <c r="D7" s="278"/>
      <c r="E7" s="277"/>
      <c r="F7" s="289"/>
    </row>
    <row r="8" spans="1:6" s="128" customFormat="1" ht="4.5" customHeight="1">
      <c r="A8" s="145"/>
      <c r="B8" s="145"/>
      <c r="C8" s="145"/>
      <c r="D8" s="104"/>
      <c r="E8" s="108"/>
      <c r="F8" s="146"/>
    </row>
    <row r="9" spans="1:6" s="282" customFormat="1" ht="19.5" customHeight="1">
      <c r="A9" s="279" t="str">
        <f>'1. PRIP.'!A403</f>
        <v>1.</v>
      </c>
      <c r="B9" s="287" t="str">
        <f>'1. PRIP.'!B403</f>
        <v>PRIPREMNI RADOVI</v>
      </c>
      <c r="C9" s="280"/>
      <c r="D9" s="281"/>
      <c r="E9" s="280"/>
      <c r="F9" s="290" t="str">
        <f>'1. PRIP.'!F403</f>
        <v/>
      </c>
    </row>
    <row r="10" spans="1:6" s="282" customFormat="1" ht="4.5" customHeight="1">
      <c r="A10" s="283"/>
      <c r="B10" s="283"/>
      <c r="C10" s="284"/>
      <c r="E10" s="285"/>
      <c r="F10" s="146"/>
    </row>
    <row r="11" spans="1:6" s="282" customFormat="1" ht="19.5" customHeight="1">
      <c r="A11" s="279" t="str">
        <f>'2. RUŠ.'!A209</f>
        <v>2.</v>
      </c>
      <c r="B11" s="287" t="str">
        <f>'2. RUŠ.'!B209</f>
        <v>RADOVI RUŠENJA I DEMONTAŽA</v>
      </c>
      <c r="C11" s="280"/>
      <c r="D11" s="281"/>
      <c r="E11" s="280"/>
      <c r="F11" s="290" t="str">
        <f>'2. RUŠ.'!F209</f>
        <v/>
      </c>
    </row>
    <row r="12" spans="1:6" s="282" customFormat="1" ht="4.5" customHeight="1">
      <c r="A12" s="283"/>
      <c r="B12" s="283"/>
      <c r="C12" s="284"/>
      <c r="E12" s="285"/>
      <c r="F12" s="146"/>
    </row>
    <row r="13" spans="1:6" s="282" customFormat="1" ht="19.5" customHeight="1">
      <c r="A13" s="279" t="str">
        <f>'3. ZEM.'!A135</f>
        <v>3.</v>
      </c>
      <c r="B13" s="287" t="str">
        <f>'3. ZEM.'!B135</f>
        <v>ZEMLJANI RADOVI</v>
      </c>
      <c r="C13" s="280"/>
      <c r="D13" s="281"/>
      <c r="E13" s="280"/>
      <c r="F13" s="290" t="str">
        <f>'3. ZEM.'!F135</f>
        <v/>
      </c>
    </row>
    <row r="14" spans="1:6" s="282" customFormat="1" ht="4.5" customHeight="1">
      <c r="A14" s="283"/>
      <c r="B14" s="283"/>
      <c r="C14" s="284"/>
      <c r="E14" s="285"/>
      <c r="F14" s="146"/>
    </row>
    <row r="15" spans="1:6" s="282" customFormat="1" ht="19.5" customHeight="1">
      <c r="A15" s="279" t="str">
        <f>'4. ZID.-SAN.'!A116</f>
        <v>4.</v>
      </c>
      <c r="B15" s="287" t="str">
        <f>'4. ZID.-SAN.'!B116</f>
        <v>ZIDARSKI RADOVI - SANACIJA</v>
      </c>
      <c r="C15" s="280"/>
      <c r="D15" s="281"/>
      <c r="E15" s="280"/>
      <c r="F15" s="290" t="str">
        <f>'4. ZID.-SAN.'!F116</f>
        <v/>
      </c>
    </row>
    <row r="16" spans="1:6" s="282" customFormat="1" ht="4.5" customHeight="1">
      <c r="A16" s="283"/>
      <c r="B16" s="283"/>
      <c r="C16" s="284"/>
      <c r="E16" s="285"/>
      <c r="F16" s="146"/>
    </row>
    <row r="17" spans="1:6" s="282" customFormat="1" ht="19.5" customHeight="1">
      <c r="A17" s="279" t="str">
        <f>'5. ZID.'!A115</f>
        <v>5.</v>
      </c>
      <c r="B17" s="287" t="str">
        <f>'5. ZID.'!B115</f>
        <v>ZIDARSKI RADOVI</v>
      </c>
      <c r="C17" s="280"/>
      <c r="D17" s="281"/>
      <c r="E17" s="280"/>
      <c r="F17" s="290" t="str">
        <f>'5. ZID.'!F115</f>
        <v/>
      </c>
    </row>
    <row r="18" spans="1:6" s="282" customFormat="1" ht="4.5" customHeight="1">
      <c r="A18" s="283"/>
      <c r="B18" s="283"/>
      <c r="C18" s="284"/>
      <c r="E18" s="285"/>
      <c r="F18" s="146"/>
    </row>
    <row r="19" spans="1:6" s="282" customFormat="1" ht="19.5" customHeight="1">
      <c r="A19" s="279" t="str">
        <f>'6. FAS.'!A76</f>
        <v>6.</v>
      </c>
      <c r="B19" s="287" t="str">
        <f>'6. FAS.'!B76</f>
        <v>ZIDARSKI RADOVI - FASADA</v>
      </c>
      <c r="C19" s="280"/>
      <c r="D19" s="281"/>
      <c r="E19" s="280"/>
      <c r="F19" s="290" t="str">
        <f>'6. FAS.'!F76</f>
        <v/>
      </c>
    </row>
    <row r="20" spans="1:6" s="282" customFormat="1" ht="4.5" customHeight="1">
      <c r="A20" s="283"/>
      <c r="B20" s="283"/>
      <c r="C20" s="284"/>
      <c r="E20" s="285"/>
      <c r="F20" s="146"/>
    </row>
    <row r="21" spans="1:6" s="282" customFormat="1" ht="19.5" customHeight="1">
      <c r="A21" s="279" t="str">
        <f>'7. AB.'!A192</f>
        <v>7.</v>
      </c>
      <c r="B21" s="287" t="str">
        <f>'7. AB.'!B192</f>
        <v>BETONSKI I ARMIRANO-BETONSKI RADOVI</v>
      </c>
      <c r="C21" s="280"/>
      <c r="D21" s="281"/>
      <c r="E21" s="280"/>
      <c r="F21" s="290" t="str">
        <f>'7. AB.'!F192</f>
        <v/>
      </c>
    </row>
    <row r="22" spans="1:6" s="282" customFormat="1" ht="4.5" customHeight="1">
      <c r="A22" s="283"/>
      <c r="B22" s="283"/>
      <c r="C22" s="284"/>
      <c r="E22" s="285"/>
      <c r="F22" s="146"/>
    </row>
    <row r="23" spans="1:6" s="282" customFormat="1" ht="19.5" customHeight="1">
      <c r="A23" s="279" t="str">
        <f>'8. IZO.'!A67</f>
        <v>8.</v>
      </c>
      <c r="B23" s="287" t="str">
        <f>'8. IZO.'!B67</f>
        <v>IZOLATERSKI RADOVI</v>
      </c>
      <c r="C23" s="280"/>
      <c r="D23" s="281"/>
      <c r="E23" s="280"/>
      <c r="F23" s="290" t="str">
        <f>'8. IZO.'!F67</f>
        <v/>
      </c>
    </row>
    <row r="24" spans="1:6" s="282" customFormat="1" ht="4.5" customHeight="1">
      <c r="A24" s="283"/>
      <c r="B24" s="283"/>
      <c r="C24" s="284"/>
      <c r="E24" s="285"/>
      <c r="F24" s="146"/>
    </row>
    <row r="25" spans="1:6" s="282" customFormat="1" ht="19.5" customHeight="1">
      <c r="A25" s="279" t="str">
        <f>'9. TES.'!A136</f>
        <v>9.</v>
      </c>
      <c r="B25" s="287" t="str">
        <f>'9. TES.'!B136</f>
        <v>TESARSKI RADOVI</v>
      </c>
      <c r="C25" s="280"/>
      <c r="D25" s="281"/>
      <c r="E25" s="280"/>
      <c r="F25" s="290" t="str">
        <f>'9. TES.'!F136</f>
        <v/>
      </c>
    </row>
    <row r="26" spans="1:6" s="282" customFormat="1" ht="4.5" customHeight="1">
      <c r="A26" s="283"/>
      <c r="B26" s="283"/>
      <c r="C26" s="284"/>
      <c r="E26" s="285"/>
      <c r="F26" s="146"/>
    </row>
    <row r="27" spans="1:6" s="282" customFormat="1" ht="19.5" customHeight="1">
      <c r="A27" s="279" t="str">
        <f>'10. LIM.'!A111</f>
        <v>10.</v>
      </c>
      <c r="B27" s="287" t="str">
        <f>'10. LIM.'!B111</f>
        <v>LIMARSKI RADOVI</v>
      </c>
      <c r="C27" s="280">
        <f>'10. LIM.'!C111</f>
        <v>0</v>
      </c>
      <c r="D27" s="281">
        <f>'10. LIM.'!D111</f>
        <v>0</v>
      </c>
      <c r="E27" s="280">
        <f>'10. LIM.'!E111</f>
        <v>0</v>
      </c>
      <c r="F27" s="290" t="str">
        <f>'10. LIM.'!F111</f>
        <v/>
      </c>
    </row>
    <row r="28" spans="1:6" s="282" customFormat="1" ht="4.5" customHeight="1">
      <c r="A28" s="283"/>
      <c r="B28" s="283"/>
      <c r="C28" s="284"/>
      <c r="E28" s="285"/>
      <c r="F28" s="146"/>
    </row>
    <row r="29" spans="1:6" s="282" customFormat="1" ht="19.5" customHeight="1">
      <c r="A29" s="279" t="str">
        <f>'11. BRAV.'!A130</f>
        <v>11.</v>
      </c>
      <c r="B29" s="287" t="str">
        <f>'11. BRAV.'!B130</f>
        <v>BRAVARSKI RADOVI - ČEL.KONSTRUKCIJA</v>
      </c>
      <c r="C29" s="280"/>
      <c r="D29" s="281"/>
      <c r="E29" s="280"/>
      <c r="F29" s="290" t="str">
        <f>'11. BRAV.'!F130</f>
        <v/>
      </c>
    </row>
    <row r="30" spans="1:6" s="282" customFormat="1" ht="4.5" customHeight="1">
      <c r="A30" s="283"/>
      <c r="B30" s="283"/>
      <c r="C30" s="284"/>
      <c r="E30" s="285"/>
      <c r="F30" s="146"/>
    </row>
    <row r="31" spans="1:6" s="282" customFormat="1" ht="19.5" customHeight="1">
      <c r="A31" s="279" t="str">
        <f>'12. SKEL.'!A67</f>
        <v>12.</v>
      </c>
      <c r="B31" s="287" t="str">
        <f>'12. SKEL.'!B67</f>
        <v>SKELA</v>
      </c>
      <c r="C31" s="280"/>
      <c r="D31" s="281"/>
      <c r="E31" s="280"/>
      <c r="F31" s="290" t="str">
        <f>'12. SKEL.'!F67</f>
        <v/>
      </c>
    </row>
    <row r="32" spans="1:6" s="282" customFormat="1" ht="4.5" customHeight="1">
      <c r="A32" s="283"/>
      <c r="B32" s="288"/>
      <c r="C32" s="284"/>
      <c r="E32" s="285"/>
      <c r="F32" s="146"/>
    </row>
    <row r="33" spans="1:6" s="286" customFormat="1" ht="19.5" customHeight="1">
      <c r="A33" s="279" t="str">
        <f>'13. KROV.'!A51</f>
        <v>13.</v>
      </c>
      <c r="B33" s="287" t="str">
        <f>'13. KROV.'!B51</f>
        <v>KROVOPOKRIVAČKI RADOVI</v>
      </c>
      <c r="C33" s="280"/>
      <c r="D33" s="281"/>
      <c r="E33" s="280"/>
      <c r="F33" s="290" t="str">
        <f>'13. KROV.'!F51</f>
        <v/>
      </c>
    </row>
    <row r="34" spans="1:6" s="128" customFormat="1" ht="4.5" customHeight="1">
      <c r="A34" s="145"/>
      <c r="B34" s="260"/>
      <c r="C34" s="145"/>
      <c r="D34" s="104"/>
      <c r="E34" s="108"/>
      <c r="F34" s="146"/>
    </row>
    <row r="35" spans="1:6" s="128" customFormat="1">
      <c r="A35" s="145"/>
      <c r="B35" s="260"/>
      <c r="C35" s="145"/>
      <c r="D35" s="104"/>
      <c r="E35" s="108"/>
      <c r="F35" s="146"/>
    </row>
    <row r="36" spans="1:6" s="128" customFormat="1">
      <c r="A36" s="145"/>
      <c r="B36" s="260"/>
      <c r="C36" s="145"/>
      <c r="D36" s="104"/>
      <c r="E36" s="108"/>
      <c r="F36" s="146"/>
    </row>
    <row r="37" spans="1:6" s="128" customFormat="1">
      <c r="A37" s="145"/>
      <c r="B37" s="260"/>
      <c r="C37" s="145"/>
      <c r="D37" s="104"/>
      <c r="E37" s="108"/>
      <c r="F37" s="146"/>
    </row>
    <row r="38" spans="1:6" s="128" customFormat="1">
      <c r="A38" s="145"/>
      <c r="B38" s="260"/>
      <c r="C38" s="145"/>
      <c r="D38" s="104"/>
      <c r="E38" s="108"/>
      <c r="F38" s="146" t="str">
        <f t="shared" ref="F38" si="0">IF(OR(OR(E38=0,E38=""),OR(D38=0,D38="")),"",D38*E38)</f>
        <v/>
      </c>
    </row>
    <row r="39" spans="1:6" s="264" customFormat="1" ht="19.899999999999999" customHeight="1">
      <c r="A39" s="261">
        <f>A6</f>
        <v>0</v>
      </c>
      <c r="B39" s="336" t="s">
        <v>160</v>
      </c>
      <c r="C39" s="262"/>
      <c r="D39" s="262"/>
      <c r="E39" s="263"/>
      <c r="F39" s="291">
        <f>SUM(F1:F38)</f>
        <v>0</v>
      </c>
    </row>
    <row r="40" spans="1:6" s="264" customFormat="1" ht="4.5" customHeight="1">
      <c r="A40" s="265"/>
      <c r="B40" s="337"/>
      <c r="C40" s="266"/>
      <c r="D40" s="267"/>
      <c r="E40" s="267"/>
      <c r="F40" s="292"/>
    </row>
    <row r="41" spans="1:6" s="271" customFormat="1" ht="11.25" customHeight="1">
      <c r="A41" s="268"/>
      <c r="B41" s="338" t="s">
        <v>21</v>
      </c>
      <c r="C41" s="270"/>
      <c r="D41" s="270"/>
      <c r="E41" s="269"/>
      <c r="F41" s="293" t="str">
        <f>IF(PRODUCT(F39,0.25)&gt;0,PRODUCT(F39,0.25),"")</f>
        <v/>
      </c>
    </row>
    <row r="42" spans="1:6" s="264" customFormat="1" ht="4.5" customHeight="1" thickBot="1">
      <c r="A42" s="265"/>
      <c r="B42" s="337"/>
      <c r="C42" s="266"/>
      <c r="D42" s="267"/>
      <c r="E42" s="267"/>
      <c r="F42" s="292"/>
    </row>
    <row r="43" spans="1:6" s="264" customFormat="1" ht="19.899999999999999" customHeight="1" thickTop="1" thickBot="1">
      <c r="A43" s="272"/>
      <c r="B43" s="339" t="str">
        <f>B39</f>
        <v>GRAĐEV.-OBRT. RADOVI POJAČANJA NOSIVE KONSTRUKCIJE</v>
      </c>
      <c r="C43" s="273"/>
      <c r="D43" s="273"/>
      <c r="E43" s="274"/>
      <c r="F43" s="294">
        <f>SUM(F39:F41)</f>
        <v>0</v>
      </c>
    </row>
    <row r="44" spans="1:6" ht="14.25" thickTop="1">
      <c r="F44" s="68"/>
    </row>
    <row r="45" spans="1:6" ht="13.5">
      <c r="B45" s="61"/>
      <c r="F45" s="68"/>
    </row>
    <row r="46" spans="1:6" ht="13.5">
      <c r="B46" s="61"/>
      <c r="F46" s="68"/>
    </row>
    <row r="47" spans="1:6" ht="13.5">
      <c r="B47" s="62"/>
      <c r="F47" s="68"/>
    </row>
    <row r="48" spans="1:6">
      <c r="B48" s="61"/>
    </row>
    <row r="50" spans="2:4">
      <c r="B50" s="63"/>
    </row>
    <row r="51" spans="2:4" ht="13.5">
      <c r="B51" s="64"/>
      <c r="C51" s="65"/>
      <c r="D51" s="66"/>
    </row>
  </sheetData>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144"/>
  <sheetViews>
    <sheetView showZeros="0" view="pageBreakPreview" zoomScaleNormal="100" zoomScaleSheetLayoutView="100" workbookViewId="0">
      <pane ySplit="6" topLeftCell="A126" activePane="bottomLeft" state="frozen"/>
      <selection pane="bottomLeft" activeCell="B14" sqref="B14"/>
    </sheetView>
  </sheetViews>
  <sheetFormatPr defaultColWidth="9.140625" defaultRowHeight="12.75"/>
  <cols>
    <col min="1" max="1" width="7.28515625" style="45" customWidth="1"/>
    <col min="2" max="2" width="83.85546875" style="45" customWidth="1"/>
    <col min="3" max="16384" width="9.140625" style="45"/>
  </cols>
  <sheetData>
    <row r="1" spans="1:2" ht="14.25" customHeight="1">
      <c r="A1" s="71"/>
      <c r="B1" s="71"/>
    </row>
    <row r="2" spans="1:2" ht="14.25" customHeight="1">
      <c r="A2" s="71"/>
      <c r="B2" s="71"/>
    </row>
    <row r="3" spans="1:2" ht="14.25" customHeight="1">
      <c r="A3" s="71"/>
      <c r="B3" s="71"/>
    </row>
    <row r="4" spans="1:2" s="57" customFormat="1">
      <c r="A4" s="77" t="s">
        <v>574</v>
      </c>
      <c r="B4" s="67" t="s">
        <v>576</v>
      </c>
    </row>
    <row r="5" spans="1:2" ht="4.5" customHeight="1">
      <c r="A5" s="52"/>
      <c r="B5" s="52"/>
    </row>
    <row r="6" spans="1:2" s="86" customFormat="1" ht="18.75" customHeight="1">
      <c r="A6" s="84"/>
      <c r="B6" s="85" t="s">
        <v>95</v>
      </c>
    </row>
    <row r="7" spans="1:2" ht="4.5" customHeight="1">
      <c r="A7" s="52"/>
      <c r="B7" s="52"/>
    </row>
    <row r="8" spans="1:2" s="128" customFormat="1" ht="18">
      <c r="A8" s="546" t="s">
        <v>1342</v>
      </c>
      <c r="B8" s="553" t="s">
        <v>1343</v>
      </c>
    </row>
    <row r="9" spans="1:2" s="128" customFormat="1">
      <c r="A9" s="547"/>
      <c r="B9" s="548"/>
    </row>
    <row r="10" spans="1:2" s="128" customFormat="1">
      <c r="A10" s="549">
        <f>COUNT($A$6:A9)+1</f>
        <v>1</v>
      </c>
      <c r="B10" s="550" t="s">
        <v>6</v>
      </c>
    </row>
    <row r="11" spans="1:2" s="128" customFormat="1" ht="3" customHeight="1">
      <c r="A11" s="547"/>
      <c r="B11" s="551"/>
    </row>
    <row r="12" spans="1:2" s="128" customFormat="1" ht="67.5">
      <c r="A12" s="547"/>
      <c r="B12" s="548" t="s">
        <v>51</v>
      </c>
    </row>
    <row r="13" spans="1:2" s="128" customFormat="1" ht="22.5" customHeight="1">
      <c r="A13" s="547"/>
      <c r="B13" s="548" t="s">
        <v>52</v>
      </c>
    </row>
    <row r="14" spans="1:2" s="128" customFormat="1" ht="33.75">
      <c r="A14" s="547"/>
      <c r="B14" s="548" t="s">
        <v>1344</v>
      </c>
    </row>
    <row r="15" spans="1:2" s="128" customFormat="1" ht="67.5" customHeight="1">
      <c r="A15" s="547"/>
      <c r="B15" s="548" t="s">
        <v>51</v>
      </c>
    </row>
    <row r="16" spans="1:2" s="128" customFormat="1" ht="22.5" customHeight="1">
      <c r="A16" s="547"/>
      <c r="B16" s="548" t="s">
        <v>52</v>
      </c>
    </row>
    <row r="17" spans="1:2" s="128" customFormat="1" ht="56.25" customHeight="1">
      <c r="A17" s="547"/>
      <c r="B17" s="548" t="s">
        <v>53</v>
      </c>
    </row>
    <row r="18" spans="1:2" s="128" customFormat="1" ht="78.75">
      <c r="A18" s="547"/>
      <c r="B18" s="548" t="s">
        <v>54</v>
      </c>
    </row>
    <row r="19" spans="1:2" s="128" customFormat="1" ht="56.25">
      <c r="A19" s="547"/>
      <c r="B19" s="548" t="s">
        <v>1345</v>
      </c>
    </row>
    <row r="20" spans="1:2" s="128" customFormat="1" ht="45.75" customHeight="1">
      <c r="A20" s="547"/>
      <c r="B20" s="548" t="s">
        <v>55</v>
      </c>
    </row>
    <row r="21" spans="1:2" s="128" customFormat="1" ht="57" customHeight="1">
      <c r="A21" s="547"/>
      <c r="B21" s="548" t="s">
        <v>56</v>
      </c>
    </row>
    <row r="22" spans="1:2" s="128" customFormat="1" ht="22.5" customHeight="1">
      <c r="A22" s="547"/>
      <c r="B22" s="548" t="s">
        <v>57</v>
      </c>
    </row>
    <row r="23" spans="1:2" s="128" customFormat="1" ht="56.25" customHeight="1">
      <c r="A23" s="547"/>
      <c r="B23" s="554" t="s">
        <v>1346</v>
      </c>
    </row>
    <row r="24" spans="1:2" s="128" customFormat="1" ht="33.75">
      <c r="A24" s="547"/>
      <c r="B24" s="554" t="s">
        <v>58</v>
      </c>
    </row>
    <row r="25" spans="1:2" s="128" customFormat="1" ht="33.75">
      <c r="A25" s="547"/>
      <c r="B25" s="548" t="s">
        <v>59</v>
      </c>
    </row>
    <row r="26" spans="1:2" s="128" customFormat="1" ht="46.5" customHeight="1">
      <c r="A26" s="547"/>
      <c r="B26" s="548" t="s">
        <v>60</v>
      </c>
    </row>
    <row r="27" spans="1:2" s="128" customFormat="1" ht="23.25" customHeight="1">
      <c r="A27" s="547"/>
      <c r="B27" s="548" t="s">
        <v>61</v>
      </c>
    </row>
    <row r="28" spans="1:2" s="128" customFormat="1" ht="45" customHeight="1">
      <c r="A28" s="547"/>
      <c r="B28" s="548" t="s">
        <v>62</v>
      </c>
    </row>
    <row r="29" spans="1:2" s="128" customFormat="1" ht="67.5">
      <c r="A29" s="547"/>
      <c r="B29" s="548" t="s">
        <v>1347</v>
      </c>
    </row>
    <row r="30" spans="1:2" s="128" customFormat="1" ht="22.5">
      <c r="A30" s="547"/>
      <c r="B30" s="554" t="s">
        <v>63</v>
      </c>
    </row>
    <row r="31" spans="1:2" s="128" customFormat="1" ht="58.5" customHeight="1">
      <c r="A31" s="547"/>
      <c r="B31" s="548" t="s">
        <v>64</v>
      </c>
    </row>
    <row r="32" spans="1:2" s="128" customFormat="1" ht="22.5">
      <c r="A32" s="547"/>
      <c r="B32" s="554" t="s">
        <v>1348</v>
      </c>
    </row>
    <row r="33" spans="1:2" s="128" customFormat="1" ht="33.75">
      <c r="A33" s="547"/>
      <c r="B33" s="554" t="s">
        <v>1349</v>
      </c>
    </row>
    <row r="34" spans="1:2" s="128" customFormat="1" ht="11.25" customHeight="1">
      <c r="A34" s="547"/>
      <c r="B34" s="548"/>
    </row>
    <row r="35" spans="1:2" s="128" customFormat="1" ht="11.25" customHeight="1">
      <c r="A35" s="547"/>
      <c r="B35" s="548"/>
    </row>
    <row r="36" spans="1:2" s="128" customFormat="1">
      <c r="A36" s="549">
        <f>COUNT($A$6:A35)+1</f>
        <v>2</v>
      </c>
      <c r="B36" s="550" t="s">
        <v>7</v>
      </c>
    </row>
    <row r="37" spans="1:2" s="128" customFormat="1" ht="3" customHeight="1">
      <c r="A37" s="547"/>
      <c r="B37" s="551"/>
    </row>
    <row r="38" spans="1:2" s="128" customFormat="1" ht="56.25">
      <c r="A38" s="547"/>
      <c r="B38" s="548" t="s">
        <v>1350</v>
      </c>
    </row>
    <row r="39" spans="1:2" s="128" customFormat="1" ht="34.5" customHeight="1">
      <c r="A39" s="547"/>
      <c r="B39" s="548" t="s">
        <v>1351</v>
      </c>
    </row>
    <row r="40" spans="1:2" s="128" customFormat="1" ht="22.5">
      <c r="A40" s="547"/>
      <c r="B40" s="548" t="s">
        <v>1352</v>
      </c>
    </row>
    <row r="41" spans="1:2" s="128" customFormat="1" ht="11.25" customHeight="1">
      <c r="A41" s="547"/>
      <c r="B41" s="548"/>
    </row>
    <row r="42" spans="1:2" s="128" customFormat="1" ht="11.25" customHeight="1">
      <c r="A42" s="547"/>
      <c r="B42" s="548"/>
    </row>
    <row r="43" spans="1:2" s="128" customFormat="1">
      <c r="A43" s="549">
        <f>COUNT($A$6:A42)+1</f>
        <v>3</v>
      </c>
      <c r="B43" s="550" t="s">
        <v>8</v>
      </c>
    </row>
    <row r="44" spans="1:2" s="128" customFormat="1" ht="3" customHeight="1">
      <c r="A44" s="547"/>
      <c r="B44" s="551"/>
    </row>
    <row r="45" spans="1:2" s="128" customFormat="1" ht="56.25">
      <c r="A45" s="547"/>
      <c r="B45" s="548" t="s">
        <v>1353</v>
      </c>
    </row>
    <row r="46" spans="1:2" s="128" customFormat="1" ht="36" customHeight="1">
      <c r="A46" s="547"/>
      <c r="B46" s="548" t="s">
        <v>1354</v>
      </c>
    </row>
    <row r="47" spans="1:2" s="128" customFormat="1">
      <c r="A47" s="547"/>
      <c r="B47" s="548"/>
    </row>
    <row r="48" spans="1:2" s="128" customFormat="1">
      <c r="A48" s="549">
        <f>COUNT($A$6:A47)+1</f>
        <v>4</v>
      </c>
      <c r="B48" s="550" t="s">
        <v>1355</v>
      </c>
    </row>
    <row r="49" spans="1:2" s="128" customFormat="1" ht="3" customHeight="1">
      <c r="A49" s="547"/>
      <c r="B49" s="551"/>
    </row>
    <row r="50" spans="1:2" s="128" customFormat="1" ht="78.75">
      <c r="A50" s="547"/>
      <c r="B50" s="548" t="s">
        <v>1356</v>
      </c>
    </row>
    <row r="51" spans="1:2" s="128" customFormat="1" ht="11.25" customHeight="1">
      <c r="A51" s="547"/>
      <c r="B51" s="548"/>
    </row>
    <row r="52" spans="1:2" s="128" customFormat="1" ht="11.25" customHeight="1">
      <c r="A52" s="547"/>
      <c r="B52" s="548"/>
    </row>
    <row r="53" spans="1:2" s="128" customFormat="1">
      <c r="A53" s="549">
        <f>COUNT($A$6:A52)+1</f>
        <v>5</v>
      </c>
      <c r="B53" s="550" t="s">
        <v>9</v>
      </c>
    </row>
    <row r="54" spans="1:2" s="128" customFormat="1" ht="3" customHeight="1">
      <c r="A54" s="547"/>
      <c r="B54" s="551"/>
    </row>
    <row r="55" spans="1:2" s="128" customFormat="1" ht="46.5" customHeight="1">
      <c r="A55" s="547"/>
      <c r="B55" s="548" t="s">
        <v>1357</v>
      </c>
    </row>
    <row r="56" spans="1:2" s="128" customFormat="1" ht="11.25" customHeight="1">
      <c r="A56" s="547"/>
      <c r="B56" s="548"/>
    </row>
    <row r="57" spans="1:2" s="128" customFormat="1" ht="11.25" customHeight="1">
      <c r="A57" s="547"/>
      <c r="B57" s="548"/>
    </row>
    <row r="58" spans="1:2" s="128" customFormat="1">
      <c r="A58" s="549">
        <f>COUNT($A$6:A57)+1</f>
        <v>6</v>
      </c>
      <c r="B58" s="550" t="s">
        <v>10</v>
      </c>
    </row>
    <row r="59" spans="1:2" s="128" customFormat="1" ht="3" customHeight="1">
      <c r="A59" s="547"/>
      <c r="B59" s="551"/>
    </row>
    <row r="60" spans="1:2" s="128" customFormat="1" ht="22.5">
      <c r="A60" s="547"/>
      <c r="B60" s="548" t="s">
        <v>70</v>
      </c>
    </row>
    <row r="61" spans="1:2" s="128" customFormat="1" ht="11.25" customHeight="1">
      <c r="A61" s="547"/>
      <c r="B61" s="548"/>
    </row>
    <row r="62" spans="1:2" s="128" customFormat="1" ht="11.25" customHeight="1">
      <c r="A62" s="547"/>
      <c r="B62" s="548"/>
    </row>
    <row r="63" spans="1:2" s="128" customFormat="1">
      <c r="A63" s="549">
        <f>COUNT($A$6:A62)+1</f>
        <v>7</v>
      </c>
      <c r="B63" s="550" t="s">
        <v>11</v>
      </c>
    </row>
    <row r="64" spans="1:2" s="128" customFormat="1" ht="3" customHeight="1">
      <c r="A64" s="547"/>
      <c r="B64" s="551"/>
    </row>
    <row r="65" spans="1:2" s="128" customFormat="1" ht="33.75">
      <c r="A65" s="547"/>
      <c r="B65" s="548" t="s">
        <v>72</v>
      </c>
    </row>
    <row r="66" spans="1:2" s="128" customFormat="1" ht="45">
      <c r="A66" s="547"/>
      <c r="B66" s="548" t="s">
        <v>73</v>
      </c>
    </row>
    <row r="67" spans="1:2" s="128" customFormat="1" ht="11.25" customHeight="1">
      <c r="A67" s="547"/>
      <c r="B67" s="548"/>
    </row>
    <row r="68" spans="1:2" s="128" customFormat="1" ht="11.25" customHeight="1">
      <c r="A68" s="547"/>
      <c r="B68" s="548"/>
    </row>
    <row r="69" spans="1:2" s="128" customFormat="1">
      <c r="A69" s="549">
        <f>COUNT($A$6:A68)+1</f>
        <v>8</v>
      </c>
      <c r="B69" s="550" t="s">
        <v>1358</v>
      </c>
    </row>
    <row r="70" spans="1:2" s="128" customFormat="1" ht="3" customHeight="1">
      <c r="A70" s="547"/>
      <c r="B70" s="551"/>
    </row>
    <row r="71" spans="1:2" s="128" customFormat="1" ht="22.5">
      <c r="A71" s="547"/>
      <c r="B71" s="548" t="s">
        <v>1359</v>
      </c>
    </row>
    <row r="72" spans="1:2" s="128" customFormat="1">
      <c r="A72" s="547"/>
      <c r="B72" s="548" t="s">
        <v>75</v>
      </c>
    </row>
    <row r="73" spans="1:2" s="128" customFormat="1" ht="33.75">
      <c r="A73" s="547"/>
      <c r="B73" s="548" t="s">
        <v>1360</v>
      </c>
    </row>
    <row r="74" spans="1:2" s="128" customFormat="1" ht="56.25">
      <c r="A74" s="547"/>
      <c r="B74" s="548" t="s">
        <v>1361</v>
      </c>
    </row>
    <row r="75" spans="1:2" s="128" customFormat="1">
      <c r="A75" s="547"/>
      <c r="B75" s="548"/>
    </row>
    <row r="76" spans="1:2" s="128" customFormat="1">
      <c r="A76" s="547"/>
      <c r="B76" s="548"/>
    </row>
    <row r="77" spans="1:2" s="128" customFormat="1">
      <c r="A77" s="549">
        <f>COUNT($A$6:A76)+1</f>
        <v>9</v>
      </c>
      <c r="B77" s="550" t="s">
        <v>12</v>
      </c>
    </row>
    <row r="78" spans="1:2" s="128" customFormat="1" ht="3" customHeight="1">
      <c r="A78" s="547"/>
      <c r="B78" s="551"/>
    </row>
    <row r="79" spans="1:2" s="128" customFormat="1" ht="23.25" customHeight="1">
      <c r="A79" s="547"/>
      <c r="B79" s="548" t="s">
        <v>1362</v>
      </c>
    </row>
    <row r="80" spans="1:2" s="128" customFormat="1" ht="33.75">
      <c r="A80" s="555" t="s">
        <v>49</v>
      </c>
      <c r="B80" s="548" t="s">
        <v>1363</v>
      </c>
    </row>
    <row r="81" spans="1:2" s="128" customFormat="1" ht="102" customHeight="1">
      <c r="A81" s="555" t="s">
        <v>49</v>
      </c>
      <c r="B81" s="548" t="s">
        <v>1364</v>
      </c>
    </row>
    <row r="82" spans="1:2" s="128" customFormat="1" ht="22.5">
      <c r="A82" s="555" t="s">
        <v>49</v>
      </c>
      <c r="B82" s="548" t="s">
        <v>1365</v>
      </c>
    </row>
    <row r="83" spans="1:2" s="128" customFormat="1" ht="11.25" customHeight="1">
      <c r="A83" s="555" t="s">
        <v>49</v>
      </c>
      <c r="B83" s="548" t="s">
        <v>77</v>
      </c>
    </row>
    <row r="84" spans="1:2" s="128" customFormat="1" ht="11.25" customHeight="1">
      <c r="A84" s="555" t="s">
        <v>49</v>
      </c>
      <c r="B84" s="548" t="s">
        <v>1366</v>
      </c>
    </row>
    <row r="85" spans="1:2" s="128" customFormat="1" ht="11.25" customHeight="1">
      <c r="A85" s="555" t="s">
        <v>49</v>
      </c>
      <c r="B85" s="548" t="s">
        <v>78</v>
      </c>
    </row>
    <row r="86" spans="1:2" s="128" customFormat="1" ht="22.5">
      <c r="A86" s="555" t="s">
        <v>49</v>
      </c>
      <c r="B86" s="548" t="s">
        <v>79</v>
      </c>
    </row>
    <row r="87" spans="1:2" s="128" customFormat="1" ht="11.25" customHeight="1">
      <c r="A87" s="555" t="s">
        <v>49</v>
      </c>
      <c r="B87" s="548" t="s">
        <v>1367</v>
      </c>
    </row>
    <row r="88" spans="1:2" s="128" customFormat="1" ht="33.75">
      <c r="A88" s="555" t="s">
        <v>49</v>
      </c>
      <c r="B88" s="548" t="s">
        <v>1368</v>
      </c>
    </row>
    <row r="89" spans="1:2" s="128" customFormat="1" ht="67.5">
      <c r="A89" s="555" t="s">
        <v>49</v>
      </c>
      <c r="B89" s="548" t="s">
        <v>1369</v>
      </c>
    </row>
    <row r="90" spans="1:2" s="128" customFormat="1" ht="33.75">
      <c r="A90" s="547"/>
      <c r="B90" s="554" t="s">
        <v>80</v>
      </c>
    </row>
    <row r="91" spans="1:2" s="128" customFormat="1" ht="33.75">
      <c r="A91" s="547"/>
      <c r="B91" s="554" t="s">
        <v>1370</v>
      </c>
    </row>
    <row r="92" spans="1:2" s="128" customFormat="1">
      <c r="A92" s="547"/>
      <c r="B92" s="548"/>
    </row>
    <row r="93" spans="1:2" s="128" customFormat="1">
      <c r="A93" s="547"/>
      <c r="B93" s="548"/>
    </row>
    <row r="94" spans="1:2" s="128" customFormat="1" ht="25.5">
      <c r="A94" s="549">
        <f>COUNT($A$6:A93)+1</f>
        <v>10</v>
      </c>
      <c r="B94" s="556" t="s">
        <v>1371</v>
      </c>
    </row>
    <row r="95" spans="1:2" s="128" customFormat="1" ht="3" customHeight="1">
      <c r="A95" s="547"/>
      <c r="B95" s="551"/>
    </row>
    <row r="96" spans="1:2" s="128" customFormat="1" ht="33.75">
      <c r="A96" s="547"/>
      <c r="B96" s="548" t="s">
        <v>1372</v>
      </c>
    </row>
    <row r="97" spans="1:2" s="128" customFormat="1" ht="22.5">
      <c r="A97" s="547"/>
      <c r="B97" s="548" t="s">
        <v>1373</v>
      </c>
    </row>
    <row r="98" spans="1:2" s="128" customFormat="1">
      <c r="A98" s="547"/>
      <c r="B98" s="548"/>
    </row>
    <row r="99" spans="1:2" s="128" customFormat="1">
      <c r="A99" s="549" t="s">
        <v>1374</v>
      </c>
      <c r="B99" s="550" t="s">
        <v>1375</v>
      </c>
    </row>
    <row r="100" spans="1:2" s="128" customFormat="1" ht="3" customHeight="1">
      <c r="A100" s="547"/>
      <c r="B100" s="551"/>
    </row>
    <row r="101" spans="1:2" s="128" customFormat="1" ht="33.75">
      <c r="A101" s="547"/>
      <c r="B101" s="548" t="s">
        <v>1376</v>
      </c>
    </row>
    <row r="102" spans="1:2" s="128" customFormat="1" ht="93" customHeight="1">
      <c r="A102" s="547"/>
      <c r="B102" s="548" t="s">
        <v>1377</v>
      </c>
    </row>
    <row r="103" spans="1:2" s="128" customFormat="1">
      <c r="A103" s="547"/>
      <c r="B103" s="548"/>
    </row>
    <row r="104" spans="1:2" s="128" customFormat="1">
      <c r="A104" s="549" t="s">
        <v>1378</v>
      </c>
      <c r="B104" s="550" t="s">
        <v>1379</v>
      </c>
    </row>
    <row r="105" spans="1:2" s="128" customFormat="1" ht="3" customHeight="1">
      <c r="A105" s="547"/>
      <c r="B105" s="551"/>
    </row>
    <row r="106" spans="1:2" s="128" customFormat="1" ht="22.5">
      <c r="A106" s="547"/>
      <c r="B106" s="548" t="s">
        <v>1380</v>
      </c>
    </row>
    <row r="107" spans="1:2" s="128" customFormat="1" ht="22.5">
      <c r="A107" s="547"/>
      <c r="B107" s="548" t="s">
        <v>1381</v>
      </c>
    </row>
    <row r="108" spans="1:2" s="128" customFormat="1">
      <c r="A108" s="547"/>
      <c r="B108" s="548"/>
    </row>
    <row r="109" spans="1:2" s="128" customFormat="1">
      <c r="A109" s="549" t="s">
        <v>1382</v>
      </c>
      <c r="B109" s="550" t="s">
        <v>1383</v>
      </c>
    </row>
    <row r="110" spans="1:2" s="128" customFormat="1" ht="3" customHeight="1">
      <c r="A110" s="547"/>
      <c r="B110" s="551"/>
    </row>
    <row r="111" spans="1:2" s="128" customFormat="1" ht="45">
      <c r="A111" s="547"/>
      <c r="B111" s="548" t="s">
        <v>1384</v>
      </c>
    </row>
    <row r="112" spans="1:2" s="128" customFormat="1" ht="22.5">
      <c r="A112" s="547"/>
      <c r="B112" s="548" t="s">
        <v>1385</v>
      </c>
    </row>
    <row r="113" spans="1:2" s="128" customFormat="1" ht="22.5">
      <c r="A113" s="547"/>
      <c r="B113" s="548" t="s">
        <v>1386</v>
      </c>
    </row>
    <row r="114" spans="1:2" s="128" customFormat="1">
      <c r="A114" s="547"/>
      <c r="B114" s="548" t="s">
        <v>1387</v>
      </c>
    </row>
    <row r="115" spans="1:2" s="128" customFormat="1">
      <c r="A115" s="555" t="s">
        <v>1388</v>
      </c>
      <c r="B115" s="548" t="s">
        <v>1389</v>
      </c>
    </row>
    <row r="116" spans="1:2" s="128" customFormat="1">
      <c r="A116" s="555" t="s">
        <v>1390</v>
      </c>
      <c r="B116" s="548" t="s">
        <v>1391</v>
      </c>
    </row>
    <row r="117" spans="1:2" s="128" customFormat="1" ht="22.5">
      <c r="A117" s="555" t="s">
        <v>1392</v>
      </c>
      <c r="B117" s="548" t="s">
        <v>1393</v>
      </c>
    </row>
    <row r="118" spans="1:2" s="128" customFormat="1">
      <c r="A118" s="555" t="s">
        <v>1394</v>
      </c>
      <c r="B118" s="548" t="s">
        <v>1395</v>
      </c>
    </row>
    <row r="119" spans="1:2" s="128" customFormat="1">
      <c r="A119" s="547"/>
      <c r="B119" s="548"/>
    </row>
    <row r="120" spans="1:2" s="128" customFormat="1">
      <c r="A120" s="549" t="s">
        <v>1396</v>
      </c>
      <c r="B120" s="550" t="s">
        <v>1397</v>
      </c>
    </row>
    <row r="121" spans="1:2" s="128" customFormat="1" ht="3" customHeight="1">
      <c r="A121" s="547"/>
      <c r="B121" s="551"/>
    </row>
    <row r="122" spans="1:2" s="128" customFormat="1" ht="56.25">
      <c r="A122" s="547"/>
      <c r="B122" s="548" t="s">
        <v>1398</v>
      </c>
    </row>
    <row r="123" spans="1:2" s="128" customFormat="1" ht="33.75">
      <c r="A123" s="547"/>
      <c r="B123" s="548" t="s">
        <v>1399</v>
      </c>
    </row>
    <row r="124" spans="1:2" s="128" customFormat="1" ht="67.5" customHeight="1">
      <c r="A124" s="547"/>
      <c r="B124" s="548" t="s">
        <v>1400</v>
      </c>
    </row>
    <row r="125" spans="1:2" s="128" customFormat="1" ht="33.75">
      <c r="A125" s="547"/>
      <c r="B125" s="548" t="s">
        <v>1401</v>
      </c>
    </row>
    <row r="126" spans="1:2" s="128" customFormat="1" ht="56.25">
      <c r="A126" s="547"/>
      <c r="B126" s="548" t="s">
        <v>1402</v>
      </c>
    </row>
    <row r="127" spans="1:2" s="128" customFormat="1">
      <c r="A127" s="547"/>
      <c r="B127" s="548"/>
    </row>
    <row r="128" spans="1:2" s="128" customFormat="1">
      <c r="A128" s="549" t="s">
        <v>1403</v>
      </c>
      <c r="B128" s="550" t="s">
        <v>1404</v>
      </c>
    </row>
    <row r="129" spans="1:2" s="128" customFormat="1" ht="3" customHeight="1">
      <c r="A129" s="547"/>
      <c r="B129" s="551"/>
    </row>
    <row r="130" spans="1:2" s="128" customFormat="1" ht="33.75">
      <c r="A130" s="547"/>
      <c r="B130" s="548" t="s">
        <v>1405</v>
      </c>
    </row>
    <row r="131" spans="1:2" s="128" customFormat="1" ht="23.25" customHeight="1">
      <c r="A131" s="555" t="s">
        <v>49</v>
      </c>
      <c r="B131" s="548" t="s">
        <v>1406</v>
      </c>
    </row>
    <row r="132" spans="1:2" s="128" customFormat="1" ht="46.5" customHeight="1">
      <c r="A132" s="555" t="s">
        <v>49</v>
      </c>
      <c r="B132" s="548" t="s">
        <v>1407</v>
      </c>
    </row>
    <row r="133" spans="1:2" s="128" customFormat="1" ht="91.5" customHeight="1">
      <c r="A133" s="555" t="s">
        <v>49</v>
      </c>
      <c r="B133" s="548" t="s">
        <v>1408</v>
      </c>
    </row>
    <row r="134" spans="1:2" s="128" customFormat="1" ht="56.25">
      <c r="A134" s="552"/>
      <c r="B134" s="548" t="s">
        <v>1409</v>
      </c>
    </row>
    <row r="135" spans="1:2" s="128" customFormat="1">
      <c r="A135" s="547"/>
      <c r="B135" s="548"/>
    </row>
    <row r="136" spans="1:2" s="128" customFormat="1">
      <c r="A136" s="549" t="s">
        <v>1410</v>
      </c>
      <c r="B136" s="550" t="s">
        <v>1411</v>
      </c>
    </row>
    <row r="137" spans="1:2" s="128" customFormat="1" ht="3" customHeight="1">
      <c r="A137" s="547"/>
      <c r="B137" s="551"/>
    </row>
    <row r="138" spans="1:2" s="128" customFormat="1" ht="69" customHeight="1">
      <c r="A138" s="552"/>
      <c r="B138" s="548" t="s">
        <v>1412</v>
      </c>
    </row>
    <row r="139" spans="1:2" s="53" customFormat="1" ht="12.75" customHeight="1"/>
    <row r="140" spans="1:2" s="53" customFormat="1" ht="12.75" customHeight="1"/>
    <row r="141" spans="1:2" s="53" customFormat="1" ht="12.75" customHeight="1"/>
    <row r="142" spans="1:2" s="53" customFormat="1" ht="12.75" customHeight="1"/>
    <row r="143" spans="1:2" s="53" customFormat="1" ht="12.75" customHeight="1"/>
    <row r="144" spans="1:2" s="53" customFormat="1" ht="12.75" customHeight="1"/>
  </sheetData>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2" manualBreakCount="2">
    <brk id="35" max="2" man="1"/>
    <brk id="93"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412"/>
  <sheetViews>
    <sheetView showZeros="0" view="pageBreakPreview" zoomScaleNormal="100" zoomScaleSheetLayoutView="100" workbookViewId="0">
      <pane ySplit="6" topLeftCell="A397" activePane="bottomLeft" state="frozen"/>
      <selection activeCell="D47" sqref="D47"/>
      <selection pane="bottomLeft" activeCell="E395" sqref="E395"/>
    </sheetView>
  </sheetViews>
  <sheetFormatPr defaultColWidth="9.140625" defaultRowHeight="12.75"/>
  <cols>
    <col min="1" max="1" width="7.28515625" style="1" customWidth="1"/>
    <col min="2" max="2" width="44" style="1" customWidth="1"/>
    <col min="3" max="3" width="6.140625" style="31" customWidth="1"/>
    <col min="4" max="4" width="10.85546875" style="2" customWidth="1"/>
    <col min="5" max="5" width="10.85546875" style="1" customWidth="1"/>
    <col min="6" max="6" width="12" style="131" customWidth="1"/>
    <col min="7" max="16384" width="9.140625" style="1"/>
  </cols>
  <sheetData>
    <row r="1" spans="1:6" s="45" customFormat="1" ht="14.25" customHeight="1">
      <c r="A1" s="137"/>
      <c r="B1" s="137"/>
      <c r="C1" s="137"/>
      <c r="D1" s="128"/>
      <c r="E1" s="138"/>
      <c r="F1" s="139"/>
    </row>
    <row r="2" spans="1:6" s="45" customFormat="1" ht="14.25" customHeight="1">
      <c r="A2" s="137"/>
      <c r="B2" s="137"/>
      <c r="C2" s="137"/>
      <c r="D2" s="128"/>
      <c r="E2" s="138"/>
      <c r="F2" s="140"/>
    </row>
    <row r="3" spans="1:6" s="45" customFormat="1" ht="14.25" customHeight="1">
      <c r="A3" s="137"/>
      <c r="B3" s="137"/>
      <c r="C3" s="137"/>
      <c r="D3" s="128"/>
      <c r="E3" s="138"/>
      <c r="F3" s="139"/>
    </row>
    <row r="4" spans="1:6" s="57" customFormat="1">
      <c r="A4" s="141" t="s">
        <v>574</v>
      </c>
      <c r="B4" s="142" t="s">
        <v>19</v>
      </c>
      <c r="C4" s="143" t="s">
        <v>16</v>
      </c>
      <c r="D4" s="144" t="s">
        <v>17</v>
      </c>
      <c r="E4" s="144" t="s">
        <v>18</v>
      </c>
      <c r="F4" s="154" t="s">
        <v>571</v>
      </c>
    </row>
    <row r="5" spans="1:6" s="45" customFormat="1" ht="17.25" customHeight="1">
      <c r="A5" s="145"/>
      <c r="B5" s="145"/>
      <c r="C5" s="145"/>
      <c r="D5" s="104"/>
      <c r="E5" s="108"/>
      <c r="F5" s="146"/>
    </row>
    <row r="6" spans="1:6" s="78" customFormat="1" ht="15.75">
      <c r="A6" s="147" t="s">
        <v>45</v>
      </c>
      <c r="B6" s="148" t="s">
        <v>46</v>
      </c>
      <c r="C6" s="149"/>
      <c r="D6" s="150"/>
      <c r="E6" s="149"/>
      <c r="F6" s="151"/>
    </row>
    <row r="7" spans="1:6" s="45" customFormat="1" ht="6.75" customHeight="1">
      <c r="A7" s="137"/>
      <c r="B7" s="137"/>
      <c r="C7" s="137"/>
      <c r="D7" s="128"/>
      <c r="E7" s="138"/>
      <c r="F7" s="140"/>
    </row>
    <row r="8" spans="1:6" s="158" customFormat="1">
      <c r="A8" s="11"/>
      <c r="B8" s="156" t="s">
        <v>0</v>
      </c>
      <c r="C8" s="156"/>
      <c r="D8" s="156"/>
      <c r="E8" s="51"/>
      <c r="F8" s="157"/>
    </row>
    <row r="9" spans="1:6" s="155" customFormat="1" ht="78.75">
      <c r="A9" s="28"/>
      <c r="B9" s="51" t="s">
        <v>27</v>
      </c>
      <c r="C9" s="159"/>
      <c r="D9" s="159"/>
      <c r="E9" s="27"/>
      <c r="F9" s="133"/>
    </row>
    <row r="10" spans="1:6" s="163" customFormat="1" ht="33.75">
      <c r="A10" s="160"/>
      <c r="B10" s="51" t="s">
        <v>25</v>
      </c>
      <c r="C10" s="159"/>
      <c r="D10" s="159"/>
      <c r="E10" s="161"/>
      <c r="F10" s="162"/>
    </row>
    <row r="11" spans="1:6" s="163" customFormat="1" ht="90">
      <c r="A11" s="160"/>
      <c r="B11" s="51" t="s">
        <v>28</v>
      </c>
      <c r="C11" s="159"/>
      <c r="D11" s="159"/>
      <c r="E11" s="161"/>
      <c r="F11" s="162"/>
    </row>
    <row r="12" spans="1:6" s="163" customFormat="1" ht="33.75">
      <c r="A12" s="160"/>
      <c r="B12" s="51" t="s">
        <v>24</v>
      </c>
      <c r="C12" s="159"/>
      <c r="D12" s="159"/>
      <c r="E12" s="161"/>
      <c r="F12" s="162"/>
    </row>
    <row r="13" spans="1:6" s="155" customFormat="1" ht="45">
      <c r="A13" s="28"/>
      <c r="B13" s="51" t="s">
        <v>26</v>
      </c>
      <c r="C13" s="159"/>
      <c r="D13" s="159"/>
      <c r="E13" s="27"/>
      <c r="F13" s="133"/>
    </row>
    <row r="14" spans="1:6" s="163" customFormat="1" ht="81.75" customHeight="1">
      <c r="A14" s="160"/>
      <c r="B14" s="51" t="s">
        <v>47</v>
      </c>
      <c r="C14" s="159"/>
      <c r="D14" s="159"/>
      <c r="E14" s="161"/>
      <c r="F14" s="162"/>
    </row>
    <row r="15" spans="1:6" s="163" customFormat="1">
      <c r="A15" s="160"/>
      <c r="B15" s="51"/>
      <c r="C15" s="159"/>
      <c r="D15" s="159"/>
      <c r="E15" s="161"/>
      <c r="F15" s="162"/>
    </row>
    <row r="16" spans="1:6" s="155" customFormat="1" ht="45">
      <c r="A16" s="164"/>
      <c r="B16" s="165" t="s">
        <v>96</v>
      </c>
      <c r="C16" s="166"/>
      <c r="D16" s="166"/>
      <c r="E16" s="27"/>
      <c r="F16" s="133"/>
    </row>
    <row r="17" spans="1:17" s="155" customFormat="1">
      <c r="A17" s="164"/>
      <c r="B17" s="166"/>
      <c r="C17" s="166"/>
      <c r="D17" s="166"/>
      <c r="E17" s="27"/>
      <c r="F17" s="133"/>
    </row>
    <row r="18" spans="1:17" s="155" customFormat="1">
      <c r="A18" s="164"/>
      <c r="B18" s="166"/>
      <c r="C18" s="166"/>
      <c r="D18" s="166"/>
      <c r="E18" s="27"/>
      <c r="F18" s="133"/>
    </row>
    <row r="19" spans="1:17" s="155" customFormat="1">
      <c r="A19" s="167"/>
      <c r="B19" s="167"/>
      <c r="C19" s="167"/>
      <c r="D19" s="5"/>
      <c r="E19" s="15"/>
      <c r="F19" s="133"/>
    </row>
    <row r="20" spans="1:17" s="158" customFormat="1">
      <c r="A20" s="11"/>
      <c r="B20" s="156" t="s">
        <v>289</v>
      </c>
      <c r="C20" s="156"/>
      <c r="D20" s="156"/>
      <c r="E20" s="51"/>
      <c r="F20" s="157"/>
    </row>
    <row r="21" spans="1:17" s="158" customFormat="1">
      <c r="A21" s="11"/>
      <c r="B21" s="156"/>
      <c r="C21" s="156"/>
      <c r="D21" s="156"/>
      <c r="E21" s="51"/>
      <c r="F21" s="157"/>
    </row>
    <row r="22" spans="1:17" s="155" customFormat="1">
      <c r="A22" s="221">
        <f>COUNT($A$5:A18)+1</f>
        <v>1</v>
      </c>
      <c r="B22" s="222" t="s">
        <v>22</v>
      </c>
      <c r="C22" s="168"/>
      <c r="D22" s="168"/>
      <c r="E22" s="27"/>
      <c r="F22" s="133" t="str">
        <f>IF(OR(OR(E22=0,E22=""),OR($D22=0,$D22="")),"",$D22*E22)</f>
        <v/>
      </c>
    </row>
    <row r="23" spans="1:17" s="163" customFormat="1" ht="33.75">
      <c r="A23" s="160"/>
      <c r="B23" s="51" t="s">
        <v>23</v>
      </c>
      <c r="C23" s="169"/>
      <c r="D23" s="170"/>
      <c r="E23" s="27"/>
      <c r="F23" s="171"/>
    </row>
    <row r="24" spans="1:17" s="163" customFormat="1" ht="33.75">
      <c r="A24" s="160"/>
      <c r="B24" s="51" t="s">
        <v>81</v>
      </c>
      <c r="C24" s="169"/>
      <c r="D24" s="170"/>
      <c r="E24" s="27"/>
      <c r="F24" s="171"/>
    </row>
    <row r="25" spans="1:17" s="163" customFormat="1" ht="45">
      <c r="A25" s="160"/>
      <c r="B25" s="51" t="s">
        <v>418</v>
      </c>
      <c r="C25" s="169"/>
      <c r="D25" s="170"/>
      <c r="E25" s="27"/>
      <c r="F25" s="171"/>
    </row>
    <row r="26" spans="1:17" s="155" customFormat="1" ht="33.75">
      <c r="A26" s="46"/>
      <c r="B26" s="51" t="s">
        <v>749</v>
      </c>
      <c r="C26" s="27"/>
      <c r="D26" s="15"/>
      <c r="E26" s="27"/>
      <c r="F26" s="133"/>
    </row>
    <row r="27" spans="1:17" s="155" customFormat="1">
      <c r="A27" s="18"/>
      <c r="B27" s="49"/>
      <c r="C27" s="27" t="s">
        <v>401</v>
      </c>
      <c r="D27" s="15">
        <v>1</v>
      </c>
      <c r="E27" s="27"/>
      <c r="F27" s="132">
        <f>ROUND(D27*E27,2)</f>
        <v>0</v>
      </c>
    </row>
    <row r="28" spans="1:17" s="155" customFormat="1">
      <c r="A28" s="18"/>
      <c r="B28" s="172"/>
      <c r="C28" s="27"/>
      <c r="D28" s="15"/>
      <c r="E28" s="27"/>
      <c r="F28" s="132" t="str">
        <f t="shared" ref="F28:F60" si="0">IF(OR(OR(E28=0,E28=""),OR(D28=0,D28="")),"",D28*E28)</f>
        <v/>
      </c>
    </row>
    <row r="29" spans="1:17" s="155" customFormat="1" ht="24">
      <c r="A29" s="221">
        <f>COUNT($A$5:A25)+1</f>
        <v>2</v>
      </c>
      <c r="B29" s="223" t="s">
        <v>290</v>
      </c>
      <c r="C29" s="168"/>
      <c r="D29" s="168"/>
      <c r="E29" s="27"/>
      <c r="F29" s="132" t="str">
        <f t="shared" si="0"/>
        <v/>
      </c>
    </row>
    <row r="30" spans="1:17" s="163" customFormat="1" ht="52.5" customHeight="1">
      <c r="A30" s="160"/>
      <c r="B30" s="44" t="s">
        <v>291</v>
      </c>
      <c r="C30" s="10"/>
      <c r="D30" s="173"/>
      <c r="E30" s="161"/>
      <c r="F30" s="132" t="str">
        <f t="shared" si="0"/>
        <v/>
      </c>
      <c r="G30" s="174"/>
      <c r="H30" s="174"/>
      <c r="I30" s="174"/>
      <c r="J30" s="174"/>
      <c r="K30" s="174"/>
      <c r="L30" s="174"/>
      <c r="M30" s="174"/>
      <c r="N30" s="174"/>
      <c r="O30" s="174"/>
      <c r="P30" s="174"/>
      <c r="Q30" s="174"/>
    </row>
    <row r="31" spans="1:17" s="163" customFormat="1" ht="65.25" customHeight="1">
      <c r="A31" s="160"/>
      <c r="B31" s="44" t="s">
        <v>292</v>
      </c>
      <c r="C31" s="10"/>
      <c r="D31" s="173"/>
      <c r="E31" s="161"/>
      <c r="F31" s="132" t="str">
        <f t="shared" si="0"/>
        <v/>
      </c>
      <c r="G31" s="174"/>
      <c r="H31" s="174"/>
      <c r="I31" s="174"/>
      <c r="J31" s="174"/>
      <c r="K31" s="174"/>
      <c r="L31" s="174"/>
      <c r="M31" s="174"/>
      <c r="N31" s="174"/>
      <c r="O31" s="174"/>
      <c r="P31" s="174"/>
      <c r="Q31" s="174"/>
    </row>
    <row r="32" spans="1:17" s="163" customFormat="1" ht="45" customHeight="1">
      <c r="A32" s="160"/>
      <c r="B32" s="44" t="s">
        <v>293</v>
      </c>
      <c r="C32" s="10"/>
      <c r="D32" s="173"/>
      <c r="E32" s="161"/>
      <c r="F32" s="132" t="str">
        <f t="shared" si="0"/>
        <v/>
      </c>
      <c r="G32" s="174"/>
      <c r="H32" s="174"/>
      <c r="I32" s="174"/>
      <c r="J32" s="174"/>
      <c r="K32" s="174"/>
      <c r="L32" s="174"/>
      <c r="M32" s="174"/>
      <c r="N32" s="174"/>
      <c r="O32" s="174"/>
      <c r="P32" s="174"/>
      <c r="Q32" s="174"/>
    </row>
    <row r="33" spans="1:17" s="163" customFormat="1" ht="66" customHeight="1">
      <c r="A33" s="160"/>
      <c r="B33" s="44" t="s">
        <v>539</v>
      </c>
      <c r="C33" s="10"/>
      <c r="D33" s="173"/>
      <c r="E33" s="161"/>
      <c r="F33" s="132" t="str">
        <f t="shared" si="0"/>
        <v/>
      </c>
      <c r="G33" s="174"/>
      <c r="H33" s="174"/>
      <c r="I33" s="174"/>
      <c r="J33" s="174"/>
      <c r="K33" s="174"/>
      <c r="L33" s="174"/>
      <c r="M33" s="174"/>
      <c r="N33" s="174"/>
      <c r="O33" s="174"/>
      <c r="P33" s="174"/>
      <c r="Q33" s="174"/>
    </row>
    <row r="34" spans="1:17" s="155" customFormat="1" ht="67.5">
      <c r="A34" s="46"/>
      <c r="B34" s="16" t="s">
        <v>294</v>
      </c>
      <c r="C34" s="27"/>
      <c r="D34" s="15"/>
      <c r="E34" s="27"/>
      <c r="F34" s="132" t="str">
        <f t="shared" si="0"/>
        <v/>
      </c>
    </row>
    <row r="35" spans="1:17" s="155" customFormat="1" ht="38.25" customHeight="1">
      <c r="A35" s="46"/>
      <c r="B35" s="16" t="s">
        <v>295</v>
      </c>
      <c r="C35" s="27"/>
      <c r="D35" s="15"/>
      <c r="E35" s="27"/>
      <c r="F35" s="132" t="str">
        <f t="shared" si="0"/>
        <v/>
      </c>
    </row>
    <row r="36" spans="1:17" s="155" customFormat="1" ht="22.5">
      <c r="A36" s="46"/>
      <c r="B36" s="16" t="s">
        <v>296</v>
      </c>
      <c r="C36" s="27"/>
      <c r="D36" s="15"/>
      <c r="E36" s="27"/>
      <c r="F36" s="132" t="str">
        <f t="shared" si="0"/>
        <v/>
      </c>
    </row>
    <row r="37" spans="1:17" s="155" customFormat="1" ht="22.5">
      <c r="A37" s="18" t="s">
        <v>14</v>
      </c>
      <c r="B37" s="175" t="s">
        <v>297</v>
      </c>
      <c r="C37" s="27" t="s">
        <v>3</v>
      </c>
      <c r="D37" s="15">
        <v>1</v>
      </c>
      <c r="E37" s="27"/>
      <c r="F37" s="132">
        <f>ROUND(D37*E37,2)</f>
        <v>0</v>
      </c>
      <c r="G37" s="176"/>
      <c r="H37" s="177"/>
      <c r="I37" s="177"/>
      <c r="J37" s="177"/>
    </row>
    <row r="38" spans="1:17" s="155" customFormat="1" ht="45">
      <c r="A38" s="18" t="s">
        <v>15</v>
      </c>
      <c r="B38" s="175" t="s">
        <v>594</v>
      </c>
      <c r="C38" s="27" t="s">
        <v>3</v>
      </c>
      <c r="D38" s="15">
        <v>1</v>
      </c>
      <c r="E38" s="27"/>
      <c r="F38" s="132">
        <f>ROUND(D38*E38,2)</f>
        <v>0</v>
      </c>
      <c r="G38" s="176"/>
      <c r="H38" s="177"/>
      <c r="I38" s="177"/>
      <c r="J38" s="177"/>
    </row>
    <row r="39" spans="1:17" s="155" customFormat="1" ht="11.25" customHeight="1">
      <c r="A39" s="18" t="s">
        <v>13</v>
      </c>
      <c r="B39" s="175" t="s">
        <v>644</v>
      </c>
      <c r="C39" s="27" t="s">
        <v>3</v>
      </c>
      <c r="D39" s="15">
        <v>1</v>
      </c>
      <c r="E39" s="27"/>
      <c r="F39" s="132">
        <f>ROUND(D39*E39,2)</f>
        <v>0</v>
      </c>
      <c r="G39" s="176"/>
      <c r="H39" s="177"/>
      <c r="I39" s="177"/>
      <c r="J39" s="177"/>
    </row>
    <row r="40" spans="1:17" s="155" customFormat="1" ht="11.25" customHeight="1">
      <c r="A40" s="18" t="s">
        <v>41</v>
      </c>
      <c r="B40" s="175" t="s">
        <v>424</v>
      </c>
      <c r="C40" s="27" t="s">
        <v>3</v>
      </c>
      <c r="D40" s="15">
        <v>1</v>
      </c>
      <c r="E40" s="27"/>
      <c r="F40" s="132">
        <f>ROUND(D40*E40,2)</f>
        <v>0</v>
      </c>
      <c r="G40" s="176"/>
      <c r="H40" s="177"/>
      <c r="I40" s="177"/>
      <c r="J40" s="177"/>
    </row>
    <row r="41" spans="1:17" s="155" customFormat="1" ht="11.25" customHeight="1">
      <c r="A41" s="18" t="s">
        <v>42</v>
      </c>
      <c r="B41" s="175" t="s">
        <v>425</v>
      </c>
      <c r="C41" s="27" t="s">
        <v>3</v>
      </c>
      <c r="D41" s="15">
        <v>1</v>
      </c>
      <c r="E41" s="27"/>
      <c r="F41" s="132">
        <f>ROUND(D41*E41,2)</f>
        <v>0</v>
      </c>
      <c r="G41" s="176"/>
      <c r="H41" s="177"/>
      <c r="I41" s="177"/>
      <c r="J41" s="177"/>
    </row>
    <row r="42" spans="1:17" s="155" customFormat="1" ht="11.25" customHeight="1">
      <c r="A42" s="5"/>
      <c r="B42" s="5"/>
      <c r="C42" s="27"/>
      <c r="D42" s="15"/>
      <c r="E42" s="27"/>
      <c r="F42" s="132" t="str">
        <f t="shared" si="0"/>
        <v/>
      </c>
    </row>
    <row r="43" spans="1:17" s="155" customFormat="1" ht="24">
      <c r="A43" s="221">
        <f>COUNT($A$5:A42)+1</f>
        <v>3</v>
      </c>
      <c r="B43" s="223" t="s">
        <v>29</v>
      </c>
      <c r="C43" s="168"/>
      <c r="D43" s="168"/>
      <c r="E43" s="27"/>
      <c r="F43" s="132" t="str">
        <f t="shared" si="0"/>
        <v/>
      </c>
    </row>
    <row r="44" spans="1:17" s="155" customFormat="1" ht="33.75">
      <c r="A44" s="46"/>
      <c r="B44" s="51" t="s">
        <v>30</v>
      </c>
      <c r="C44" s="27"/>
      <c r="D44" s="15"/>
      <c r="E44" s="27"/>
      <c r="F44" s="132" t="str">
        <f t="shared" si="0"/>
        <v/>
      </c>
    </row>
    <row r="45" spans="1:17" s="155" customFormat="1">
      <c r="A45" s="14"/>
      <c r="B45" s="44" t="s">
        <v>2</v>
      </c>
      <c r="C45" s="27"/>
      <c r="D45" s="15"/>
      <c r="E45" s="27"/>
      <c r="F45" s="132" t="str">
        <f t="shared" si="0"/>
        <v/>
      </c>
    </row>
    <row r="46" spans="1:17" s="155" customFormat="1" ht="11.25" customHeight="1">
      <c r="A46" s="18"/>
      <c r="B46" s="178" t="s">
        <v>34</v>
      </c>
      <c r="C46" s="27" t="s">
        <v>3</v>
      </c>
      <c r="D46" s="15">
        <v>1</v>
      </c>
      <c r="E46" s="27"/>
      <c r="F46" s="132">
        <f>ROUND(D46*E46,2)</f>
        <v>0</v>
      </c>
    </row>
    <row r="47" spans="1:17" s="155" customFormat="1" ht="11.25" customHeight="1">
      <c r="A47" s="5"/>
      <c r="B47" s="5"/>
      <c r="C47" s="27"/>
      <c r="D47" s="15"/>
      <c r="E47" s="27"/>
      <c r="F47" s="132" t="str">
        <f t="shared" si="0"/>
        <v/>
      </c>
    </row>
    <row r="48" spans="1:17" s="155" customFormat="1">
      <c r="A48" s="221">
        <f>COUNT($A$5:A47)+1</f>
        <v>4</v>
      </c>
      <c r="B48" s="223" t="s">
        <v>31</v>
      </c>
      <c r="C48" s="168"/>
      <c r="D48" s="168"/>
      <c r="E48" s="27"/>
      <c r="F48" s="132" t="str">
        <f t="shared" si="0"/>
        <v/>
      </c>
    </row>
    <row r="49" spans="1:12" s="155" customFormat="1" ht="45">
      <c r="A49" s="46"/>
      <c r="B49" s="51" t="s">
        <v>36</v>
      </c>
      <c r="C49" s="27"/>
      <c r="D49" s="15"/>
      <c r="E49" s="27"/>
      <c r="F49" s="132" t="str">
        <f t="shared" si="0"/>
        <v/>
      </c>
    </row>
    <row r="50" spans="1:12" s="155" customFormat="1" ht="11.25" customHeight="1">
      <c r="A50" s="14"/>
      <c r="B50" s="5"/>
      <c r="C50" s="27" t="s">
        <v>3</v>
      </c>
      <c r="D50" s="15">
        <v>1</v>
      </c>
      <c r="E50" s="27"/>
      <c r="F50" s="132">
        <f>ROUND(D50*E50,2)</f>
        <v>0</v>
      </c>
    </row>
    <row r="51" spans="1:12" s="155" customFormat="1" ht="11.25" customHeight="1">
      <c r="A51" s="18"/>
      <c r="B51" s="43"/>
      <c r="C51" s="10"/>
      <c r="D51" s="7"/>
      <c r="E51" s="27"/>
      <c r="F51" s="132" t="str">
        <f t="shared" si="0"/>
        <v/>
      </c>
    </row>
    <row r="52" spans="1:12" s="155" customFormat="1" ht="24">
      <c r="A52" s="221">
        <f>COUNT($A$5:A51)+1</f>
        <v>5</v>
      </c>
      <c r="B52" s="223" t="s">
        <v>540</v>
      </c>
      <c r="C52" s="168"/>
      <c r="D52" s="168"/>
      <c r="E52" s="27"/>
      <c r="F52" s="132" t="str">
        <f t="shared" si="0"/>
        <v/>
      </c>
    </row>
    <row r="53" spans="1:12" s="155" customFormat="1" ht="68.25" customHeight="1">
      <c r="A53" s="14"/>
      <c r="B53" s="44" t="s">
        <v>584</v>
      </c>
      <c r="C53" s="27"/>
      <c r="D53" s="15"/>
      <c r="E53" s="27"/>
      <c r="F53" s="132" t="str">
        <f t="shared" si="0"/>
        <v/>
      </c>
    </row>
    <row r="54" spans="1:12" s="155" customFormat="1" ht="11.25" customHeight="1">
      <c r="A54" s="18"/>
      <c r="B54" s="43"/>
      <c r="C54" s="10" t="s">
        <v>3</v>
      </c>
      <c r="D54" s="7">
        <v>1</v>
      </c>
      <c r="E54" s="27"/>
      <c r="F54" s="132">
        <f>ROUND(D54*E54,2)</f>
        <v>0</v>
      </c>
    </row>
    <row r="55" spans="1:12" s="155" customFormat="1" ht="11.25" customHeight="1">
      <c r="A55" s="18"/>
      <c r="B55" s="43"/>
      <c r="C55" s="10"/>
      <c r="D55" s="7"/>
      <c r="E55" s="27"/>
      <c r="F55" s="132" t="str">
        <f t="shared" si="0"/>
        <v/>
      </c>
    </row>
    <row r="56" spans="1:12" s="155" customFormat="1" ht="36">
      <c r="A56" s="221">
        <f>COUNT($A$5:A55)+1</f>
        <v>6</v>
      </c>
      <c r="B56" s="223" t="s">
        <v>408</v>
      </c>
      <c r="C56" s="168"/>
      <c r="D56" s="168"/>
      <c r="E56" s="27"/>
      <c r="F56" s="132" t="str">
        <f t="shared" si="0"/>
        <v/>
      </c>
    </row>
    <row r="57" spans="1:12" s="163" customFormat="1" ht="33.75">
      <c r="A57" s="28"/>
      <c r="B57" s="179" t="s">
        <v>541</v>
      </c>
      <c r="C57" s="179"/>
      <c r="D57" s="10"/>
      <c r="E57" s="180"/>
      <c r="F57" s="132" t="str">
        <f t="shared" si="0"/>
        <v/>
      </c>
      <c r="G57" s="181"/>
      <c r="H57" s="174"/>
      <c r="I57" s="174"/>
      <c r="J57" s="174"/>
      <c r="K57" s="174"/>
      <c r="L57" s="174"/>
    </row>
    <row r="58" spans="1:12" s="163" customFormat="1" ht="48" customHeight="1">
      <c r="A58" s="160"/>
      <c r="B58" s="179" t="s">
        <v>407</v>
      </c>
      <c r="C58" s="179"/>
      <c r="D58" s="27"/>
      <c r="E58" s="27"/>
      <c r="F58" s="132" t="str">
        <f t="shared" si="0"/>
        <v/>
      </c>
      <c r="G58" s="181"/>
      <c r="H58" s="174"/>
      <c r="I58" s="174"/>
      <c r="J58" s="174"/>
      <c r="K58" s="174"/>
      <c r="L58" s="174"/>
    </row>
    <row r="59" spans="1:12" s="163" customFormat="1" ht="22.5">
      <c r="A59" s="160"/>
      <c r="B59" s="179" t="s">
        <v>542</v>
      </c>
      <c r="C59" s="179"/>
      <c r="D59" s="27"/>
      <c r="E59" s="27"/>
      <c r="F59" s="132" t="str">
        <f t="shared" si="0"/>
        <v/>
      </c>
      <c r="G59" s="181"/>
      <c r="H59" s="174"/>
      <c r="I59" s="174"/>
      <c r="J59" s="174"/>
      <c r="K59" s="174"/>
      <c r="L59" s="174"/>
    </row>
    <row r="60" spans="1:12" s="163" customFormat="1" ht="22.5">
      <c r="A60" s="160"/>
      <c r="B60" s="44" t="s">
        <v>750</v>
      </c>
      <c r="C60" s="179"/>
      <c r="D60" s="27"/>
      <c r="E60" s="27"/>
      <c r="F60" s="132" t="str">
        <f t="shared" si="0"/>
        <v/>
      </c>
      <c r="G60" s="181"/>
      <c r="H60" s="174"/>
      <c r="I60" s="174"/>
      <c r="J60" s="174"/>
      <c r="K60" s="174"/>
      <c r="L60" s="174"/>
    </row>
    <row r="61" spans="1:12" s="163" customFormat="1" ht="11.25" customHeight="1">
      <c r="A61" s="160"/>
      <c r="B61" s="182"/>
      <c r="C61" s="10" t="s">
        <v>3</v>
      </c>
      <c r="D61" s="7">
        <v>1</v>
      </c>
      <c r="E61" s="7"/>
      <c r="F61" s="132">
        <f>ROUND(D61*E61,2)</f>
        <v>0</v>
      </c>
      <c r="G61" s="181"/>
      <c r="H61" s="174"/>
      <c r="I61" s="174"/>
      <c r="J61" s="174"/>
      <c r="K61" s="174"/>
      <c r="L61" s="174"/>
    </row>
    <row r="62" spans="1:12" s="159" customFormat="1" ht="11.25" customHeight="1">
      <c r="A62" s="160"/>
      <c r="B62" s="179"/>
      <c r="C62" s="27"/>
      <c r="D62" s="27"/>
      <c r="E62" s="183"/>
      <c r="F62" s="132" t="str">
        <f t="shared" ref="F62:F125" si="1">IF(OR(OR(E62=0,E62=""),OR(D62=0,D62="")),"",D62*E62)</f>
        <v/>
      </c>
      <c r="G62" s="184"/>
      <c r="H62" s="184"/>
      <c r="I62" s="184"/>
      <c r="J62" s="184"/>
      <c r="K62" s="184"/>
    </row>
    <row r="63" spans="1:12" s="155" customFormat="1" ht="24">
      <c r="A63" s="221">
        <f>COUNT($A$1:A62)+1</f>
        <v>7</v>
      </c>
      <c r="B63" s="223" t="s">
        <v>586</v>
      </c>
      <c r="C63" s="168"/>
      <c r="D63" s="168"/>
      <c r="E63" s="27"/>
      <c r="F63" s="132" t="str">
        <f t="shared" si="1"/>
        <v/>
      </c>
    </row>
    <row r="64" spans="1:12" s="163" customFormat="1" ht="45">
      <c r="A64" s="160"/>
      <c r="B64" s="179" t="s">
        <v>397</v>
      </c>
      <c r="C64" s="179"/>
      <c r="D64" s="27"/>
      <c r="E64" s="27"/>
      <c r="F64" s="132" t="str">
        <f t="shared" si="1"/>
        <v/>
      </c>
      <c r="G64" s="181"/>
      <c r="H64" s="174"/>
      <c r="I64" s="174"/>
      <c r="J64" s="174"/>
      <c r="K64" s="174"/>
      <c r="L64" s="174"/>
    </row>
    <row r="65" spans="1:12" s="163" customFormat="1" ht="33.75">
      <c r="A65" s="160"/>
      <c r="B65" s="179" t="s">
        <v>587</v>
      </c>
      <c r="C65" s="179"/>
      <c r="D65" s="27"/>
      <c r="E65" s="27"/>
      <c r="F65" s="132" t="str">
        <f t="shared" si="1"/>
        <v/>
      </c>
      <c r="G65" s="181"/>
      <c r="H65" s="174"/>
      <c r="I65" s="174"/>
      <c r="J65" s="174"/>
      <c r="K65" s="174"/>
      <c r="L65" s="174"/>
    </row>
    <row r="66" spans="1:12" s="163" customFormat="1" ht="22.5">
      <c r="A66" s="160"/>
      <c r="B66" s="179" t="s">
        <v>588</v>
      </c>
      <c r="C66" s="179"/>
      <c r="D66" s="27"/>
      <c r="E66" s="27"/>
      <c r="F66" s="132" t="str">
        <f t="shared" si="1"/>
        <v/>
      </c>
      <c r="G66" s="181"/>
      <c r="H66" s="174"/>
      <c r="I66" s="174"/>
      <c r="J66" s="174"/>
      <c r="K66" s="174"/>
      <c r="L66" s="174"/>
    </row>
    <row r="67" spans="1:12" s="163" customFormat="1" ht="11.25" customHeight="1">
      <c r="A67" s="160"/>
      <c r="B67" s="179" t="s">
        <v>396</v>
      </c>
      <c r="C67" s="179"/>
      <c r="D67" s="27"/>
      <c r="E67" s="27"/>
      <c r="F67" s="132" t="str">
        <f t="shared" si="1"/>
        <v/>
      </c>
      <c r="G67" s="181"/>
      <c r="H67" s="174"/>
      <c r="I67" s="174"/>
      <c r="J67" s="174"/>
      <c r="K67" s="174"/>
      <c r="L67" s="174"/>
    </row>
    <row r="68" spans="1:12" s="163" customFormat="1" ht="11.25" customHeight="1">
      <c r="A68" s="18" t="s">
        <v>14</v>
      </c>
      <c r="B68" s="182" t="s">
        <v>398</v>
      </c>
      <c r="C68" s="10" t="s">
        <v>3</v>
      </c>
      <c r="D68" s="7">
        <v>1</v>
      </c>
      <c r="E68" s="7"/>
      <c r="F68" s="132">
        <f t="shared" ref="F68:F69" si="2">ROUND(D68*E68,2)</f>
        <v>0</v>
      </c>
      <c r="G68" s="181"/>
      <c r="H68" s="174"/>
      <c r="I68" s="174"/>
      <c r="J68" s="174"/>
      <c r="K68" s="174"/>
      <c r="L68" s="174"/>
    </row>
    <row r="69" spans="1:12" s="163" customFormat="1" ht="11.25" customHeight="1">
      <c r="A69" s="18" t="s">
        <v>15</v>
      </c>
      <c r="B69" s="182" t="s">
        <v>399</v>
      </c>
      <c r="C69" s="10" t="s">
        <v>3</v>
      </c>
      <c r="D69" s="7">
        <v>1</v>
      </c>
      <c r="E69" s="7"/>
      <c r="F69" s="132">
        <f t="shared" si="2"/>
        <v>0</v>
      </c>
      <c r="G69" s="181"/>
      <c r="H69" s="174"/>
      <c r="I69" s="174"/>
      <c r="J69" s="174"/>
      <c r="K69" s="174"/>
      <c r="L69" s="174"/>
    </row>
    <row r="70" spans="1:12" s="163" customFormat="1" ht="11.25" customHeight="1">
      <c r="A70" s="160"/>
      <c r="B70" s="182"/>
      <c r="C70" s="10"/>
      <c r="D70" s="7"/>
      <c r="E70" s="7"/>
      <c r="F70" s="132" t="str">
        <f t="shared" si="1"/>
        <v/>
      </c>
      <c r="G70" s="181"/>
      <c r="H70" s="174"/>
      <c r="I70" s="174"/>
      <c r="J70" s="174"/>
      <c r="K70" s="174"/>
      <c r="L70" s="174"/>
    </row>
    <row r="71" spans="1:12" s="155" customFormat="1">
      <c r="A71" s="221">
        <f>COUNT($A$1:A70)+1</f>
        <v>8</v>
      </c>
      <c r="B71" s="223" t="s">
        <v>585</v>
      </c>
      <c r="C71" s="168"/>
      <c r="D71" s="168"/>
      <c r="E71" s="27"/>
      <c r="F71" s="132" t="str">
        <f t="shared" si="1"/>
        <v/>
      </c>
    </row>
    <row r="72" spans="1:12" s="155" customFormat="1" ht="102" customHeight="1">
      <c r="A72" s="14"/>
      <c r="B72" s="44" t="s">
        <v>303</v>
      </c>
      <c r="C72" s="27"/>
      <c r="D72" s="15"/>
      <c r="E72" s="27"/>
      <c r="F72" s="132" t="str">
        <f t="shared" si="1"/>
        <v/>
      </c>
    </row>
    <row r="73" spans="1:12" s="155" customFormat="1" ht="45">
      <c r="A73" s="14"/>
      <c r="B73" s="44" t="s">
        <v>543</v>
      </c>
      <c r="C73" s="27"/>
      <c r="D73" s="15"/>
      <c r="E73" s="27"/>
      <c r="F73" s="132" t="str">
        <f t="shared" si="1"/>
        <v/>
      </c>
    </row>
    <row r="74" spans="1:12" s="155" customFormat="1" ht="11.25" customHeight="1">
      <c r="A74" s="14"/>
      <c r="B74" s="5"/>
      <c r="C74" s="10" t="s">
        <v>3</v>
      </c>
      <c r="D74" s="7">
        <v>1</v>
      </c>
      <c r="E74" s="27"/>
      <c r="F74" s="132">
        <f>ROUND(D74*E74,2)</f>
        <v>0</v>
      </c>
    </row>
    <row r="75" spans="1:12" s="155" customFormat="1" ht="11.25" customHeight="1">
      <c r="A75" s="14"/>
      <c r="B75" s="16"/>
      <c r="C75" s="27"/>
      <c r="D75" s="15"/>
      <c r="E75" s="27"/>
      <c r="F75" s="132" t="str">
        <f t="shared" si="1"/>
        <v/>
      </c>
      <c r="I75" s="185"/>
    </row>
    <row r="76" spans="1:12" s="155" customFormat="1" ht="24">
      <c r="A76" s="221">
        <f>COUNT($A$5:A75)+1</f>
        <v>9</v>
      </c>
      <c r="B76" s="223" t="s">
        <v>299</v>
      </c>
      <c r="C76" s="168"/>
      <c r="D76" s="168"/>
      <c r="E76" s="27"/>
      <c r="F76" s="132" t="str">
        <f t="shared" si="1"/>
        <v/>
      </c>
    </row>
    <row r="77" spans="1:12" s="155" customFormat="1" ht="81.75" customHeight="1">
      <c r="A77" s="14"/>
      <c r="B77" s="44" t="s">
        <v>589</v>
      </c>
      <c r="C77" s="27"/>
      <c r="D77" s="15"/>
      <c r="E77" s="27"/>
      <c r="F77" s="132" t="str">
        <f t="shared" si="1"/>
        <v/>
      </c>
    </row>
    <row r="78" spans="1:12" s="155" customFormat="1" ht="67.5">
      <c r="A78" s="14"/>
      <c r="B78" s="44" t="s">
        <v>590</v>
      </c>
      <c r="C78" s="27"/>
      <c r="D78" s="15"/>
      <c r="E78" s="27"/>
      <c r="F78" s="132" t="str">
        <f t="shared" si="1"/>
        <v/>
      </c>
    </row>
    <row r="79" spans="1:12" s="155" customFormat="1" ht="22.5">
      <c r="A79" s="18" t="s">
        <v>14</v>
      </c>
      <c r="B79" s="32" t="s">
        <v>394</v>
      </c>
      <c r="C79" s="27" t="s">
        <v>3</v>
      </c>
      <c r="D79" s="15">
        <v>1</v>
      </c>
      <c r="E79" s="27"/>
      <c r="F79" s="132">
        <f t="shared" ref="F79:F81" si="3">ROUND(D79*E79,2)</f>
        <v>0</v>
      </c>
      <c r="G79" s="176"/>
      <c r="H79" s="186"/>
      <c r="I79" s="187"/>
    </row>
    <row r="80" spans="1:12" s="155" customFormat="1" ht="11.25" customHeight="1">
      <c r="A80" s="18" t="s">
        <v>15</v>
      </c>
      <c r="B80" s="32" t="s">
        <v>300</v>
      </c>
      <c r="C80" s="27" t="s">
        <v>3</v>
      </c>
      <c r="D80" s="15">
        <v>1</v>
      </c>
      <c r="E80" s="27"/>
      <c r="F80" s="132">
        <f t="shared" si="3"/>
        <v>0</v>
      </c>
      <c r="G80" s="176"/>
      <c r="H80" s="186"/>
      <c r="I80" s="187"/>
    </row>
    <row r="81" spans="1:9" s="155" customFormat="1" ht="22.5">
      <c r="A81" s="18" t="s">
        <v>13</v>
      </c>
      <c r="B81" s="32" t="s">
        <v>395</v>
      </c>
      <c r="C81" s="27" t="s">
        <v>3</v>
      </c>
      <c r="D81" s="15">
        <v>1</v>
      </c>
      <c r="E81" s="27"/>
      <c r="F81" s="132">
        <f t="shared" si="3"/>
        <v>0</v>
      </c>
      <c r="G81" s="176"/>
      <c r="H81" s="186"/>
      <c r="I81" s="187"/>
    </row>
    <row r="82" spans="1:9" s="155" customFormat="1" ht="11.25" customHeight="1">
      <c r="A82" s="18"/>
      <c r="B82" s="43"/>
      <c r="C82" s="10"/>
      <c r="D82" s="7"/>
      <c r="E82" s="27"/>
      <c r="F82" s="132" t="str">
        <f t="shared" si="1"/>
        <v/>
      </c>
    </row>
    <row r="83" spans="1:9" s="155" customFormat="1">
      <c r="A83" s="221">
        <f>COUNT($A$5:A82)+1</f>
        <v>10</v>
      </c>
      <c r="B83" s="223" t="s">
        <v>161</v>
      </c>
      <c r="C83" s="168"/>
      <c r="D83" s="168"/>
      <c r="E83" s="27"/>
      <c r="F83" s="132" t="str">
        <f t="shared" si="1"/>
        <v/>
      </c>
    </row>
    <row r="84" spans="1:9" s="155" customFormat="1" ht="45">
      <c r="A84" s="14"/>
      <c r="B84" s="44" t="s">
        <v>544</v>
      </c>
      <c r="C84" s="27"/>
      <c r="D84" s="15"/>
      <c r="E84" s="27"/>
      <c r="F84" s="132" t="str">
        <f t="shared" si="1"/>
        <v/>
      </c>
    </row>
    <row r="85" spans="1:9" s="155" customFormat="1" ht="56.25">
      <c r="A85" s="14"/>
      <c r="B85" s="44" t="s">
        <v>545</v>
      </c>
      <c r="C85" s="27"/>
      <c r="D85" s="15"/>
      <c r="E85" s="27"/>
      <c r="F85" s="132" t="str">
        <f t="shared" si="1"/>
        <v/>
      </c>
    </row>
    <row r="86" spans="1:9" s="186" customFormat="1" ht="22.5">
      <c r="A86" s="18" t="s">
        <v>14</v>
      </c>
      <c r="B86" s="188" t="s">
        <v>645</v>
      </c>
      <c r="C86" s="10" t="s">
        <v>3</v>
      </c>
      <c r="D86" s="7">
        <v>1</v>
      </c>
      <c r="E86" s="7"/>
      <c r="F86" s="132">
        <f t="shared" ref="F86:F87" si="4">ROUND(D86*E86,2)</f>
        <v>0</v>
      </c>
    </row>
    <row r="87" spans="1:9" s="186" customFormat="1" ht="11.25" customHeight="1">
      <c r="A87" s="18" t="s">
        <v>15</v>
      </c>
      <c r="B87" s="188" t="s">
        <v>162</v>
      </c>
      <c r="C87" s="10" t="s">
        <v>44</v>
      </c>
      <c r="D87" s="7">
        <v>80</v>
      </c>
      <c r="E87" s="7"/>
      <c r="F87" s="132">
        <f t="shared" si="4"/>
        <v>0</v>
      </c>
    </row>
    <row r="88" spans="1:9" s="186" customFormat="1" ht="11.25" customHeight="1">
      <c r="A88" s="18"/>
      <c r="B88" s="188"/>
      <c r="C88" s="10"/>
      <c r="D88" s="7"/>
      <c r="E88" s="7"/>
      <c r="F88" s="132" t="str">
        <f t="shared" si="1"/>
        <v/>
      </c>
    </row>
    <row r="89" spans="1:9" s="155" customFormat="1">
      <c r="A89" s="221">
        <f>COUNT($A$5:A87)+1</f>
        <v>11</v>
      </c>
      <c r="B89" s="223" t="s">
        <v>409</v>
      </c>
      <c r="C89" s="168"/>
      <c r="D89" s="168"/>
      <c r="E89" s="27"/>
      <c r="F89" s="132" t="str">
        <f t="shared" si="1"/>
        <v/>
      </c>
    </row>
    <row r="90" spans="1:9" s="155" customFormat="1" ht="45">
      <c r="A90" s="14"/>
      <c r="B90" s="44" t="s">
        <v>410</v>
      </c>
      <c r="C90" s="27"/>
      <c r="D90" s="15"/>
      <c r="E90" s="27"/>
      <c r="F90" s="132" t="str">
        <f t="shared" si="1"/>
        <v/>
      </c>
    </row>
    <row r="91" spans="1:9" s="155" customFormat="1" ht="56.25">
      <c r="A91" s="14"/>
      <c r="B91" s="44" t="s">
        <v>411</v>
      </c>
      <c r="C91" s="27"/>
      <c r="D91" s="15"/>
      <c r="E91" s="27"/>
      <c r="F91" s="132" t="str">
        <f t="shared" si="1"/>
        <v/>
      </c>
    </row>
    <row r="92" spans="1:9" s="155" customFormat="1" ht="78.75">
      <c r="A92" s="14"/>
      <c r="B92" s="44" t="s">
        <v>412</v>
      </c>
      <c r="C92" s="27"/>
      <c r="D92" s="15"/>
      <c r="E92" s="27"/>
      <c r="F92" s="132" t="str">
        <f t="shared" si="1"/>
        <v/>
      </c>
    </row>
    <row r="93" spans="1:9" s="155" customFormat="1" ht="22.5">
      <c r="A93" s="14"/>
      <c r="B93" s="44" t="s">
        <v>413</v>
      </c>
      <c r="C93" s="27"/>
      <c r="D93" s="15"/>
      <c r="E93" s="27"/>
      <c r="F93" s="132" t="str">
        <f t="shared" si="1"/>
        <v/>
      </c>
    </row>
    <row r="94" spans="1:9" s="186" customFormat="1" ht="11.25" customHeight="1">
      <c r="A94" s="18" t="s">
        <v>14</v>
      </c>
      <c r="B94" s="188" t="s">
        <v>414</v>
      </c>
      <c r="C94" s="10" t="s">
        <v>4</v>
      </c>
      <c r="D94" s="7">
        <v>1</v>
      </c>
      <c r="E94" s="7"/>
      <c r="F94" s="132">
        <f t="shared" ref="F94:F95" si="5">ROUND(D94*E94,2)</f>
        <v>0</v>
      </c>
    </row>
    <row r="95" spans="1:9" s="186" customFormat="1" ht="11.25" customHeight="1">
      <c r="A95" s="18" t="s">
        <v>15</v>
      </c>
      <c r="B95" s="188" t="s">
        <v>415</v>
      </c>
      <c r="C95" s="10" t="s">
        <v>3</v>
      </c>
      <c r="D95" s="7">
        <v>1</v>
      </c>
      <c r="E95" s="7"/>
      <c r="F95" s="132">
        <f t="shared" si="5"/>
        <v>0</v>
      </c>
    </row>
    <row r="96" spans="1:9" s="155" customFormat="1" ht="11.25" customHeight="1">
      <c r="A96" s="18"/>
      <c r="B96" s="43"/>
      <c r="C96" s="10"/>
      <c r="D96" s="7"/>
      <c r="E96" s="27"/>
      <c r="F96" s="132" t="str">
        <f t="shared" si="1"/>
        <v/>
      </c>
    </row>
    <row r="97" spans="1:6" s="155" customFormat="1">
      <c r="A97" s="221">
        <f>COUNT($A$5:A96)+1</f>
        <v>12</v>
      </c>
      <c r="B97" s="223" t="s">
        <v>416</v>
      </c>
      <c r="C97" s="168"/>
      <c r="D97" s="168"/>
      <c r="E97" s="27"/>
      <c r="F97" s="132" t="str">
        <f t="shared" si="1"/>
        <v/>
      </c>
    </row>
    <row r="98" spans="1:6" s="155" customFormat="1" ht="67.5">
      <c r="A98" s="14"/>
      <c r="B98" s="44" t="s">
        <v>535</v>
      </c>
      <c r="C98" s="27"/>
      <c r="D98" s="15"/>
      <c r="E98" s="27"/>
      <c r="F98" s="132" t="str">
        <f t="shared" si="1"/>
        <v/>
      </c>
    </row>
    <row r="99" spans="1:6" s="155" customFormat="1" ht="33.75">
      <c r="A99" s="14"/>
      <c r="B99" s="44" t="s">
        <v>536</v>
      </c>
      <c r="C99" s="27"/>
      <c r="D99" s="15"/>
      <c r="E99" s="27"/>
      <c r="F99" s="132" t="str">
        <f t="shared" si="1"/>
        <v/>
      </c>
    </row>
    <row r="100" spans="1:6" s="155" customFormat="1" ht="22.5">
      <c r="A100" s="14"/>
      <c r="B100" s="44" t="s">
        <v>537</v>
      </c>
      <c r="C100" s="27"/>
      <c r="D100" s="15"/>
      <c r="E100" s="27"/>
      <c r="F100" s="132" t="str">
        <f t="shared" si="1"/>
        <v/>
      </c>
    </row>
    <row r="101" spans="1:6" s="186" customFormat="1" ht="11.25" customHeight="1">
      <c r="A101" s="18"/>
      <c r="B101" s="188" t="s">
        <v>417</v>
      </c>
      <c r="C101" s="10" t="s">
        <v>3</v>
      </c>
      <c r="D101" s="7">
        <v>1</v>
      </c>
      <c r="E101" s="7"/>
      <c r="F101" s="132">
        <f>ROUND(D101*E101,2)</f>
        <v>0</v>
      </c>
    </row>
    <row r="102" spans="1:6" s="155" customFormat="1" ht="11.25" customHeight="1">
      <c r="A102" s="18"/>
      <c r="B102" s="43"/>
      <c r="C102" s="10"/>
      <c r="D102" s="7"/>
      <c r="E102" s="27"/>
      <c r="F102" s="132" t="str">
        <f t="shared" si="1"/>
        <v/>
      </c>
    </row>
    <row r="103" spans="1:6" s="155" customFormat="1">
      <c r="A103" s="221">
        <f>COUNT($A$5:A102)+1</f>
        <v>13</v>
      </c>
      <c r="B103" s="223" t="s">
        <v>419</v>
      </c>
      <c r="C103" s="168"/>
      <c r="D103" s="168"/>
      <c r="E103" s="27"/>
      <c r="F103" s="132" t="str">
        <f t="shared" si="1"/>
        <v/>
      </c>
    </row>
    <row r="104" spans="1:6" s="155" customFormat="1" ht="45">
      <c r="A104" s="14"/>
      <c r="B104" s="44" t="s">
        <v>420</v>
      </c>
      <c r="C104" s="27"/>
      <c r="D104" s="15"/>
      <c r="E104" s="27"/>
      <c r="F104" s="132" t="str">
        <f t="shared" si="1"/>
        <v/>
      </c>
    </row>
    <row r="105" spans="1:6" s="155" customFormat="1" ht="22.5">
      <c r="A105" s="14"/>
      <c r="B105" s="44" t="s">
        <v>537</v>
      </c>
      <c r="C105" s="27"/>
      <c r="D105" s="15"/>
      <c r="E105" s="27"/>
      <c r="F105" s="132" t="str">
        <f t="shared" si="1"/>
        <v/>
      </c>
    </row>
    <row r="106" spans="1:6" s="186" customFormat="1" ht="11.25" customHeight="1">
      <c r="A106" s="18"/>
      <c r="B106" s="188"/>
      <c r="C106" s="10" t="s">
        <v>3</v>
      </c>
      <c r="D106" s="7">
        <v>1</v>
      </c>
      <c r="E106" s="7"/>
      <c r="F106" s="132">
        <f>ROUND(D106*E106,2)</f>
        <v>0</v>
      </c>
    </row>
    <row r="107" spans="1:6" s="155" customFormat="1" ht="11.25" customHeight="1">
      <c r="A107" s="18"/>
      <c r="B107" s="43"/>
      <c r="C107" s="10"/>
      <c r="D107" s="7"/>
      <c r="E107" s="27"/>
      <c r="F107" s="132" t="str">
        <f t="shared" si="1"/>
        <v/>
      </c>
    </row>
    <row r="108" spans="1:6" s="155" customFormat="1">
      <c r="A108" s="221">
        <f>COUNT($A$5:A107)+1</f>
        <v>14</v>
      </c>
      <c r="B108" s="223" t="s">
        <v>421</v>
      </c>
      <c r="C108" s="168"/>
      <c r="D108" s="168"/>
      <c r="E108" s="27"/>
      <c r="F108" s="132" t="str">
        <f t="shared" si="1"/>
        <v/>
      </c>
    </row>
    <row r="109" spans="1:6" s="155" customFormat="1" ht="22.5">
      <c r="A109" s="14"/>
      <c r="B109" s="44" t="s">
        <v>422</v>
      </c>
      <c r="C109" s="27"/>
      <c r="D109" s="15"/>
      <c r="E109" s="27"/>
      <c r="F109" s="132" t="str">
        <f t="shared" si="1"/>
        <v/>
      </c>
    </row>
    <row r="110" spans="1:6" s="155" customFormat="1" ht="22.5">
      <c r="A110" s="14"/>
      <c r="B110" s="44" t="s">
        <v>423</v>
      </c>
      <c r="C110" s="27"/>
      <c r="D110" s="15"/>
      <c r="E110" s="27"/>
      <c r="F110" s="132" t="str">
        <f t="shared" si="1"/>
        <v/>
      </c>
    </row>
    <row r="111" spans="1:6" s="186" customFormat="1" ht="11.25" customHeight="1">
      <c r="A111" s="18"/>
      <c r="B111" s="188"/>
      <c r="C111" s="10" t="s">
        <v>3</v>
      </c>
      <c r="D111" s="7">
        <v>1</v>
      </c>
      <c r="E111" s="7"/>
      <c r="F111" s="132">
        <f>ROUND(D111*E111,2)</f>
        <v>0</v>
      </c>
    </row>
    <row r="112" spans="1:6" s="155" customFormat="1" ht="11.25" customHeight="1">
      <c r="A112" s="18"/>
      <c r="B112" s="43"/>
      <c r="C112" s="10"/>
      <c r="D112" s="7"/>
      <c r="E112" s="27"/>
      <c r="F112" s="132" t="str">
        <f t="shared" si="1"/>
        <v/>
      </c>
    </row>
    <row r="113" spans="1:6" s="155" customFormat="1" ht="24">
      <c r="A113" s="221">
        <f>COUNT($A$5:A112)+1</f>
        <v>15</v>
      </c>
      <c r="B113" s="223" t="s">
        <v>591</v>
      </c>
      <c r="C113" s="168"/>
      <c r="D113" s="168"/>
      <c r="E113" s="27"/>
      <c r="F113" s="132" t="str">
        <f t="shared" si="1"/>
        <v/>
      </c>
    </row>
    <row r="114" spans="1:6" s="155" customFormat="1" ht="22.5">
      <c r="A114" s="14"/>
      <c r="B114" s="44" t="s">
        <v>538</v>
      </c>
      <c r="C114" s="27"/>
      <c r="D114" s="15"/>
      <c r="E114" s="27"/>
      <c r="F114" s="132" t="str">
        <f t="shared" si="1"/>
        <v/>
      </c>
    </row>
    <row r="115" spans="1:6" s="155" customFormat="1">
      <c r="A115" s="14"/>
      <c r="B115" s="44" t="s">
        <v>427</v>
      </c>
      <c r="C115" s="27"/>
      <c r="D115" s="15"/>
      <c r="E115" s="27"/>
      <c r="F115" s="132" t="str">
        <f t="shared" si="1"/>
        <v/>
      </c>
    </row>
    <row r="116" spans="1:6" s="155" customFormat="1" ht="11.25" customHeight="1">
      <c r="A116" s="14"/>
      <c r="B116" s="44" t="s">
        <v>426</v>
      </c>
      <c r="C116" s="27"/>
      <c r="D116" s="15"/>
      <c r="E116" s="27"/>
      <c r="F116" s="132" t="str">
        <f t="shared" si="1"/>
        <v/>
      </c>
    </row>
    <row r="117" spans="1:6" s="155" customFormat="1" ht="11.25" customHeight="1">
      <c r="A117" s="18"/>
      <c r="B117" s="43"/>
      <c r="C117" s="10" t="s">
        <v>5</v>
      </c>
      <c r="D117" s="7">
        <v>75</v>
      </c>
      <c r="E117" s="27"/>
      <c r="F117" s="132">
        <f>ROUND(D117*E117,2)</f>
        <v>0</v>
      </c>
    </row>
    <row r="118" spans="1:6" s="155" customFormat="1" ht="11.25" customHeight="1">
      <c r="A118" s="18"/>
      <c r="B118" s="43"/>
      <c r="C118" s="10"/>
      <c r="D118" s="7"/>
      <c r="E118" s="27"/>
      <c r="F118" s="132" t="str">
        <f t="shared" si="1"/>
        <v/>
      </c>
    </row>
    <row r="119" spans="1:6" s="155" customFormat="1">
      <c r="A119" s="221">
        <f>COUNT($A$1:A117)+1</f>
        <v>16</v>
      </c>
      <c r="B119" s="223" t="s">
        <v>646</v>
      </c>
      <c r="C119" s="168"/>
      <c r="D119" s="168"/>
      <c r="E119" s="27"/>
      <c r="F119" s="132" t="str">
        <f t="shared" si="1"/>
        <v/>
      </c>
    </row>
    <row r="120" spans="1:6" s="5" customFormat="1" ht="112.5">
      <c r="A120" s="14"/>
      <c r="B120" s="44" t="s">
        <v>647</v>
      </c>
      <c r="C120" s="27"/>
      <c r="D120" s="15"/>
      <c r="E120" s="27"/>
      <c r="F120" s="132" t="str">
        <f t="shared" si="1"/>
        <v/>
      </c>
    </row>
    <row r="121" spans="1:6" s="5" customFormat="1" ht="33.75">
      <c r="A121" s="14"/>
      <c r="B121" s="44" t="s">
        <v>648</v>
      </c>
      <c r="C121" s="27"/>
      <c r="D121" s="15"/>
      <c r="E121" s="27"/>
      <c r="F121" s="132" t="str">
        <f t="shared" si="1"/>
        <v/>
      </c>
    </row>
    <row r="122" spans="1:6" s="155" customFormat="1" ht="11.25" customHeight="1">
      <c r="A122" s="18"/>
      <c r="B122" s="43" t="s">
        <v>649</v>
      </c>
      <c r="C122" s="10" t="s">
        <v>5</v>
      </c>
      <c r="D122" s="7">
        <v>215</v>
      </c>
      <c r="E122" s="27"/>
      <c r="F122" s="132">
        <f>ROUND(D122*E122,2)</f>
        <v>0</v>
      </c>
    </row>
    <row r="123" spans="1:6" s="155" customFormat="1" ht="11.25" customHeight="1">
      <c r="A123" s="18"/>
      <c r="B123" s="43"/>
      <c r="C123" s="10"/>
      <c r="D123" s="7"/>
      <c r="E123" s="27"/>
      <c r="F123" s="132" t="str">
        <f t="shared" si="1"/>
        <v/>
      </c>
    </row>
    <row r="124" spans="1:6" s="155" customFormat="1">
      <c r="A124" s="221">
        <f>COUNT($A$1:A122)+1</f>
        <v>17</v>
      </c>
      <c r="B124" s="223" t="s">
        <v>650</v>
      </c>
      <c r="C124" s="168"/>
      <c r="D124" s="168"/>
      <c r="E124" s="27"/>
      <c r="F124" s="132" t="str">
        <f t="shared" si="1"/>
        <v/>
      </c>
    </row>
    <row r="125" spans="1:6" s="189" customFormat="1" ht="22.5">
      <c r="A125" s="206"/>
      <c r="B125" s="194" t="s">
        <v>651</v>
      </c>
      <c r="C125" s="218"/>
      <c r="D125" s="246"/>
      <c r="E125" s="196"/>
      <c r="F125" s="132" t="str">
        <f t="shared" si="1"/>
        <v/>
      </c>
    </row>
    <row r="126" spans="1:6" s="189" customFormat="1" ht="22.5">
      <c r="A126" s="206"/>
      <c r="B126" s="194" t="s">
        <v>652</v>
      </c>
      <c r="C126" s="218"/>
      <c r="D126" s="246"/>
      <c r="E126" s="196"/>
      <c r="F126" s="132" t="str">
        <f t="shared" ref="F126:F194" si="6">IF(OR(OR(E126=0,E126=""),OR(D126=0,D126="")),"",D126*E126)</f>
        <v/>
      </c>
    </row>
    <row r="127" spans="1:6" s="189" customFormat="1" ht="11.25">
      <c r="A127" s="206"/>
      <c r="B127" s="194" t="s">
        <v>653</v>
      </c>
      <c r="C127" s="218"/>
      <c r="D127" s="246"/>
      <c r="E127" s="196"/>
      <c r="F127" s="132" t="str">
        <f t="shared" si="6"/>
        <v/>
      </c>
    </row>
    <row r="128" spans="1:6" s="189" customFormat="1" ht="11.25">
      <c r="A128" s="206"/>
      <c r="B128" s="194" t="s">
        <v>112</v>
      </c>
      <c r="C128" s="218"/>
      <c r="D128" s="246"/>
      <c r="E128" s="196"/>
      <c r="F128" s="132" t="str">
        <f t="shared" si="6"/>
        <v/>
      </c>
    </row>
    <row r="129" spans="1:6" s="190" customFormat="1" ht="22.5">
      <c r="A129" s="18" t="s">
        <v>14</v>
      </c>
      <c r="B129" s="188" t="s">
        <v>1105</v>
      </c>
      <c r="C129" s="207" t="s">
        <v>3</v>
      </c>
      <c r="D129" s="208">
        <v>1</v>
      </c>
      <c r="E129" s="27"/>
      <c r="F129" s="132">
        <f>ROUND(D129*E129,2)</f>
        <v>0</v>
      </c>
    </row>
    <row r="130" spans="1:6" s="190" customFormat="1" ht="45">
      <c r="A130" s="18" t="s">
        <v>15</v>
      </c>
      <c r="B130" s="188" t="s">
        <v>1106</v>
      </c>
      <c r="C130" s="207" t="s">
        <v>3</v>
      </c>
      <c r="D130" s="208">
        <v>1</v>
      </c>
      <c r="E130" s="27"/>
      <c r="F130" s="132">
        <f>ROUND(D130*E130,2)</f>
        <v>0</v>
      </c>
    </row>
    <row r="131" spans="1:6" s="155" customFormat="1" ht="11.25" customHeight="1">
      <c r="A131" s="18"/>
      <c r="B131" s="43"/>
      <c r="C131" s="10"/>
      <c r="D131" s="7"/>
      <c r="E131" s="27"/>
      <c r="F131" s="132" t="str">
        <f t="shared" si="6"/>
        <v/>
      </c>
    </row>
    <row r="132" spans="1:6" s="155" customFormat="1" ht="36">
      <c r="A132" s="221">
        <f>COUNT($A$1:A130)+1</f>
        <v>18</v>
      </c>
      <c r="B132" s="223" t="s">
        <v>654</v>
      </c>
      <c r="C132" s="168"/>
      <c r="D132" s="168"/>
      <c r="E132" s="27"/>
      <c r="F132" s="132" t="str">
        <f t="shared" si="6"/>
        <v/>
      </c>
    </row>
    <row r="133" spans="1:6" s="190" customFormat="1" ht="45.75" customHeight="1">
      <c r="A133" s="206"/>
      <c r="B133" s="194" t="s">
        <v>1104</v>
      </c>
      <c r="C133" s="204"/>
      <c r="D133" s="195"/>
      <c r="E133" s="195"/>
      <c r="F133" s="132" t="str">
        <f t="shared" si="6"/>
        <v/>
      </c>
    </row>
    <row r="134" spans="1:6" s="190" customFormat="1" ht="22.5">
      <c r="A134" s="206"/>
      <c r="B134" s="194" t="s">
        <v>655</v>
      </c>
      <c r="C134" s="204"/>
      <c r="D134" s="195"/>
      <c r="E134" s="195"/>
      <c r="F134" s="132" t="str">
        <f t="shared" si="6"/>
        <v/>
      </c>
    </row>
    <row r="135" spans="1:6" s="190" customFormat="1" ht="33.75">
      <c r="A135" s="206"/>
      <c r="B135" s="194" t="s">
        <v>656</v>
      </c>
      <c r="C135" s="204"/>
      <c r="D135" s="195"/>
      <c r="E135" s="195"/>
      <c r="F135" s="132" t="str">
        <f t="shared" si="6"/>
        <v/>
      </c>
    </row>
    <row r="136" spans="1:6" s="189" customFormat="1" ht="11.25" customHeight="1">
      <c r="A136" s="206"/>
      <c r="B136" s="194" t="s">
        <v>653</v>
      </c>
      <c r="C136" s="218"/>
      <c r="D136" s="246"/>
      <c r="E136" s="196"/>
      <c r="F136" s="132" t="str">
        <f t="shared" si="6"/>
        <v/>
      </c>
    </row>
    <row r="137" spans="1:6" s="190" customFormat="1" ht="11.25" customHeight="1">
      <c r="A137" s="206"/>
      <c r="B137" s="194" t="s">
        <v>112</v>
      </c>
      <c r="C137" s="207" t="s">
        <v>3</v>
      </c>
      <c r="D137" s="208">
        <v>1</v>
      </c>
      <c r="E137" s="27"/>
      <c r="F137" s="132">
        <f>ROUND(D137*E137,2)</f>
        <v>0</v>
      </c>
    </row>
    <row r="138" spans="1:6" s="155" customFormat="1" ht="11.25" customHeight="1">
      <c r="A138" s="18"/>
      <c r="B138" s="43"/>
      <c r="C138" s="10"/>
      <c r="D138" s="7"/>
      <c r="E138" s="27"/>
      <c r="F138" s="132" t="str">
        <f t="shared" si="6"/>
        <v/>
      </c>
    </row>
    <row r="139" spans="1:6" s="155" customFormat="1">
      <c r="A139" s="221">
        <f>COUNT($A$1:A137)+1</f>
        <v>19</v>
      </c>
      <c r="B139" s="223" t="s">
        <v>657</v>
      </c>
      <c r="C139" s="168"/>
      <c r="D139" s="168"/>
      <c r="E139" s="27"/>
      <c r="F139" s="132" t="str">
        <f t="shared" si="6"/>
        <v/>
      </c>
    </row>
    <row r="140" spans="1:6" s="190" customFormat="1" ht="33.75">
      <c r="A140" s="206"/>
      <c r="B140" s="194" t="s">
        <v>658</v>
      </c>
      <c r="C140" s="204"/>
      <c r="D140" s="195"/>
      <c r="E140" s="195"/>
      <c r="F140" s="132" t="str">
        <f t="shared" si="6"/>
        <v/>
      </c>
    </row>
    <row r="141" spans="1:6" s="190" customFormat="1" ht="22.5">
      <c r="A141" s="206"/>
      <c r="B141" s="194" t="s">
        <v>659</v>
      </c>
      <c r="C141" s="204"/>
      <c r="D141" s="195"/>
      <c r="E141" s="195"/>
      <c r="F141" s="132" t="str">
        <f t="shared" si="6"/>
        <v/>
      </c>
    </row>
    <row r="142" spans="1:6" s="190" customFormat="1" ht="11.25" customHeight="1">
      <c r="A142" s="206"/>
      <c r="B142" s="194" t="s">
        <v>660</v>
      </c>
      <c r="C142" s="204"/>
      <c r="D142" s="195"/>
      <c r="E142" s="195"/>
      <c r="F142" s="132" t="str">
        <f t="shared" si="6"/>
        <v/>
      </c>
    </row>
    <row r="143" spans="1:6" s="190" customFormat="1" ht="22.5">
      <c r="A143" s="18" t="s">
        <v>14</v>
      </c>
      <c r="B143" s="188" t="s">
        <v>1103</v>
      </c>
      <c r="C143" s="207" t="s">
        <v>4</v>
      </c>
      <c r="D143" s="208">
        <v>1</v>
      </c>
      <c r="E143" s="27"/>
      <c r="F143" s="132">
        <f t="shared" ref="F143:F144" si="7">ROUND(D143*E143,2)</f>
        <v>0</v>
      </c>
    </row>
    <row r="144" spans="1:6" s="190" customFormat="1" ht="11.25" customHeight="1">
      <c r="A144" s="18" t="s">
        <v>15</v>
      </c>
      <c r="B144" s="188" t="s">
        <v>754</v>
      </c>
      <c r="C144" s="207" t="s">
        <v>4</v>
      </c>
      <c r="D144" s="208">
        <v>1</v>
      </c>
      <c r="E144" s="27"/>
      <c r="F144" s="132">
        <f t="shared" si="7"/>
        <v>0</v>
      </c>
    </row>
    <row r="145" spans="1:6" s="155" customFormat="1" ht="11.25" customHeight="1">
      <c r="A145" s="18"/>
      <c r="B145" s="43"/>
      <c r="C145" s="10"/>
      <c r="D145" s="7"/>
      <c r="E145" s="27"/>
      <c r="F145" s="132" t="str">
        <f t="shared" si="6"/>
        <v/>
      </c>
    </row>
    <row r="146" spans="1:6" s="155" customFormat="1" ht="24">
      <c r="A146" s="221">
        <f>COUNT($A$1:A144)+1</f>
        <v>20</v>
      </c>
      <c r="B146" s="223" t="s">
        <v>661</v>
      </c>
      <c r="C146" s="168"/>
      <c r="D146" s="168"/>
      <c r="E146" s="27"/>
      <c r="F146" s="132" t="str">
        <f t="shared" si="6"/>
        <v/>
      </c>
    </row>
    <row r="147" spans="1:6" s="5" customFormat="1" ht="22.5">
      <c r="A147" s="192"/>
      <c r="B147" s="16" t="s">
        <v>662</v>
      </c>
      <c r="C147" s="10"/>
      <c r="D147" s="180"/>
      <c r="E147" s="15"/>
      <c r="F147" s="132" t="str">
        <f t="shared" si="6"/>
        <v/>
      </c>
    </row>
    <row r="148" spans="1:6" s="190" customFormat="1" ht="33.75">
      <c r="A148" s="193"/>
      <c r="B148" s="194" t="s">
        <v>663</v>
      </c>
      <c r="C148" s="195"/>
      <c r="D148" s="195"/>
      <c r="E148" s="196"/>
      <c r="F148" s="132" t="str">
        <f t="shared" si="6"/>
        <v/>
      </c>
    </row>
    <row r="149" spans="1:6" s="5" customFormat="1" ht="22.5">
      <c r="A149" s="192"/>
      <c r="B149" s="16" t="s">
        <v>664</v>
      </c>
      <c r="C149" s="10"/>
      <c r="D149" s="180"/>
      <c r="E149" s="15"/>
      <c r="F149" s="132" t="str">
        <f t="shared" si="6"/>
        <v/>
      </c>
    </row>
    <row r="150" spans="1:6" s="5" customFormat="1" ht="33.75">
      <c r="A150" s="197"/>
      <c r="B150" s="198" t="s">
        <v>665</v>
      </c>
      <c r="C150" s="198"/>
      <c r="D150" s="199"/>
      <c r="E150" s="15"/>
      <c r="F150" s="132" t="str">
        <f t="shared" si="6"/>
        <v/>
      </c>
    </row>
    <row r="151" spans="1:6" s="5" customFormat="1" ht="33.75">
      <c r="A151" s="197"/>
      <c r="B151" s="198" t="s">
        <v>666</v>
      </c>
      <c r="C151" s="198"/>
      <c r="D151" s="199"/>
      <c r="E151" s="15"/>
      <c r="F151" s="132" t="str">
        <f t="shared" si="6"/>
        <v/>
      </c>
    </row>
    <row r="152" spans="1:6" s="5" customFormat="1" ht="22.5">
      <c r="A152" s="197"/>
      <c r="B152" s="198" t="s">
        <v>667</v>
      </c>
      <c r="C152" s="198"/>
      <c r="D152" s="247"/>
      <c r="E152" s="15"/>
      <c r="F152" s="132" t="str">
        <f t="shared" si="6"/>
        <v/>
      </c>
    </row>
    <row r="153" spans="1:6" s="5" customFormat="1" ht="11.25" customHeight="1">
      <c r="A153" s="18" t="s">
        <v>14</v>
      </c>
      <c r="B153" s="32" t="s">
        <v>668</v>
      </c>
      <c r="C153" s="10" t="s">
        <v>4</v>
      </c>
      <c r="D153" s="27">
        <v>1</v>
      </c>
      <c r="E153" s="27"/>
      <c r="F153" s="132">
        <f t="shared" ref="F153:F157" si="8">ROUND(D153*E153,2)</f>
        <v>0</v>
      </c>
    </row>
    <row r="154" spans="1:6" s="5" customFormat="1" ht="11.25" customHeight="1">
      <c r="A154" s="18" t="s">
        <v>15</v>
      </c>
      <c r="B154" s="32" t="s">
        <v>669</v>
      </c>
      <c r="C154" s="10" t="s">
        <v>4</v>
      </c>
      <c r="D154" s="27">
        <v>1</v>
      </c>
      <c r="E154" s="27"/>
      <c r="F154" s="132">
        <f t="shared" si="8"/>
        <v>0</v>
      </c>
    </row>
    <row r="155" spans="1:6" s="5" customFormat="1" ht="11.25" customHeight="1">
      <c r="A155" s="18" t="s">
        <v>13</v>
      </c>
      <c r="B155" s="32" t="s">
        <v>670</v>
      </c>
      <c r="C155" s="10" t="s">
        <v>4</v>
      </c>
      <c r="D155" s="27">
        <v>1</v>
      </c>
      <c r="E155" s="27"/>
      <c r="F155" s="132">
        <f t="shared" si="8"/>
        <v>0</v>
      </c>
    </row>
    <row r="156" spans="1:6" s="5" customFormat="1" ht="11.25" customHeight="1">
      <c r="A156" s="18" t="s">
        <v>41</v>
      </c>
      <c r="B156" s="32" t="s">
        <v>671</v>
      </c>
      <c r="C156" s="10" t="s">
        <v>4</v>
      </c>
      <c r="D156" s="27">
        <v>1</v>
      </c>
      <c r="E156" s="27"/>
      <c r="F156" s="132">
        <f t="shared" si="8"/>
        <v>0</v>
      </c>
    </row>
    <row r="157" spans="1:6" s="5" customFormat="1" ht="22.5">
      <c r="A157" s="18" t="s">
        <v>42</v>
      </c>
      <c r="B157" s="439" t="s">
        <v>672</v>
      </c>
      <c r="C157" s="207" t="s">
        <v>3</v>
      </c>
      <c r="D157" s="15">
        <v>1</v>
      </c>
      <c r="E157" s="27"/>
      <c r="F157" s="132">
        <f t="shared" si="8"/>
        <v>0</v>
      </c>
    </row>
    <row r="158" spans="1:6" s="155" customFormat="1" ht="11.25" customHeight="1">
      <c r="A158" s="18"/>
      <c r="B158" s="43"/>
      <c r="C158" s="10"/>
      <c r="D158" s="7"/>
      <c r="E158" s="27"/>
      <c r="F158" s="132" t="str">
        <f t="shared" si="6"/>
        <v/>
      </c>
    </row>
    <row r="159" spans="1:6" s="155" customFormat="1">
      <c r="A159" s="560">
        <f>COUNT($A$1:A157)+1</f>
        <v>21</v>
      </c>
      <c r="B159" s="371" t="s">
        <v>1414</v>
      </c>
      <c r="C159" s="314"/>
      <c r="D159" s="314"/>
      <c r="E159" s="107"/>
      <c r="F159" s="135" t="str">
        <f t="shared" si="6"/>
        <v/>
      </c>
    </row>
    <row r="160" spans="1:6" s="5" customFormat="1" ht="11.25">
      <c r="A160" s="506"/>
      <c r="B160" s="117" t="s">
        <v>673</v>
      </c>
      <c r="C160" s="111"/>
      <c r="D160" s="118"/>
      <c r="E160" s="108"/>
      <c r="F160" s="135" t="str">
        <f t="shared" si="6"/>
        <v/>
      </c>
    </row>
    <row r="161" spans="1:6" s="557" customFormat="1" ht="22.5">
      <c r="A161" s="105"/>
      <c r="B161" s="119" t="s">
        <v>683</v>
      </c>
      <c r="C161" s="115"/>
      <c r="D161" s="115"/>
      <c r="E161" s="108"/>
      <c r="F161" s="108"/>
    </row>
    <row r="162" spans="1:6" s="557" customFormat="1" ht="22.5">
      <c r="A162" s="105"/>
      <c r="B162" s="117" t="s">
        <v>684</v>
      </c>
      <c r="C162" s="111"/>
      <c r="D162" s="118"/>
      <c r="E162" s="108"/>
      <c r="F162" s="108"/>
    </row>
    <row r="163" spans="1:6" s="557" customFormat="1" ht="33.75">
      <c r="A163" s="105"/>
      <c r="B163" s="106" t="s">
        <v>665</v>
      </c>
      <c r="C163" s="106"/>
      <c r="D163" s="561"/>
      <c r="E163" s="108"/>
      <c r="F163" s="108"/>
    </row>
    <row r="164" spans="1:6" s="557" customFormat="1" ht="33.75">
      <c r="A164" s="105"/>
      <c r="B164" s="106" t="s">
        <v>666</v>
      </c>
      <c r="C164" s="106"/>
      <c r="D164" s="561"/>
      <c r="E164" s="108"/>
      <c r="F164" s="108"/>
    </row>
    <row r="165" spans="1:6" s="557" customFormat="1" ht="45">
      <c r="A165" s="105"/>
      <c r="B165" s="119" t="s">
        <v>1415</v>
      </c>
      <c r="C165" s="115"/>
      <c r="D165" s="115"/>
      <c r="E165" s="108"/>
      <c r="F165" s="108"/>
    </row>
    <row r="166" spans="1:6" s="557" customFormat="1" ht="22.5">
      <c r="A166" s="105"/>
      <c r="B166" s="119" t="s">
        <v>1416</v>
      </c>
      <c r="C166" s="115"/>
      <c r="D166" s="115"/>
      <c r="E166" s="108"/>
      <c r="F166" s="108"/>
    </row>
    <row r="167" spans="1:6" s="557" customFormat="1" ht="22.5">
      <c r="A167" s="105"/>
      <c r="B167" s="119" t="s">
        <v>1417</v>
      </c>
      <c r="C167" s="115"/>
      <c r="D167" s="115"/>
      <c r="E167" s="108"/>
      <c r="F167" s="108"/>
    </row>
    <row r="168" spans="1:6" s="557" customFormat="1" ht="90" customHeight="1">
      <c r="A168" s="105"/>
      <c r="B168" s="119" t="s">
        <v>1418</v>
      </c>
      <c r="C168" s="115"/>
      <c r="D168" s="115"/>
      <c r="E168" s="108"/>
      <c r="F168" s="108"/>
    </row>
    <row r="169" spans="1:6" s="557" customFormat="1" ht="33.75">
      <c r="A169" s="105"/>
      <c r="B169" s="119" t="s">
        <v>689</v>
      </c>
      <c r="C169" s="115"/>
      <c r="D169" s="115"/>
      <c r="E169" s="108"/>
      <c r="F169" s="108"/>
    </row>
    <row r="170" spans="1:6" s="557" customFormat="1" ht="33.75">
      <c r="A170" s="105"/>
      <c r="B170" s="119" t="s">
        <v>690</v>
      </c>
      <c r="C170" s="115"/>
      <c r="D170" s="115"/>
      <c r="E170" s="108"/>
      <c r="F170" s="108"/>
    </row>
    <row r="171" spans="1:6" s="557" customFormat="1" ht="22.5">
      <c r="A171" s="105"/>
      <c r="B171" s="119" t="s">
        <v>691</v>
      </c>
      <c r="C171" s="115"/>
      <c r="D171" s="115"/>
      <c r="E171" s="108"/>
      <c r="F171" s="108"/>
    </row>
    <row r="172" spans="1:6" s="557" customFormat="1" ht="11.25">
      <c r="A172" s="105"/>
      <c r="B172" s="558" t="s">
        <v>692</v>
      </c>
      <c r="C172" s="559"/>
      <c r="D172" s="559"/>
      <c r="E172" s="108"/>
      <c r="F172" s="108"/>
    </row>
    <row r="173" spans="1:6" s="557" customFormat="1" ht="11.25">
      <c r="A173" s="105"/>
      <c r="B173" s="119" t="s">
        <v>693</v>
      </c>
      <c r="C173" s="120"/>
      <c r="D173" s="115"/>
      <c r="E173" s="108"/>
      <c r="F173" s="108"/>
    </row>
    <row r="174" spans="1:6" s="557" customFormat="1" ht="22.5">
      <c r="A174" s="105"/>
      <c r="B174" s="119" t="s">
        <v>1419</v>
      </c>
      <c r="C174" s="120"/>
      <c r="D174" s="115"/>
      <c r="E174" s="108"/>
      <c r="F174" s="108"/>
    </row>
    <row r="175" spans="1:6" s="5" customFormat="1" ht="11.25">
      <c r="A175" s="109"/>
      <c r="B175" s="110"/>
      <c r="C175" s="111" t="s">
        <v>3</v>
      </c>
      <c r="D175" s="108">
        <v>1</v>
      </c>
      <c r="E175" s="107"/>
      <c r="F175" s="135">
        <f t="shared" ref="F175" si="9">ROUND(D175*E175,2)</f>
        <v>0</v>
      </c>
    </row>
    <row r="176" spans="1:6" s="155" customFormat="1" ht="11.25" customHeight="1">
      <c r="A176" s="18"/>
      <c r="B176" s="43"/>
      <c r="C176" s="10"/>
      <c r="D176" s="7"/>
      <c r="E176" s="27"/>
      <c r="F176" s="132" t="str">
        <f t="shared" si="6"/>
        <v/>
      </c>
    </row>
    <row r="177" spans="1:6" s="155" customFormat="1">
      <c r="A177" s="221">
        <f>COUNT($A$1:A175)+1</f>
        <v>22</v>
      </c>
      <c r="B177" s="223" t="s">
        <v>674</v>
      </c>
      <c r="C177" s="168"/>
      <c r="D177" s="168"/>
      <c r="E177" s="27"/>
      <c r="F177" s="132" t="str">
        <f t="shared" si="6"/>
        <v/>
      </c>
    </row>
    <row r="178" spans="1:6" s="5" customFormat="1" ht="22.5">
      <c r="A178" s="192"/>
      <c r="B178" s="16" t="s">
        <v>675</v>
      </c>
      <c r="C178" s="10"/>
      <c r="D178" s="180"/>
      <c r="E178" s="15"/>
      <c r="F178" s="132" t="str">
        <f t="shared" si="6"/>
        <v/>
      </c>
    </row>
    <row r="179" spans="1:6" s="5" customFormat="1" ht="35.25" customHeight="1">
      <c r="A179" s="248"/>
      <c r="B179" s="51" t="s">
        <v>676</v>
      </c>
      <c r="C179" s="27"/>
      <c r="D179" s="15"/>
      <c r="E179" s="15"/>
      <c r="F179" s="132" t="str">
        <f t="shared" si="6"/>
        <v/>
      </c>
    </row>
    <row r="180" spans="1:6" s="5" customFormat="1" ht="22.5">
      <c r="A180" s="192"/>
      <c r="B180" s="16" t="s">
        <v>677</v>
      </c>
      <c r="C180" s="10"/>
      <c r="D180" s="180"/>
      <c r="E180" s="15"/>
      <c r="F180" s="132" t="str">
        <f t="shared" si="6"/>
        <v/>
      </c>
    </row>
    <row r="181" spans="1:6" s="5" customFormat="1" ht="33.75">
      <c r="A181" s="197"/>
      <c r="B181" s="198" t="s">
        <v>665</v>
      </c>
      <c r="C181" s="198"/>
      <c r="D181" s="199"/>
      <c r="E181" s="15"/>
      <c r="F181" s="132" t="str">
        <f t="shared" si="6"/>
        <v/>
      </c>
    </row>
    <row r="182" spans="1:6" s="5" customFormat="1" ht="33.75">
      <c r="A182" s="197"/>
      <c r="B182" s="198" t="s">
        <v>666</v>
      </c>
      <c r="C182" s="198"/>
      <c r="D182" s="199"/>
      <c r="E182" s="15"/>
      <c r="F182" s="132" t="str">
        <f t="shared" si="6"/>
        <v/>
      </c>
    </row>
    <row r="183" spans="1:6" s="190" customFormat="1" ht="56.25">
      <c r="A183" s="192"/>
      <c r="B183" s="194" t="s">
        <v>678</v>
      </c>
      <c r="C183" s="195"/>
      <c r="D183" s="195"/>
      <c r="E183" s="196"/>
      <c r="F183" s="132" t="str">
        <f t="shared" si="6"/>
        <v/>
      </c>
    </row>
    <row r="184" spans="1:6" s="191" customFormat="1" ht="11.25">
      <c r="A184" s="250"/>
      <c r="B184" s="251" t="s">
        <v>679</v>
      </c>
      <c r="C184" s="252"/>
      <c r="D184" s="252"/>
      <c r="E184" s="252"/>
      <c r="F184" s="132" t="str">
        <f t="shared" si="6"/>
        <v/>
      </c>
    </row>
    <row r="185" spans="1:6" s="5" customFormat="1" ht="11.25" customHeight="1">
      <c r="A185" s="249"/>
      <c r="B185" s="194" t="s">
        <v>680</v>
      </c>
      <c r="C185" s="204" t="s">
        <v>3</v>
      </c>
      <c r="D185" s="195">
        <v>1</v>
      </c>
      <c r="E185" s="27"/>
      <c r="F185" s="132">
        <f>ROUND(D185*E185,2)</f>
        <v>0</v>
      </c>
    </row>
    <row r="186" spans="1:6" s="155" customFormat="1" ht="11.25" customHeight="1">
      <c r="A186" s="18"/>
      <c r="B186" s="43"/>
      <c r="C186" s="10"/>
      <c r="D186" s="7"/>
      <c r="E186" s="27"/>
      <c r="F186" s="132" t="str">
        <f t="shared" si="6"/>
        <v/>
      </c>
    </row>
    <row r="187" spans="1:6" s="155" customFormat="1">
      <c r="A187" s="221">
        <f>COUNT($A$1:A185)+1</f>
        <v>23</v>
      </c>
      <c r="B187" s="223" t="s">
        <v>681</v>
      </c>
      <c r="C187" s="168"/>
      <c r="D187" s="168"/>
      <c r="E187" s="27"/>
      <c r="F187" s="132" t="str">
        <f t="shared" si="6"/>
        <v/>
      </c>
    </row>
    <row r="188" spans="1:6" s="5" customFormat="1" ht="11.25">
      <c r="A188" s="192"/>
      <c r="B188" s="16" t="s">
        <v>682</v>
      </c>
      <c r="C188" s="10"/>
      <c r="D188" s="180"/>
      <c r="E188" s="15"/>
      <c r="F188" s="132" t="str">
        <f t="shared" si="6"/>
        <v/>
      </c>
    </row>
    <row r="189" spans="1:6" s="190" customFormat="1" ht="22.5">
      <c r="A189" s="193"/>
      <c r="B189" s="194" t="s">
        <v>683</v>
      </c>
      <c r="C189" s="195"/>
      <c r="D189" s="195"/>
      <c r="E189" s="196"/>
      <c r="F189" s="132" t="str">
        <f t="shared" si="6"/>
        <v/>
      </c>
    </row>
    <row r="190" spans="1:6" s="5" customFormat="1" ht="22.5">
      <c r="A190" s="192"/>
      <c r="B190" s="16" t="s">
        <v>684</v>
      </c>
      <c r="C190" s="10"/>
      <c r="D190" s="180"/>
      <c r="E190" s="15"/>
      <c r="F190" s="132" t="str">
        <f t="shared" si="6"/>
        <v/>
      </c>
    </row>
    <row r="191" spans="1:6" s="5" customFormat="1" ht="33.75">
      <c r="A191" s="197"/>
      <c r="B191" s="198" t="s">
        <v>665</v>
      </c>
      <c r="C191" s="198"/>
      <c r="D191" s="199"/>
      <c r="E191" s="15"/>
      <c r="F191" s="132" t="str">
        <f t="shared" si="6"/>
        <v/>
      </c>
    </row>
    <row r="192" spans="1:6" s="5" customFormat="1" ht="33.75">
      <c r="A192" s="197"/>
      <c r="B192" s="198" t="s">
        <v>666</v>
      </c>
      <c r="C192" s="198"/>
      <c r="D192" s="199"/>
      <c r="E192" s="15"/>
      <c r="F192" s="132" t="str">
        <f t="shared" si="6"/>
        <v/>
      </c>
    </row>
    <row r="193" spans="1:6" s="190" customFormat="1" ht="45.75" customHeight="1">
      <c r="A193" s="192"/>
      <c r="B193" s="194" t="s">
        <v>685</v>
      </c>
      <c r="C193" s="195"/>
      <c r="D193" s="195"/>
      <c r="E193" s="196"/>
      <c r="F193" s="132" t="str">
        <f t="shared" si="6"/>
        <v/>
      </c>
    </row>
    <row r="194" spans="1:6" s="190" customFormat="1" ht="22.5">
      <c r="A194" s="192"/>
      <c r="B194" s="194" t="s">
        <v>686</v>
      </c>
      <c r="C194" s="195"/>
      <c r="D194" s="195"/>
      <c r="E194" s="196"/>
      <c r="F194" s="132" t="str">
        <f t="shared" si="6"/>
        <v/>
      </c>
    </row>
    <row r="195" spans="1:6" s="190" customFormat="1" ht="22.5">
      <c r="A195" s="192"/>
      <c r="B195" s="194" t="s">
        <v>687</v>
      </c>
      <c r="C195" s="195"/>
      <c r="D195" s="195"/>
      <c r="E195" s="196"/>
      <c r="F195" s="132" t="str">
        <f t="shared" ref="F195:F256" si="10">IF(OR(OR(E195=0,E195=""),OR(D195=0,D195="")),"",D195*E195)</f>
        <v/>
      </c>
    </row>
    <row r="196" spans="1:6" s="190" customFormat="1" ht="101.25">
      <c r="A196" s="192"/>
      <c r="B196" s="194" t="s">
        <v>688</v>
      </c>
      <c r="C196" s="195"/>
      <c r="D196" s="195"/>
      <c r="E196" s="196"/>
      <c r="F196" s="132" t="str">
        <f t="shared" si="10"/>
        <v/>
      </c>
    </row>
    <row r="197" spans="1:6" s="190" customFormat="1" ht="33.75">
      <c r="A197" s="192"/>
      <c r="B197" s="194" t="s">
        <v>689</v>
      </c>
      <c r="C197" s="195"/>
      <c r="D197" s="195"/>
      <c r="E197" s="196"/>
      <c r="F197" s="132" t="str">
        <f t="shared" si="10"/>
        <v/>
      </c>
    </row>
    <row r="198" spans="1:6" s="190" customFormat="1" ht="33.75">
      <c r="A198" s="192"/>
      <c r="B198" s="194" t="s">
        <v>690</v>
      </c>
      <c r="C198" s="195"/>
      <c r="D198" s="195"/>
      <c r="E198" s="196"/>
      <c r="F198" s="132" t="str">
        <f t="shared" si="10"/>
        <v/>
      </c>
    </row>
    <row r="199" spans="1:6" s="190" customFormat="1" ht="22.5">
      <c r="A199" s="192"/>
      <c r="B199" s="194" t="s">
        <v>691</v>
      </c>
      <c r="C199" s="195"/>
      <c r="D199" s="195"/>
      <c r="E199" s="196"/>
      <c r="F199" s="132" t="str">
        <f t="shared" si="10"/>
        <v/>
      </c>
    </row>
    <row r="200" spans="1:6" s="191" customFormat="1" ht="11.25">
      <c r="A200" s="200"/>
      <c r="B200" s="201" t="s">
        <v>692</v>
      </c>
      <c r="C200" s="202"/>
      <c r="D200" s="202"/>
      <c r="E200" s="202"/>
      <c r="F200" s="132" t="str">
        <f t="shared" si="10"/>
        <v/>
      </c>
    </row>
    <row r="201" spans="1:6" s="190" customFormat="1" ht="11.25">
      <c r="A201" s="203"/>
      <c r="B201" s="194" t="s">
        <v>693</v>
      </c>
      <c r="C201" s="204"/>
      <c r="D201" s="195"/>
      <c r="E201" s="195"/>
      <c r="F201" s="132" t="str">
        <f t="shared" si="10"/>
        <v/>
      </c>
    </row>
    <row r="202" spans="1:6" s="190" customFormat="1" ht="11.25" customHeight="1">
      <c r="A202" s="205"/>
      <c r="B202" s="194" t="s">
        <v>680</v>
      </c>
      <c r="C202" s="204" t="s">
        <v>3</v>
      </c>
      <c r="D202" s="195">
        <v>1</v>
      </c>
      <c r="E202" s="27"/>
      <c r="F202" s="132">
        <f>ROUND(D202*E202,2)</f>
        <v>0</v>
      </c>
    </row>
    <row r="203" spans="1:6" s="155" customFormat="1" ht="11.25" customHeight="1">
      <c r="A203" s="18"/>
      <c r="B203" s="43"/>
      <c r="C203" s="10"/>
      <c r="D203" s="7"/>
      <c r="E203" s="27"/>
      <c r="F203" s="132" t="str">
        <f t="shared" si="10"/>
        <v/>
      </c>
    </row>
    <row r="204" spans="1:6" s="155" customFormat="1">
      <c r="A204" s="221">
        <f>COUNT($A$1:A202)+1</f>
        <v>24</v>
      </c>
      <c r="B204" s="223" t="s">
        <v>694</v>
      </c>
      <c r="C204" s="168"/>
      <c r="D204" s="168"/>
      <c r="E204" s="27"/>
      <c r="F204" s="132" t="str">
        <f t="shared" si="10"/>
        <v/>
      </c>
    </row>
    <row r="205" spans="1:6" s="5" customFormat="1" ht="22.5">
      <c r="A205" s="192"/>
      <c r="B205" s="16" t="s">
        <v>695</v>
      </c>
      <c r="C205" s="10"/>
      <c r="D205" s="180"/>
      <c r="E205" s="15"/>
      <c r="F205" s="132" t="str">
        <f t="shared" si="10"/>
        <v/>
      </c>
    </row>
    <row r="206" spans="1:6" s="190" customFormat="1" ht="22.5">
      <c r="A206" s="193"/>
      <c r="B206" s="194" t="s">
        <v>683</v>
      </c>
      <c r="C206" s="195"/>
      <c r="D206" s="195"/>
      <c r="E206" s="196"/>
      <c r="F206" s="132" t="str">
        <f t="shared" si="10"/>
        <v/>
      </c>
    </row>
    <row r="207" spans="1:6" s="5" customFormat="1" ht="22.5">
      <c r="A207" s="192"/>
      <c r="B207" s="16" t="s">
        <v>684</v>
      </c>
      <c r="C207" s="10"/>
      <c r="D207" s="180"/>
      <c r="E207" s="15"/>
      <c r="F207" s="132" t="str">
        <f t="shared" si="10"/>
        <v/>
      </c>
    </row>
    <row r="208" spans="1:6" s="5" customFormat="1" ht="33.75">
      <c r="A208" s="197"/>
      <c r="B208" s="198" t="s">
        <v>665</v>
      </c>
      <c r="C208" s="198"/>
      <c r="D208" s="199"/>
      <c r="E208" s="15"/>
      <c r="F208" s="132" t="str">
        <f t="shared" si="10"/>
        <v/>
      </c>
    </row>
    <row r="209" spans="1:6" s="5" customFormat="1" ht="33.75">
      <c r="A209" s="197"/>
      <c r="B209" s="198" t="s">
        <v>666</v>
      </c>
      <c r="C209" s="198"/>
      <c r="D209" s="199"/>
      <c r="E209" s="15"/>
      <c r="F209" s="132" t="str">
        <f t="shared" si="10"/>
        <v/>
      </c>
    </row>
    <row r="210" spans="1:6" s="190" customFormat="1" ht="33.75">
      <c r="A210" s="192"/>
      <c r="B210" s="194" t="s">
        <v>696</v>
      </c>
      <c r="C210" s="195"/>
      <c r="D210" s="195"/>
      <c r="E210" s="196"/>
      <c r="F210" s="132" t="str">
        <f t="shared" si="10"/>
        <v/>
      </c>
    </row>
    <row r="211" spans="1:6" s="190" customFormat="1" ht="33.75">
      <c r="A211" s="192"/>
      <c r="B211" s="194" t="s">
        <v>697</v>
      </c>
      <c r="C211" s="195"/>
      <c r="D211" s="195"/>
      <c r="E211" s="196"/>
      <c r="F211" s="132" t="str">
        <f t="shared" si="10"/>
        <v/>
      </c>
    </row>
    <row r="212" spans="1:6" s="190" customFormat="1" ht="90">
      <c r="A212" s="192"/>
      <c r="B212" s="194" t="s">
        <v>698</v>
      </c>
      <c r="C212" s="195"/>
      <c r="D212" s="195"/>
      <c r="E212" s="196"/>
      <c r="F212" s="132" t="str">
        <f t="shared" si="10"/>
        <v/>
      </c>
    </row>
    <row r="213" spans="1:6" s="190" customFormat="1" ht="33.75">
      <c r="A213" s="192"/>
      <c r="B213" s="194" t="s">
        <v>689</v>
      </c>
      <c r="C213" s="195"/>
      <c r="D213" s="195"/>
      <c r="E213" s="196"/>
      <c r="F213" s="132" t="str">
        <f t="shared" si="10"/>
        <v/>
      </c>
    </row>
    <row r="214" spans="1:6" s="190" customFormat="1" ht="33.75">
      <c r="A214" s="192"/>
      <c r="B214" s="194" t="s">
        <v>690</v>
      </c>
      <c r="C214" s="195"/>
      <c r="D214" s="195"/>
      <c r="E214" s="196"/>
      <c r="F214" s="132" t="str">
        <f t="shared" si="10"/>
        <v/>
      </c>
    </row>
    <row r="215" spans="1:6" s="190" customFormat="1" ht="22.5">
      <c r="A215" s="192"/>
      <c r="B215" s="194" t="s">
        <v>691</v>
      </c>
      <c r="C215" s="195"/>
      <c r="D215" s="195"/>
      <c r="E215" s="196"/>
      <c r="F215" s="132" t="str">
        <f t="shared" si="10"/>
        <v/>
      </c>
    </row>
    <row r="216" spans="1:6" s="190" customFormat="1" ht="11.25">
      <c r="A216" s="192"/>
      <c r="B216" s="194" t="s">
        <v>699</v>
      </c>
      <c r="C216" s="195"/>
      <c r="D216" s="195"/>
      <c r="E216" s="196"/>
      <c r="F216" s="132" t="str">
        <f t="shared" si="10"/>
        <v/>
      </c>
    </row>
    <row r="217" spans="1:6" s="190" customFormat="1" ht="22.5">
      <c r="A217" s="205"/>
      <c r="B217" s="194" t="s">
        <v>1413</v>
      </c>
      <c r="C217" s="204" t="s">
        <v>3</v>
      </c>
      <c r="D217" s="195">
        <v>3</v>
      </c>
      <c r="E217" s="27"/>
      <c r="F217" s="132">
        <f>ROUND(D217*E217,2)</f>
        <v>0</v>
      </c>
    </row>
    <row r="218" spans="1:6" s="155" customFormat="1" ht="11.25" customHeight="1">
      <c r="A218" s="18"/>
      <c r="B218" s="43"/>
      <c r="C218" s="10"/>
      <c r="D218" s="7"/>
      <c r="E218" s="27"/>
      <c r="F218" s="132" t="str">
        <f t="shared" si="10"/>
        <v/>
      </c>
    </row>
    <row r="219" spans="1:6" s="155" customFormat="1">
      <c r="A219" s="221">
        <f>COUNT($A$1:A217)+1</f>
        <v>25</v>
      </c>
      <c r="B219" s="223" t="s">
        <v>700</v>
      </c>
      <c r="C219" s="168"/>
      <c r="D219" s="168"/>
      <c r="E219" s="27"/>
      <c r="F219" s="132" t="str">
        <f t="shared" si="10"/>
        <v/>
      </c>
    </row>
    <row r="220" spans="1:6" s="190" customFormat="1" ht="22.5">
      <c r="A220" s="193"/>
      <c r="B220" s="194" t="s">
        <v>683</v>
      </c>
      <c r="C220" s="195"/>
      <c r="D220" s="195"/>
      <c r="E220" s="196"/>
      <c r="F220" s="132" t="str">
        <f t="shared" si="10"/>
        <v/>
      </c>
    </row>
    <row r="221" spans="1:6" s="5" customFormat="1" ht="22.5">
      <c r="A221" s="192"/>
      <c r="B221" s="16" t="s">
        <v>684</v>
      </c>
      <c r="C221" s="10"/>
      <c r="D221" s="180"/>
      <c r="E221" s="15"/>
      <c r="F221" s="132" t="str">
        <f t="shared" si="10"/>
        <v/>
      </c>
    </row>
    <row r="222" spans="1:6" s="5" customFormat="1" ht="33.75">
      <c r="A222" s="197"/>
      <c r="B222" s="198" t="s">
        <v>665</v>
      </c>
      <c r="C222" s="198"/>
      <c r="D222" s="199"/>
      <c r="E222" s="15"/>
      <c r="F222" s="132" t="str">
        <f t="shared" si="10"/>
        <v/>
      </c>
    </row>
    <row r="223" spans="1:6" s="5" customFormat="1" ht="33.75">
      <c r="A223" s="197"/>
      <c r="B223" s="198" t="s">
        <v>666</v>
      </c>
      <c r="C223" s="198"/>
      <c r="D223" s="199"/>
      <c r="E223" s="15"/>
      <c r="F223" s="132" t="str">
        <f t="shared" si="10"/>
        <v/>
      </c>
    </row>
    <row r="224" spans="1:6" s="190" customFormat="1" ht="33.75">
      <c r="A224" s="192"/>
      <c r="B224" s="194" t="s">
        <v>701</v>
      </c>
      <c r="C224" s="195"/>
      <c r="D224" s="195"/>
      <c r="E224" s="196"/>
      <c r="F224" s="132" t="str">
        <f t="shared" si="10"/>
        <v/>
      </c>
    </row>
    <row r="225" spans="1:6" s="190" customFormat="1" ht="33.75">
      <c r="A225" s="192"/>
      <c r="B225" s="194" t="s">
        <v>702</v>
      </c>
      <c r="C225" s="195"/>
      <c r="D225" s="195"/>
      <c r="E225" s="196"/>
      <c r="F225" s="132" t="str">
        <f t="shared" si="10"/>
        <v/>
      </c>
    </row>
    <row r="226" spans="1:6" s="190" customFormat="1" ht="78.75">
      <c r="A226" s="192"/>
      <c r="B226" s="194" t="s">
        <v>703</v>
      </c>
      <c r="C226" s="195"/>
      <c r="D226" s="195"/>
      <c r="E226" s="196"/>
      <c r="F226" s="132" t="str">
        <f t="shared" si="10"/>
        <v/>
      </c>
    </row>
    <row r="227" spans="1:6" s="190" customFormat="1" ht="33.75">
      <c r="A227" s="192"/>
      <c r="B227" s="194" t="s">
        <v>689</v>
      </c>
      <c r="C227" s="195"/>
      <c r="D227" s="195"/>
      <c r="E227" s="196"/>
      <c r="F227" s="132" t="str">
        <f t="shared" si="10"/>
        <v/>
      </c>
    </row>
    <row r="228" spans="1:6" s="190" customFormat="1" ht="33.75">
      <c r="A228" s="192"/>
      <c r="B228" s="194" t="s">
        <v>690</v>
      </c>
      <c r="C228" s="195"/>
      <c r="D228" s="195"/>
      <c r="E228" s="196"/>
      <c r="F228" s="132" t="str">
        <f t="shared" si="10"/>
        <v/>
      </c>
    </row>
    <row r="229" spans="1:6" s="190" customFormat="1" ht="22.5">
      <c r="A229" s="192"/>
      <c r="B229" s="194" t="s">
        <v>691</v>
      </c>
      <c r="C229" s="195"/>
      <c r="D229" s="195"/>
      <c r="E229" s="196"/>
      <c r="F229" s="132" t="str">
        <f t="shared" si="10"/>
        <v/>
      </c>
    </row>
    <row r="230" spans="1:6" s="190" customFormat="1" ht="11.25" customHeight="1">
      <c r="A230" s="192"/>
      <c r="B230" s="194" t="s">
        <v>699</v>
      </c>
      <c r="C230" s="195"/>
      <c r="D230" s="195"/>
      <c r="E230" s="196"/>
      <c r="F230" s="132" t="str">
        <f t="shared" si="10"/>
        <v/>
      </c>
    </row>
    <row r="231" spans="1:6" s="190" customFormat="1" ht="11.25" customHeight="1">
      <c r="A231" s="192"/>
      <c r="B231" s="194" t="s">
        <v>704</v>
      </c>
      <c r="C231" s="204" t="s">
        <v>3</v>
      </c>
      <c r="D231" s="195">
        <v>1</v>
      </c>
      <c r="E231" s="27"/>
      <c r="F231" s="132">
        <f>ROUND(D231*E231,2)</f>
        <v>0</v>
      </c>
    </row>
    <row r="232" spans="1:6" s="155" customFormat="1" ht="11.25" customHeight="1">
      <c r="A232" s="18"/>
      <c r="B232" s="43"/>
      <c r="C232" s="10"/>
      <c r="D232" s="7"/>
      <c r="E232" s="27"/>
      <c r="F232" s="132" t="str">
        <f t="shared" si="10"/>
        <v/>
      </c>
    </row>
    <row r="233" spans="1:6" s="155" customFormat="1">
      <c r="A233" s="221">
        <f>COUNT($A$1:A231)+1</f>
        <v>26</v>
      </c>
      <c r="B233" s="223" t="s">
        <v>705</v>
      </c>
      <c r="C233" s="168"/>
      <c r="D233" s="168"/>
      <c r="E233" s="27"/>
      <c r="F233" s="132" t="str">
        <f t="shared" si="10"/>
        <v/>
      </c>
    </row>
    <row r="234" spans="1:6" s="5" customFormat="1" ht="11.25">
      <c r="A234" s="192"/>
      <c r="B234" s="16" t="s">
        <v>706</v>
      </c>
      <c r="C234" s="10"/>
      <c r="D234" s="180"/>
      <c r="E234" s="15"/>
      <c r="F234" s="132" t="str">
        <f t="shared" si="10"/>
        <v/>
      </c>
    </row>
    <row r="235" spans="1:6" s="190" customFormat="1" ht="22.5">
      <c r="A235" s="193"/>
      <c r="B235" s="194" t="s">
        <v>683</v>
      </c>
      <c r="C235" s="195"/>
      <c r="D235" s="195"/>
      <c r="E235" s="196"/>
      <c r="F235" s="132" t="str">
        <f t="shared" si="10"/>
        <v/>
      </c>
    </row>
    <row r="236" spans="1:6" s="5" customFormat="1" ht="22.5">
      <c r="A236" s="192"/>
      <c r="B236" s="16" t="s">
        <v>684</v>
      </c>
      <c r="C236" s="10"/>
      <c r="D236" s="180"/>
      <c r="E236" s="15"/>
      <c r="F236" s="132" t="str">
        <f t="shared" si="10"/>
        <v/>
      </c>
    </row>
    <row r="237" spans="1:6" s="5" customFormat="1" ht="33.75">
      <c r="A237" s="197"/>
      <c r="B237" s="198" t="s">
        <v>665</v>
      </c>
      <c r="C237" s="198"/>
      <c r="D237" s="199"/>
      <c r="E237" s="15"/>
      <c r="F237" s="132" t="str">
        <f t="shared" si="10"/>
        <v/>
      </c>
    </row>
    <row r="238" spans="1:6" s="5" customFormat="1" ht="33.75">
      <c r="A238" s="197"/>
      <c r="B238" s="198" t="s">
        <v>666</v>
      </c>
      <c r="C238" s="198"/>
      <c r="D238" s="199"/>
      <c r="E238" s="15"/>
      <c r="F238" s="132" t="str">
        <f t="shared" si="10"/>
        <v/>
      </c>
    </row>
    <row r="239" spans="1:6" s="190" customFormat="1" ht="56.25">
      <c r="A239" s="192"/>
      <c r="B239" s="194" t="s">
        <v>707</v>
      </c>
      <c r="C239" s="195"/>
      <c r="D239" s="195"/>
      <c r="E239" s="196"/>
      <c r="F239" s="132" t="str">
        <f t="shared" si="10"/>
        <v/>
      </c>
    </row>
    <row r="240" spans="1:6" s="190" customFormat="1" ht="22.5">
      <c r="A240" s="192"/>
      <c r="B240" s="194" t="s">
        <v>708</v>
      </c>
      <c r="C240" s="195"/>
      <c r="D240" s="195"/>
      <c r="E240" s="196"/>
      <c r="F240" s="132" t="str">
        <f t="shared" si="10"/>
        <v/>
      </c>
    </row>
    <row r="241" spans="1:6" s="190" customFormat="1" ht="22.5">
      <c r="A241" s="192"/>
      <c r="B241" s="194" t="s">
        <v>709</v>
      </c>
      <c r="C241" s="195"/>
      <c r="D241" s="195"/>
      <c r="E241" s="196"/>
      <c r="F241" s="132" t="str">
        <f t="shared" si="10"/>
        <v/>
      </c>
    </row>
    <row r="242" spans="1:6" s="190" customFormat="1" ht="101.25">
      <c r="A242" s="192"/>
      <c r="B242" s="194" t="s">
        <v>710</v>
      </c>
      <c r="C242" s="195"/>
      <c r="D242" s="195"/>
      <c r="E242" s="196"/>
      <c r="F242" s="132" t="str">
        <f t="shared" si="10"/>
        <v/>
      </c>
    </row>
    <row r="243" spans="1:6" s="190" customFormat="1" ht="33.75">
      <c r="A243" s="192"/>
      <c r="B243" s="194" t="s">
        <v>689</v>
      </c>
      <c r="C243" s="195"/>
      <c r="D243" s="195"/>
      <c r="E243" s="196"/>
      <c r="F243" s="132" t="str">
        <f t="shared" si="10"/>
        <v/>
      </c>
    </row>
    <row r="244" spans="1:6" s="190" customFormat="1" ht="33.75">
      <c r="A244" s="192"/>
      <c r="B244" s="194" t="s">
        <v>690</v>
      </c>
      <c r="C244" s="195"/>
      <c r="D244" s="195"/>
      <c r="E244" s="196"/>
      <c r="F244" s="132" t="str">
        <f t="shared" si="10"/>
        <v/>
      </c>
    </row>
    <row r="245" spans="1:6" s="190" customFormat="1" ht="22.5">
      <c r="A245" s="192"/>
      <c r="B245" s="194" t="s">
        <v>691</v>
      </c>
      <c r="C245" s="195"/>
      <c r="D245" s="195"/>
      <c r="E245" s="196"/>
      <c r="F245" s="132" t="str">
        <f t="shared" si="10"/>
        <v/>
      </c>
    </row>
    <row r="246" spans="1:6" s="190" customFormat="1" ht="11.25" customHeight="1">
      <c r="A246" s="192"/>
      <c r="B246" s="194" t="s">
        <v>699</v>
      </c>
      <c r="C246" s="195"/>
      <c r="D246" s="195"/>
      <c r="E246" s="196"/>
      <c r="F246" s="132" t="str">
        <f t="shared" si="10"/>
        <v/>
      </c>
    </row>
    <row r="247" spans="1:6" s="190" customFormat="1" ht="22.5">
      <c r="A247" s="206"/>
      <c r="B247" s="194" t="s">
        <v>711</v>
      </c>
      <c r="C247" s="204" t="s">
        <v>3</v>
      </c>
      <c r="D247" s="195">
        <v>1</v>
      </c>
      <c r="E247" s="27"/>
      <c r="F247" s="132">
        <f>ROUND(D247*E247,2)</f>
        <v>0</v>
      </c>
    </row>
    <row r="248" spans="1:6" s="155" customFormat="1" ht="11.25" customHeight="1">
      <c r="A248" s="18"/>
      <c r="B248" s="43"/>
      <c r="C248" s="10"/>
      <c r="D248" s="7"/>
      <c r="E248" s="27"/>
      <c r="F248" s="132" t="str">
        <f t="shared" si="10"/>
        <v/>
      </c>
    </row>
    <row r="249" spans="1:6" s="155" customFormat="1">
      <c r="A249" s="221">
        <f>COUNT($A$1:A247)+1</f>
        <v>27</v>
      </c>
      <c r="B249" s="223" t="s">
        <v>712</v>
      </c>
      <c r="C249" s="168"/>
      <c r="D249" s="168"/>
      <c r="E249" s="27"/>
      <c r="F249" s="132" t="str">
        <f t="shared" si="10"/>
        <v/>
      </c>
    </row>
    <row r="250" spans="1:6" s="190" customFormat="1" ht="67.5">
      <c r="A250" s="192"/>
      <c r="B250" s="194" t="s">
        <v>713</v>
      </c>
      <c r="C250" s="195"/>
      <c r="D250" s="195"/>
      <c r="E250" s="196"/>
      <c r="F250" s="132" t="str">
        <f t="shared" si="10"/>
        <v/>
      </c>
    </row>
    <row r="251" spans="1:6" s="190" customFormat="1" ht="33.75">
      <c r="A251" s="192"/>
      <c r="B251" s="194" t="s">
        <v>714</v>
      </c>
      <c r="C251" s="195"/>
      <c r="D251" s="195"/>
      <c r="E251" s="196"/>
      <c r="F251" s="132" t="str">
        <f t="shared" si="10"/>
        <v/>
      </c>
    </row>
    <row r="252" spans="1:6" s="190" customFormat="1" ht="11.25" customHeight="1">
      <c r="A252" s="205"/>
      <c r="B252" s="194" t="s">
        <v>715</v>
      </c>
      <c r="C252" s="204" t="s">
        <v>3</v>
      </c>
      <c r="D252" s="195">
        <v>1</v>
      </c>
      <c r="E252" s="27"/>
      <c r="F252" s="132">
        <f>ROUND(D252*E252,2)</f>
        <v>0</v>
      </c>
    </row>
    <row r="253" spans="1:6" s="155" customFormat="1" ht="11.25" customHeight="1">
      <c r="A253" s="18"/>
      <c r="B253" s="43"/>
      <c r="C253" s="10"/>
      <c r="D253" s="7"/>
      <c r="E253" s="27"/>
      <c r="F253" s="132" t="str">
        <f t="shared" si="10"/>
        <v/>
      </c>
    </row>
    <row r="254" spans="1:6" s="155" customFormat="1">
      <c r="A254" s="221">
        <f>COUNT($A$1:A252)+1</f>
        <v>28</v>
      </c>
      <c r="B254" s="223" t="s">
        <v>716</v>
      </c>
      <c r="C254" s="168"/>
      <c r="D254" s="168"/>
      <c r="E254" s="27"/>
      <c r="F254" s="132" t="str">
        <f t="shared" si="10"/>
        <v/>
      </c>
    </row>
    <row r="255" spans="1:6" s="5" customFormat="1" ht="22.5">
      <c r="A255" s="14"/>
      <c r="B255" s="51" t="s">
        <v>744</v>
      </c>
      <c r="C255" s="27"/>
      <c r="D255" s="15"/>
      <c r="E255" s="15"/>
      <c r="F255" s="132" t="str">
        <f t="shared" si="10"/>
        <v/>
      </c>
    </row>
    <row r="256" spans="1:6" s="5" customFormat="1" ht="33.75">
      <c r="A256" s="14"/>
      <c r="B256" s="51" t="s">
        <v>745</v>
      </c>
      <c r="C256" s="27"/>
      <c r="D256" s="15"/>
      <c r="E256" s="15"/>
      <c r="F256" s="132" t="str">
        <f t="shared" si="10"/>
        <v/>
      </c>
    </row>
    <row r="257" spans="1:6" s="5" customFormat="1" ht="11.25" customHeight="1">
      <c r="A257" s="109" t="s">
        <v>14</v>
      </c>
      <c r="B257" s="110" t="s">
        <v>717</v>
      </c>
      <c r="C257" s="204" t="s">
        <v>3</v>
      </c>
      <c r="D257" s="7">
        <v>1</v>
      </c>
      <c r="E257" s="27"/>
      <c r="F257" s="132">
        <f t="shared" ref="F257:F260" si="11">ROUND(D257*E257,2)</f>
        <v>0</v>
      </c>
    </row>
    <row r="258" spans="1:6" s="5" customFormat="1" ht="11.25" customHeight="1">
      <c r="A258" s="109" t="s">
        <v>15</v>
      </c>
      <c r="B258" s="110" t="s">
        <v>718</v>
      </c>
      <c r="C258" s="204" t="s">
        <v>3</v>
      </c>
      <c r="D258" s="7">
        <v>1</v>
      </c>
      <c r="E258" s="27"/>
      <c r="F258" s="132">
        <f t="shared" si="11"/>
        <v>0</v>
      </c>
    </row>
    <row r="259" spans="1:6" s="5" customFormat="1" ht="11.25" customHeight="1">
      <c r="A259" s="109" t="s">
        <v>13</v>
      </c>
      <c r="B259" s="110" t="s">
        <v>718</v>
      </c>
      <c r="C259" s="204" t="s">
        <v>3</v>
      </c>
      <c r="D259" s="7">
        <v>1</v>
      </c>
      <c r="E259" s="27"/>
      <c r="F259" s="132">
        <f t="shared" si="11"/>
        <v>0</v>
      </c>
    </row>
    <row r="260" spans="1:6" s="5" customFormat="1" ht="11.25" customHeight="1">
      <c r="A260" s="109" t="s">
        <v>41</v>
      </c>
      <c r="B260" s="110" t="s">
        <v>719</v>
      </c>
      <c r="C260" s="204" t="s">
        <v>3</v>
      </c>
      <c r="D260" s="7">
        <v>1</v>
      </c>
      <c r="E260" s="27"/>
      <c r="F260" s="132">
        <f t="shared" si="11"/>
        <v>0</v>
      </c>
    </row>
    <row r="261" spans="1:6" s="155" customFormat="1" ht="11.25" customHeight="1">
      <c r="A261" s="18"/>
      <c r="B261" s="43"/>
      <c r="C261" s="10"/>
      <c r="D261" s="7"/>
      <c r="E261" s="27"/>
      <c r="F261" s="132" t="str">
        <f t="shared" ref="F261:F322" si="12">IF(OR(OR(E261=0,E261=""),OR(D261=0,D261="")),"",D261*E261)</f>
        <v/>
      </c>
    </row>
    <row r="262" spans="1:6" s="155" customFormat="1">
      <c r="A262" s="221">
        <f>COUNT($A$1:A260)+1</f>
        <v>29</v>
      </c>
      <c r="B262" s="223" t="s">
        <v>720</v>
      </c>
      <c r="C262" s="168"/>
      <c r="D262" s="168"/>
      <c r="E262" s="27"/>
      <c r="F262" s="132" t="str">
        <f t="shared" si="12"/>
        <v/>
      </c>
    </row>
    <row r="263" spans="1:6" s="5" customFormat="1" ht="33.75">
      <c r="A263" s="14"/>
      <c r="B263" s="51" t="s">
        <v>721</v>
      </c>
      <c r="C263" s="204"/>
      <c r="D263" s="15"/>
      <c r="E263" s="15"/>
      <c r="F263" s="132" t="str">
        <f t="shared" si="12"/>
        <v/>
      </c>
    </row>
    <row r="264" spans="1:6" s="190" customFormat="1" ht="11.25" customHeight="1">
      <c r="A264" s="205"/>
      <c r="B264" s="194" t="s">
        <v>715</v>
      </c>
      <c r="C264" s="204" t="s">
        <v>3</v>
      </c>
      <c r="D264" s="195">
        <v>1</v>
      </c>
      <c r="E264" s="27"/>
      <c r="F264" s="132">
        <f>ROUND(D264*E264,2)</f>
        <v>0</v>
      </c>
    </row>
    <row r="265" spans="1:6" s="155" customFormat="1" ht="11.25" customHeight="1">
      <c r="A265" s="18"/>
      <c r="B265" s="43"/>
      <c r="C265" s="10"/>
      <c r="D265" s="7"/>
      <c r="E265" s="27"/>
      <c r="F265" s="132" t="str">
        <f t="shared" si="12"/>
        <v/>
      </c>
    </row>
    <row r="266" spans="1:6" s="155" customFormat="1" ht="36">
      <c r="A266" s="221">
        <f>COUNT($A$1:A264)+1</f>
        <v>30</v>
      </c>
      <c r="B266" s="223" t="s">
        <v>722</v>
      </c>
      <c r="C266" s="168"/>
      <c r="D266" s="168"/>
      <c r="E266" s="27"/>
      <c r="F266" s="132" t="str">
        <f t="shared" si="12"/>
        <v/>
      </c>
    </row>
    <row r="267" spans="1:6" s="190" customFormat="1" ht="22.5">
      <c r="A267" s="192"/>
      <c r="B267" s="194" t="s">
        <v>723</v>
      </c>
      <c r="C267" s="207"/>
      <c r="D267" s="208"/>
      <c r="E267" s="209"/>
      <c r="F267" s="132" t="str">
        <f t="shared" si="12"/>
        <v/>
      </c>
    </row>
    <row r="268" spans="1:6" s="5" customFormat="1" ht="45">
      <c r="A268" s="210"/>
      <c r="B268" s="51" t="s">
        <v>724</v>
      </c>
      <c r="C268" s="211"/>
      <c r="D268" s="15"/>
      <c r="E268" s="212"/>
      <c r="F268" s="132" t="str">
        <f t="shared" si="12"/>
        <v/>
      </c>
    </row>
    <row r="269" spans="1:6" s="190" customFormat="1" ht="33.75">
      <c r="A269" s="192"/>
      <c r="B269" s="194" t="s">
        <v>725</v>
      </c>
      <c r="C269" s="207"/>
      <c r="D269" s="208"/>
      <c r="E269" s="209"/>
      <c r="F269" s="132" t="str">
        <f t="shared" si="12"/>
        <v/>
      </c>
    </row>
    <row r="270" spans="1:6" s="5" customFormat="1" ht="22.5" customHeight="1">
      <c r="A270" s="213"/>
      <c r="B270" s="51" t="s">
        <v>726</v>
      </c>
      <c r="C270" s="214"/>
      <c r="D270" s="215"/>
      <c r="E270" s="212"/>
      <c r="F270" s="132" t="str">
        <f t="shared" si="12"/>
        <v/>
      </c>
    </row>
    <row r="271" spans="1:6" s="5" customFormat="1" ht="22.5" customHeight="1">
      <c r="A271" s="213"/>
      <c r="B271" s="51" t="s">
        <v>727</v>
      </c>
      <c r="C271" s="214"/>
      <c r="D271" s="216"/>
      <c r="E271" s="212"/>
      <c r="F271" s="132" t="str">
        <f t="shared" si="12"/>
        <v/>
      </c>
    </row>
    <row r="272" spans="1:6" s="5" customFormat="1" ht="11.25">
      <c r="A272" s="213"/>
      <c r="B272" s="51" t="s">
        <v>728</v>
      </c>
      <c r="C272" s="204"/>
      <c r="D272" s="195"/>
      <c r="E272" s="196"/>
      <c r="F272" s="132" t="str">
        <f t="shared" si="12"/>
        <v/>
      </c>
    </row>
    <row r="273" spans="1:7" s="5" customFormat="1" ht="11.25" customHeight="1">
      <c r="A273" s="18" t="s">
        <v>14</v>
      </c>
      <c r="B273" s="40" t="s">
        <v>757</v>
      </c>
      <c r="C273" s="204" t="s">
        <v>5</v>
      </c>
      <c r="D273" s="195">
        <v>20</v>
      </c>
      <c r="E273" s="27"/>
      <c r="F273" s="132">
        <f t="shared" ref="F273:F274" si="13">ROUND(D273*E273,2)</f>
        <v>0</v>
      </c>
    </row>
    <row r="274" spans="1:7" s="5" customFormat="1" ht="11.25" customHeight="1">
      <c r="A274" s="18" t="s">
        <v>15</v>
      </c>
      <c r="B274" s="40" t="s">
        <v>758</v>
      </c>
      <c r="C274" s="204" t="s">
        <v>5</v>
      </c>
      <c r="D274" s="195">
        <v>20</v>
      </c>
      <c r="E274" s="27"/>
      <c r="F274" s="132">
        <f t="shared" si="13"/>
        <v>0</v>
      </c>
    </row>
    <row r="275" spans="1:7" s="155" customFormat="1" ht="11.25" customHeight="1">
      <c r="A275" s="18"/>
      <c r="B275" s="43"/>
      <c r="C275" s="10"/>
      <c r="D275" s="7"/>
      <c r="E275" s="27"/>
      <c r="F275" s="132" t="str">
        <f t="shared" si="12"/>
        <v/>
      </c>
    </row>
    <row r="276" spans="1:7" s="155" customFormat="1" ht="36">
      <c r="A276" s="221">
        <f>COUNT($A$1:A274)+1</f>
        <v>31</v>
      </c>
      <c r="B276" s="223" t="s">
        <v>729</v>
      </c>
      <c r="C276" s="168"/>
      <c r="D276" s="168"/>
      <c r="E276" s="27"/>
      <c r="F276" s="132" t="str">
        <f t="shared" si="12"/>
        <v/>
      </c>
    </row>
    <row r="277" spans="1:7" s="190" customFormat="1" ht="22.5">
      <c r="A277" s="192"/>
      <c r="B277" s="194" t="s">
        <v>730</v>
      </c>
      <c r="C277" s="207"/>
      <c r="D277" s="208"/>
      <c r="E277" s="209"/>
      <c r="F277" s="132" t="str">
        <f t="shared" si="12"/>
        <v/>
      </c>
    </row>
    <row r="278" spans="1:7" s="5" customFormat="1" ht="33.75">
      <c r="A278" s="210"/>
      <c r="B278" s="51" t="s">
        <v>731</v>
      </c>
      <c r="C278" s="211"/>
      <c r="D278" s="15"/>
      <c r="E278" s="212"/>
      <c r="F278" s="132" t="str">
        <f t="shared" si="12"/>
        <v/>
      </c>
    </row>
    <row r="279" spans="1:7" s="190" customFormat="1" ht="33.75">
      <c r="A279" s="192"/>
      <c r="B279" s="194" t="s">
        <v>732</v>
      </c>
      <c r="C279" s="207"/>
      <c r="D279" s="208"/>
      <c r="E279" s="209"/>
      <c r="F279" s="132" t="str">
        <f t="shared" si="12"/>
        <v/>
      </c>
    </row>
    <row r="280" spans="1:7" s="5" customFormat="1" ht="22.5">
      <c r="A280" s="213"/>
      <c r="B280" s="51" t="s">
        <v>733</v>
      </c>
      <c r="C280" s="214"/>
      <c r="D280" s="215"/>
      <c r="E280" s="212"/>
      <c r="F280" s="132" t="str">
        <f t="shared" si="12"/>
        <v/>
      </c>
    </row>
    <row r="281" spans="1:7" s="5" customFormat="1" ht="22.5" customHeight="1">
      <c r="A281" s="213"/>
      <c r="B281" s="51" t="s">
        <v>727</v>
      </c>
      <c r="C281" s="214"/>
      <c r="D281" s="216"/>
      <c r="E281" s="212"/>
      <c r="F281" s="132" t="str">
        <f t="shared" si="12"/>
        <v/>
      </c>
    </row>
    <row r="282" spans="1:7" s="5" customFormat="1" ht="11.25">
      <c r="A282" s="213"/>
      <c r="B282" s="51" t="s">
        <v>734</v>
      </c>
      <c r="C282" s="204"/>
      <c r="D282" s="195"/>
      <c r="E282" s="196"/>
      <c r="F282" s="132" t="str">
        <f t="shared" si="12"/>
        <v/>
      </c>
    </row>
    <row r="283" spans="1:7" s="5" customFormat="1" ht="11.25" customHeight="1">
      <c r="A283" s="18" t="s">
        <v>14</v>
      </c>
      <c r="B283" s="40" t="s">
        <v>755</v>
      </c>
      <c r="C283" s="204" t="s">
        <v>5</v>
      </c>
      <c r="D283" s="195">
        <v>7</v>
      </c>
      <c r="E283" s="27"/>
      <c r="F283" s="132">
        <f t="shared" ref="F283:F284" si="14">ROUND(D283*E283,2)</f>
        <v>0</v>
      </c>
    </row>
    <row r="284" spans="1:7" s="5" customFormat="1" ht="11.25" customHeight="1">
      <c r="A284" s="18" t="s">
        <v>15</v>
      </c>
      <c r="B284" s="40" t="s">
        <v>756</v>
      </c>
      <c r="C284" s="204" t="s">
        <v>5</v>
      </c>
      <c r="D284" s="195">
        <v>7</v>
      </c>
      <c r="E284" s="27"/>
      <c r="F284" s="132">
        <f t="shared" si="14"/>
        <v>0</v>
      </c>
    </row>
    <row r="285" spans="1:7" s="155" customFormat="1" ht="11.25" customHeight="1">
      <c r="A285" s="18"/>
      <c r="B285" s="43"/>
      <c r="C285" s="10"/>
      <c r="D285" s="7"/>
      <c r="E285" s="27"/>
      <c r="F285" s="132" t="str">
        <f t="shared" si="12"/>
        <v/>
      </c>
    </row>
    <row r="286" spans="1:7" s="155" customFormat="1" ht="24">
      <c r="A286" s="221">
        <f>COUNT($A$1:A284)+1</f>
        <v>32</v>
      </c>
      <c r="B286" s="223" t="s">
        <v>735</v>
      </c>
      <c r="C286" s="168"/>
      <c r="D286" s="168"/>
      <c r="E286" s="27"/>
      <c r="F286" s="132" t="str">
        <f t="shared" si="12"/>
        <v/>
      </c>
    </row>
    <row r="287" spans="1:7" s="190" customFormat="1" ht="45">
      <c r="A287" s="217"/>
      <c r="B287" s="194" t="s">
        <v>736</v>
      </c>
      <c r="C287" s="218"/>
      <c r="D287" s="219"/>
      <c r="E287" s="219"/>
      <c r="F287" s="132" t="str">
        <f t="shared" si="12"/>
        <v/>
      </c>
    </row>
    <row r="288" spans="1:7" s="190" customFormat="1" ht="56.25">
      <c r="A288" s="192"/>
      <c r="B288" s="194" t="s">
        <v>737</v>
      </c>
      <c r="C288" s="204"/>
      <c r="D288" s="195"/>
      <c r="E288" s="196"/>
      <c r="F288" s="132" t="str">
        <f t="shared" si="12"/>
        <v/>
      </c>
      <c r="G288" s="219"/>
    </row>
    <row r="289" spans="1:7" s="190" customFormat="1" ht="11.25">
      <c r="A289" s="192"/>
      <c r="B289" s="194" t="s">
        <v>660</v>
      </c>
      <c r="F289" s="132" t="str">
        <f t="shared" si="12"/>
        <v/>
      </c>
      <c r="G289" s="219"/>
    </row>
    <row r="290" spans="1:7" s="190" customFormat="1" ht="11.25" customHeight="1">
      <c r="A290" s="18" t="s">
        <v>14</v>
      </c>
      <c r="B290" s="40" t="s">
        <v>752</v>
      </c>
      <c r="C290" s="204" t="s">
        <v>4</v>
      </c>
      <c r="D290" s="195">
        <v>2</v>
      </c>
      <c r="E290" s="27"/>
      <c r="F290" s="132">
        <f t="shared" ref="F290:F292" si="15">ROUND(D290*E290,2)</f>
        <v>0</v>
      </c>
      <c r="G290" s="219"/>
    </row>
    <row r="291" spans="1:7" s="190" customFormat="1" ht="11.25" customHeight="1">
      <c r="A291" s="18" t="s">
        <v>15</v>
      </c>
      <c r="B291" s="40" t="s">
        <v>753</v>
      </c>
      <c r="C291" s="204" t="s">
        <v>4</v>
      </c>
      <c r="D291" s="195">
        <v>2</v>
      </c>
      <c r="E291" s="27"/>
      <c r="F291" s="132">
        <f t="shared" si="15"/>
        <v>0</v>
      </c>
      <c r="G291" s="219"/>
    </row>
    <row r="292" spans="1:7" s="190" customFormat="1" ht="11.25" customHeight="1">
      <c r="A292" s="18" t="s">
        <v>13</v>
      </c>
      <c r="B292" s="40" t="s">
        <v>754</v>
      </c>
      <c r="C292" s="204" t="s">
        <v>4</v>
      </c>
      <c r="D292" s="195">
        <v>2</v>
      </c>
      <c r="E292" s="27"/>
      <c r="F292" s="132">
        <f t="shared" si="15"/>
        <v>0</v>
      </c>
      <c r="G292" s="219"/>
    </row>
    <row r="293" spans="1:7" s="155" customFormat="1" ht="11.25" customHeight="1">
      <c r="A293" s="18"/>
      <c r="B293" s="43"/>
      <c r="C293" s="10"/>
      <c r="D293" s="7"/>
      <c r="E293" s="27"/>
      <c r="F293" s="132" t="str">
        <f t="shared" si="12"/>
        <v/>
      </c>
    </row>
    <row r="294" spans="1:7" s="155" customFormat="1">
      <c r="A294" s="221">
        <f>COUNT($A$1:A292)+1</f>
        <v>33</v>
      </c>
      <c r="B294" s="223" t="s">
        <v>1102</v>
      </c>
      <c r="C294" s="168"/>
      <c r="D294" s="168"/>
      <c r="E294" s="27"/>
      <c r="F294" s="132" t="str">
        <f t="shared" si="12"/>
        <v/>
      </c>
    </row>
    <row r="295" spans="1:7" s="190" customFormat="1" ht="36" customHeight="1">
      <c r="A295" s="217"/>
      <c r="B295" s="194" t="s">
        <v>738</v>
      </c>
      <c r="C295" s="218"/>
      <c r="D295" s="219"/>
      <c r="E295" s="219"/>
      <c r="F295" s="132" t="str">
        <f t="shared" si="12"/>
        <v/>
      </c>
    </row>
    <row r="296" spans="1:7" s="190" customFormat="1" ht="47.25" customHeight="1">
      <c r="A296" s="192"/>
      <c r="B296" s="194" t="s">
        <v>759</v>
      </c>
      <c r="C296" s="204"/>
      <c r="D296" s="195"/>
      <c r="E296" s="196"/>
      <c r="F296" s="132" t="str">
        <f t="shared" si="12"/>
        <v/>
      </c>
      <c r="G296" s="219"/>
    </row>
    <row r="297" spans="1:7" s="190" customFormat="1" ht="11.25">
      <c r="A297" s="192"/>
      <c r="B297" s="194" t="s">
        <v>660</v>
      </c>
      <c r="F297" s="132" t="str">
        <f t="shared" si="12"/>
        <v/>
      </c>
      <c r="G297" s="219"/>
    </row>
    <row r="298" spans="1:7" s="190" customFormat="1" ht="11.25" customHeight="1">
      <c r="A298" s="18" t="s">
        <v>14</v>
      </c>
      <c r="B298" s="40" t="s">
        <v>752</v>
      </c>
      <c r="C298" s="204" t="s">
        <v>4</v>
      </c>
      <c r="D298" s="195">
        <v>1</v>
      </c>
      <c r="E298" s="27"/>
      <c r="F298" s="132">
        <f t="shared" ref="F298:F300" si="16">ROUND(D298*E298,2)</f>
        <v>0</v>
      </c>
      <c r="G298" s="219"/>
    </row>
    <row r="299" spans="1:7" s="190" customFormat="1" ht="11.25" customHeight="1">
      <c r="A299" s="18" t="s">
        <v>15</v>
      </c>
      <c r="B299" s="40" t="s">
        <v>753</v>
      </c>
      <c r="C299" s="204" t="s">
        <v>4</v>
      </c>
      <c r="D299" s="195">
        <v>1</v>
      </c>
      <c r="E299" s="27"/>
      <c r="F299" s="132">
        <f t="shared" si="16"/>
        <v>0</v>
      </c>
      <c r="G299" s="219"/>
    </row>
    <row r="300" spans="1:7" s="190" customFormat="1" ht="11.25" customHeight="1">
      <c r="A300" s="18" t="s">
        <v>13</v>
      </c>
      <c r="B300" s="40" t="s">
        <v>754</v>
      </c>
      <c r="C300" s="204" t="s">
        <v>4</v>
      </c>
      <c r="D300" s="195">
        <v>1</v>
      </c>
      <c r="E300" s="27"/>
      <c r="F300" s="132">
        <f t="shared" si="16"/>
        <v>0</v>
      </c>
      <c r="G300" s="219"/>
    </row>
    <row r="301" spans="1:7" s="155" customFormat="1" ht="11.25" customHeight="1">
      <c r="A301" s="18"/>
      <c r="B301" s="43"/>
      <c r="C301" s="10"/>
      <c r="D301" s="7"/>
      <c r="E301" s="27"/>
      <c r="F301" s="132" t="str">
        <f t="shared" si="12"/>
        <v/>
      </c>
    </row>
    <row r="302" spans="1:7" s="155" customFormat="1" ht="24">
      <c r="A302" s="221">
        <f>COUNT($A$1:A300)+1</f>
        <v>34</v>
      </c>
      <c r="B302" s="223" t="s">
        <v>739</v>
      </c>
      <c r="C302" s="168"/>
      <c r="D302" s="168"/>
      <c r="E302" s="27"/>
      <c r="F302" s="132" t="str">
        <f t="shared" si="12"/>
        <v/>
      </c>
    </row>
    <row r="303" spans="1:7" s="190" customFormat="1" ht="33.75">
      <c r="A303" s="217"/>
      <c r="B303" s="194" t="s">
        <v>740</v>
      </c>
      <c r="C303" s="218"/>
      <c r="D303" s="219"/>
      <c r="E303" s="219"/>
      <c r="F303" s="132" t="str">
        <f t="shared" si="12"/>
        <v/>
      </c>
    </row>
    <row r="304" spans="1:7" s="190" customFormat="1" ht="56.25">
      <c r="A304" s="192"/>
      <c r="B304" s="194" t="s">
        <v>741</v>
      </c>
      <c r="C304" s="204"/>
      <c r="D304" s="195"/>
      <c r="E304" s="196"/>
      <c r="F304" s="132" t="str">
        <f t="shared" si="12"/>
        <v/>
      </c>
      <c r="G304" s="219"/>
    </row>
    <row r="305" spans="1:7" s="190" customFormat="1" ht="11.25">
      <c r="A305" s="192"/>
      <c r="B305" s="194" t="s">
        <v>660</v>
      </c>
      <c r="F305" s="132" t="str">
        <f t="shared" si="12"/>
        <v/>
      </c>
      <c r="G305" s="219"/>
    </row>
    <row r="306" spans="1:7" s="190" customFormat="1" ht="11.25" customHeight="1">
      <c r="A306" s="18" t="s">
        <v>14</v>
      </c>
      <c r="B306" s="40" t="s">
        <v>752</v>
      </c>
      <c r="C306" s="204" t="s">
        <v>4</v>
      </c>
      <c r="D306" s="195">
        <v>1</v>
      </c>
      <c r="E306" s="27"/>
      <c r="F306" s="132">
        <f t="shared" ref="F306:F308" si="17">ROUND(D306*E306,2)</f>
        <v>0</v>
      </c>
      <c r="G306" s="219"/>
    </row>
    <row r="307" spans="1:7" s="190" customFormat="1" ht="11.25" customHeight="1">
      <c r="A307" s="18" t="s">
        <v>15</v>
      </c>
      <c r="B307" s="40" t="s">
        <v>753</v>
      </c>
      <c r="C307" s="204" t="s">
        <v>4</v>
      </c>
      <c r="D307" s="195">
        <v>1</v>
      </c>
      <c r="E307" s="27"/>
      <c r="F307" s="132">
        <f t="shared" si="17"/>
        <v>0</v>
      </c>
      <c r="G307" s="219"/>
    </row>
    <row r="308" spans="1:7" s="190" customFormat="1" ht="11.25" customHeight="1">
      <c r="A308" s="18" t="s">
        <v>13</v>
      </c>
      <c r="B308" s="40" t="s">
        <v>754</v>
      </c>
      <c r="C308" s="204" t="s">
        <v>4</v>
      </c>
      <c r="D308" s="195">
        <v>1</v>
      </c>
      <c r="E308" s="27"/>
      <c r="F308" s="132">
        <f t="shared" si="17"/>
        <v>0</v>
      </c>
      <c r="G308" s="219"/>
    </row>
    <row r="309" spans="1:7" s="155" customFormat="1">
      <c r="A309" s="18"/>
      <c r="B309" s="43"/>
      <c r="C309" s="10"/>
      <c r="D309" s="7"/>
      <c r="E309" s="27"/>
      <c r="F309" s="132" t="str">
        <f t="shared" si="12"/>
        <v/>
      </c>
    </row>
    <row r="310" spans="1:7" s="155" customFormat="1" ht="26.25" customHeight="1">
      <c r="A310" s="221">
        <f>COUNT($A$1:A308)+1</f>
        <v>35</v>
      </c>
      <c r="B310" s="223" t="s">
        <v>742</v>
      </c>
      <c r="C310" s="168"/>
      <c r="D310" s="168"/>
      <c r="E310" s="27"/>
      <c r="F310" s="132" t="str">
        <f t="shared" si="12"/>
        <v/>
      </c>
    </row>
    <row r="311" spans="1:7" s="190" customFormat="1" ht="22.5">
      <c r="A311" s="217"/>
      <c r="B311" s="194" t="s">
        <v>743</v>
      </c>
      <c r="C311" s="218"/>
      <c r="D311" s="219"/>
      <c r="E311" s="219"/>
      <c r="F311" s="132" t="str">
        <f t="shared" si="12"/>
        <v/>
      </c>
    </row>
    <row r="312" spans="1:7" s="190" customFormat="1" ht="11.25">
      <c r="A312" s="192"/>
      <c r="B312" s="194" t="s">
        <v>660</v>
      </c>
      <c r="F312" s="132" t="str">
        <f t="shared" si="12"/>
        <v/>
      </c>
      <c r="G312" s="219"/>
    </row>
    <row r="313" spans="1:7" s="190" customFormat="1" ht="11.25" customHeight="1">
      <c r="A313" s="18" t="s">
        <v>14</v>
      </c>
      <c r="B313" s="188" t="s">
        <v>746</v>
      </c>
      <c r="C313" s="204" t="s">
        <v>4</v>
      </c>
      <c r="D313" s="195">
        <v>2</v>
      </c>
      <c r="E313" s="27"/>
      <c r="F313" s="132">
        <f t="shared" ref="F313:F315" si="18">ROUND(D313*E313,2)</f>
        <v>0</v>
      </c>
      <c r="G313" s="219"/>
    </row>
    <row r="314" spans="1:7" s="190" customFormat="1" ht="11.25" customHeight="1">
      <c r="A314" s="18" t="s">
        <v>15</v>
      </c>
      <c r="B314" s="188" t="s">
        <v>747</v>
      </c>
      <c r="C314" s="204" t="s">
        <v>4</v>
      </c>
      <c r="D314" s="195">
        <v>1</v>
      </c>
      <c r="E314" s="27"/>
      <c r="F314" s="132">
        <f t="shared" si="18"/>
        <v>0</v>
      </c>
      <c r="G314" s="219"/>
    </row>
    <row r="315" spans="1:7" s="190" customFormat="1" ht="11.25" customHeight="1">
      <c r="A315" s="18" t="s">
        <v>13</v>
      </c>
      <c r="B315" s="188" t="s">
        <v>748</v>
      </c>
      <c r="C315" s="204" t="s">
        <v>4</v>
      </c>
      <c r="D315" s="195">
        <v>6</v>
      </c>
      <c r="E315" s="27"/>
      <c r="F315" s="132">
        <f t="shared" si="18"/>
        <v>0</v>
      </c>
      <c r="G315" s="219"/>
    </row>
    <row r="316" spans="1:7" s="155" customFormat="1" ht="11.25" customHeight="1">
      <c r="A316" s="18"/>
      <c r="B316" s="43"/>
      <c r="C316" s="10"/>
      <c r="D316" s="7"/>
      <c r="E316" s="27"/>
      <c r="F316" s="132" t="str">
        <f t="shared" si="12"/>
        <v/>
      </c>
    </row>
    <row r="317" spans="1:7" s="155" customFormat="1" ht="24">
      <c r="A317" s="221">
        <f>COUNT($A$1:A315)+1</f>
        <v>36</v>
      </c>
      <c r="B317" s="223" t="s">
        <v>893</v>
      </c>
      <c r="C317" s="168"/>
      <c r="D317" s="168"/>
      <c r="E317" s="27"/>
      <c r="F317" s="132" t="str">
        <f t="shared" si="12"/>
        <v/>
      </c>
    </row>
    <row r="318" spans="1:7" s="103" customFormat="1" ht="22.5">
      <c r="A318" s="400"/>
      <c r="B318" s="119" t="s">
        <v>894</v>
      </c>
      <c r="C318" s="115"/>
      <c r="D318" s="115"/>
      <c r="E318" s="116"/>
      <c r="F318" s="132" t="str">
        <f t="shared" si="12"/>
        <v/>
      </c>
    </row>
    <row r="319" spans="1:7" s="103" customFormat="1" ht="67.5">
      <c r="A319" s="400"/>
      <c r="B319" s="119" t="s">
        <v>895</v>
      </c>
      <c r="C319" s="115"/>
      <c r="D319" s="115"/>
      <c r="E319" s="116"/>
      <c r="F319" s="132" t="str">
        <f t="shared" si="12"/>
        <v/>
      </c>
    </row>
    <row r="320" spans="1:7" s="103" customFormat="1" ht="69.75" customHeight="1">
      <c r="A320" s="400"/>
      <c r="B320" s="119" t="s">
        <v>896</v>
      </c>
      <c r="C320" s="115"/>
      <c r="D320" s="115"/>
      <c r="E320" s="116"/>
      <c r="F320" s="132" t="str">
        <f t="shared" si="12"/>
        <v/>
      </c>
    </row>
    <row r="321" spans="1:6" s="103" customFormat="1" ht="69" customHeight="1">
      <c r="A321" s="400"/>
      <c r="B321" s="119" t="s">
        <v>897</v>
      </c>
      <c r="C321" s="115"/>
      <c r="D321" s="115"/>
      <c r="E321" s="116"/>
      <c r="F321" s="132" t="str">
        <f t="shared" si="12"/>
        <v/>
      </c>
    </row>
    <row r="322" spans="1:6" s="103" customFormat="1" ht="24" customHeight="1">
      <c r="A322" s="401"/>
      <c r="B322" s="119" t="s">
        <v>898</v>
      </c>
      <c r="C322" s="115"/>
      <c r="D322" s="115"/>
      <c r="E322" s="116"/>
      <c r="F322" s="132" t="str">
        <f t="shared" si="12"/>
        <v/>
      </c>
    </row>
    <row r="323" spans="1:6" s="103" customFormat="1" ht="22.5">
      <c r="A323" s="401"/>
      <c r="B323" s="119" t="s">
        <v>899</v>
      </c>
      <c r="C323" s="115"/>
      <c r="D323" s="115"/>
      <c r="E323" s="116"/>
      <c r="F323" s="132" t="str">
        <f t="shared" ref="F323:F384" si="19">IF(OR(OR(E323=0,E323=""),OR(D323=0,D323="")),"",D323*E323)</f>
        <v/>
      </c>
    </row>
    <row r="324" spans="1:6" s="103" customFormat="1" ht="11.25" customHeight="1">
      <c r="A324" s="18" t="s">
        <v>14</v>
      </c>
      <c r="B324" s="114" t="s">
        <v>900</v>
      </c>
      <c r="C324" s="120" t="s">
        <v>4</v>
      </c>
      <c r="D324" s="115">
        <v>40</v>
      </c>
      <c r="E324" s="116"/>
      <c r="F324" s="132">
        <f t="shared" ref="F324:F325" si="20">ROUND(D324*E324,2)</f>
        <v>0</v>
      </c>
    </row>
    <row r="325" spans="1:6" s="103" customFormat="1" ht="22.5">
      <c r="A325" s="18" t="s">
        <v>15</v>
      </c>
      <c r="B325" s="114" t="s">
        <v>901</v>
      </c>
      <c r="C325" s="120" t="s">
        <v>3</v>
      </c>
      <c r="D325" s="115">
        <v>1</v>
      </c>
      <c r="E325" s="116"/>
      <c r="F325" s="132">
        <f t="shared" si="20"/>
        <v>0</v>
      </c>
    </row>
    <row r="326" spans="1:6" s="155" customFormat="1" ht="11.25" customHeight="1">
      <c r="A326" s="18"/>
      <c r="B326" s="43"/>
      <c r="C326" s="10"/>
      <c r="D326" s="7"/>
      <c r="E326" s="27"/>
      <c r="F326" s="132" t="str">
        <f t="shared" si="19"/>
        <v/>
      </c>
    </row>
    <row r="327" spans="1:6" s="155" customFormat="1" ht="24">
      <c r="A327" s="221">
        <f>COUNT($A$1:A325)+1</f>
        <v>37</v>
      </c>
      <c r="B327" s="223" t="s">
        <v>902</v>
      </c>
      <c r="C327" s="168"/>
      <c r="D327" s="168"/>
      <c r="E327" s="27"/>
      <c r="F327" s="132" t="str">
        <f t="shared" si="19"/>
        <v/>
      </c>
    </row>
    <row r="328" spans="1:6" s="103" customFormat="1" ht="22.5">
      <c r="A328" s="113"/>
      <c r="B328" s="119" t="s">
        <v>894</v>
      </c>
      <c r="C328" s="115"/>
      <c r="D328" s="115"/>
      <c r="E328" s="116"/>
      <c r="F328" s="132" t="str">
        <f t="shared" si="19"/>
        <v/>
      </c>
    </row>
    <row r="329" spans="1:6" s="103" customFormat="1" ht="45">
      <c r="A329" s="113"/>
      <c r="B329" s="119" t="s">
        <v>903</v>
      </c>
      <c r="C329" s="115"/>
      <c r="D329" s="115"/>
      <c r="E329" s="116"/>
      <c r="F329" s="132" t="str">
        <f t="shared" si="19"/>
        <v/>
      </c>
    </row>
    <row r="330" spans="1:6" s="103" customFormat="1" ht="22.5" customHeight="1">
      <c r="A330" s="401"/>
      <c r="B330" s="119" t="s">
        <v>898</v>
      </c>
      <c r="C330" s="115"/>
      <c r="D330" s="115"/>
      <c r="E330" s="116"/>
      <c r="F330" s="132" t="str">
        <f t="shared" si="19"/>
        <v/>
      </c>
    </row>
    <row r="331" spans="1:6" s="103" customFormat="1" ht="22.5">
      <c r="A331" s="401"/>
      <c r="B331" s="119" t="s">
        <v>904</v>
      </c>
      <c r="C331" s="115"/>
      <c r="D331" s="115"/>
      <c r="E331" s="116"/>
      <c r="F331" s="132" t="str">
        <f t="shared" si="19"/>
        <v/>
      </c>
    </row>
    <row r="332" spans="1:6" s="103" customFormat="1" ht="11.25" customHeight="1">
      <c r="A332" s="18" t="s">
        <v>14</v>
      </c>
      <c r="B332" s="114" t="s">
        <v>900</v>
      </c>
      <c r="C332" s="120" t="s">
        <v>4</v>
      </c>
      <c r="D332" s="115">
        <v>30</v>
      </c>
      <c r="E332" s="116"/>
      <c r="F332" s="132">
        <f t="shared" ref="F332:F333" si="21">ROUND(D332*E332,2)</f>
        <v>0</v>
      </c>
    </row>
    <row r="333" spans="1:6" s="103" customFormat="1" ht="22.5">
      <c r="A333" s="18" t="s">
        <v>15</v>
      </c>
      <c r="B333" s="114" t="s">
        <v>901</v>
      </c>
      <c r="C333" s="120" t="s">
        <v>3</v>
      </c>
      <c r="D333" s="115">
        <v>1</v>
      </c>
      <c r="E333" s="116"/>
      <c r="F333" s="132">
        <f t="shared" si="21"/>
        <v>0</v>
      </c>
    </row>
    <row r="334" spans="1:6" s="155" customFormat="1" ht="11.25" customHeight="1">
      <c r="A334" s="18"/>
      <c r="B334" s="43"/>
      <c r="C334" s="10"/>
      <c r="D334" s="7"/>
      <c r="E334" s="27"/>
      <c r="F334" s="132" t="str">
        <f t="shared" si="19"/>
        <v/>
      </c>
    </row>
    <row r="335" spans="1:6" s="155" customFormat="1" ht="24">
      <c r="A335" s="221">
        <f>COUNT($A$1:A333)+1</f>
        <v>38</v>
      </c>
      <c r="B335" s="223" t="s">
        <v>905</v>
      </c>
      <c r="C335" s="168"/>
      <c r="D335" s="168"/>
      <c r="E335" s="27"/>
      <c r="F335" s="132" t="str">
        <f t="shared" si="19"/>
        <v/>
      </c>
    </row>
    <row r="336" spans="1:6" s="103" customFormat="1" ht="22.5">
      <c r="A336" s="113"/>
      <c r="B336" s="119" t="s">
        <v>894</v>
      </c>
      <c r="C336" s="115"/>
      <c r="D336" s="115"/>
      <c r="E336" s="116"/>
      <c r="F336" s="132" t="str">
        <f t="shared" si="19"/>
        <v/>
      </c>
    </row>
    <row r="337" spans="1:6" s="103" customFormat="1" ht="22.5" customHeight="1">
      <c r="A337" s="113"/>
      <c r="B337" s="119" t="s">
        <v>906</v>
      </c>
      <c r="C337" s="115"/>
      <c r="D337" s="115"/>
      <c r="E337" s="116"/>
      <c r="F337" s="132" t="str">
        <f t="shared" si="19"/>
        <v/>
      </c>
    </row>
    <row r="338" spans="1:6" s="103" customFormat="1" ht="22.5" customHeight="1">
      <c r="A338" s="113"/>
      <c r="B338" s="119" t="s">
        <v>898</v>
      </c>
      <c r="C338" s="115"/>
      <c r="D338" s="115"/>
      <c r="E338" s="116"/>
      <c r="F338" s="132" t="str">
        <f t="shared" si="19"/>
        <v/>
      </c>
    </row>
    <row r="339" spans="1:6" s="103" customFormat="1" ht="11.25">
      <c r="A339" s="401"/>
      <c r="B339" s="119" t="s">
        <v>907</v>
      </c>
      <c r="C339" s="115"/>
      <c r="D339" s="115"/>
      <c r="E339" s="116"/>
      <c r="F339" s="132" t="str">
        <f t="shared" si="19"/>
        <v/>
      </c>
    </row>
    <row r="340" spans="1:6" s="103" customFormat="1" ht="11.25" customHeight="1">
      <c r="A340" s="18"/>
      <c r="B340" s="114" t="s">
        <v>900</v>
      </c>
      <c r="C340" s="120" t="s">
        <v>4</v>
      </c>
      <c r="D340" s="115">
        <v>10</v>
      </c>
      <c r="E340" s="116"/>
      <c r="F340" s="132">
        <f>ROUND(D340*E340,2)</f>
        <v>0</v>
      </c>
    </row>
    <row r="341" spans="1:6" s="155" customFormat="1" ht="11.25" customHeight="1">
      <c r="A341" s="18"/>
      <c r="B341" s="43"/>
      <c r="C341" s="10"/>
      <c r="D341" s="7"/>
      <c r="E341" s="27"/>
      <c r="F341" s="132" t="str">
        <f t="shared" si="19"/>
        <v/>
      </c>
    </row>
    <row r="342" spans="1:6" s="155" customFormat="1" ht="24">
      <c r="A342" s="221">
        <f>COUNT($A$1:A340)+1</f>
        <v>39</v>
      </c>
      <c r="B342" s="223" t="s">
        <v>1107</v>
      </c>
      <c r="C342" s="168"/>
      <c r="D342" s="168"/>
      <c r="E342" s="27"/>
      <c r="F342" s="132" t="str">
        <f t="shared" si="19"/>
        <v/>
      </c>
    </row>
    <row r="343" spans="1:6" s="103" customFormat="1" ht="22.5">
      <c r="A343" s="113"/>
      <c r="B343" s="119" t="s">
        <v>894</v>
      </c>
      <c r="C343" s="115"/>
      <c r="D343" s="115"/>
      <c r="E343" s="116"/>
      <c r="F343" s="132" t="str">
        <f t="shared" si="19"/>
        <v/>
      </c>
    </row>
    <row r="344" spans="1:6" s="103" customFormat="1" ht="45">
      <c r="A344" s="113"/>
      <c r="B344" s="119" t="s">
        <v>908</v>
      </c>
      <c r="C344" s="115"/>
      <c r="D344" s="115"/>
      <c r="E344" s="116"/>
      <c r="F344" s="132" t="str">
        <f t="shared" si="19"/>
        <v/>
      </c>
    </row>
    <row r="345" spans="1:6" s="103" customFormat="1" ht="22.5" customHeight="1">
      <c r="A345" s="113"/>
      <c r="B345" s="119" t="s">
        <v>898</v>
      </c>
      <c r="C345" s="115"/>
      <c r="D345" s="115"/>
      <c r="E345" s="116"/>
      <c r="F345" s="132" t="str">
        <f t="shared" si="19"/>
        <v/>
      </c>
    </row>
    <row r="346" spans="1:6" s="103" customFormat="1" ht="22.5">
      <c r="A346" s="401"/>
      <c r="B346" s="119" t="s">
        <v>904</v>
      </c>
      <c r="C346" s="115"/>
      <c r="D346" s="115"/>
      <c r="E346" s="116"/>
      <c r="F346" s="132" t="str">
        <f t="shared" si="19"/>
        <v/>
      </c>
    </row>
    <row r="347" spans="1:6" s="103" customFormat="1" ht="11.25" customHeight="1">
      <c r="A347" s="18" t="s">
        <v>14</v>
      </c>
      <c r="B347" s="114" t="s">
        <v>900</v>
      </c>
      <c r="C347" s="120" t="s">
        <v>4</v>
      </c>
      <c r="D347" s="115">
        <v>40</v>
      </c>
      <c r="E347" s="116"/>
      <c r="F347" s="132">
        <f t="shared" ref="F347:F348" si="22">ROUND(D347*E347,2)</f>
        <v>0</v>
      </c>
    </row>
    <row r="348" spans="1:6" s="103" customFormat="1" ht="22.5">
      <c r="A348" s="18" t="s">
        <v>15</v>
      </c>
      <c r="B348" s="114" t="s">
        <v>901</v>
      </c>
      <c r="C348" s="120" t="s">
        <v>3</v>
      </c>
      <c r="D348" s="115">
        <v>1</v>
      </c>
      <c r="E348" s="116"/>
      <c r="F348" s="132">
        <f t="shared" si="22"/>
        <v>0</v>
      </c>
    </row>
    <row r="349" spans="1:6" s="155" customFormat="1" ht="11.25" customHeight="1">
      <c r="A349" s="18"/>
      <c r="B349" s="43"/>
      <c r="C349" s="10"/>
      <c r="D349" s="7"/>
      <c r="E349" s="27"/>
      <c r="F349" s="132" t="str">
        <f t="shared" si="19"/>
        <v/>
      </c>
    </row>
    <row r="350" spans="1:6" s="155" customFormat="1" ht="24">
      <c r="A350" s="221">
        <f>COUNT($A$1:A348)+1</f>
        <v>40</v>
      </c>
      <c r="B350" s="223" t="s">
        <v>909</v>
      </c>
      <c r="C350" s="168"/>
      <c r="D350" s="168"/>
      <c r="E350" s="27"/>
      <c r="F350" s="132" t="str">
        <f t="shared" si="19"/>
        <v/>
      </c>
    </row>
    <row r="351" spans="1:6" s="103" customFormat="1" ht="22.5">
      <c r="A351" s="113"/>
      <c r="B351" s="119" t="s">
        <v>910</v>
      </c>
      <c r="C351" s="115"/>
      <c r="D351" s="115"/>
      <c r="E351" s="116"/>
      <c r="F351" s="132" t="str">
        <f t="shared" si="19"/>
        <v/>
      </c>
    </row>
    <row r="352" spans="1:6" s="103" customFormat="1" ht="45">
      <c r="A352" s="113"/>
      <c r="B352" s="119" t="s">
        <v>911</v>
      </c>
      <c r="C352" s="115"/>
      <c r="D352" s="115"/>
      <c r="E352" s="116"/>
      <c r="F352" s="132" t="str">
        <f t="shared" si="19"/>
        <v/>
      </c>
    </row>
    <row r="353" spans="1:6" s="103" customFormat="1" ht="34.5" customHeight="1">
      <c r="A353" s="401"/>
      <c r="B353" s="119" t="s">
        <v>912</v>
      </c>
      <c r="C353" s="115"/>
      <c r="D353" s="115"/>
      <c r="E353" s="116"/>
      <c r="F353" s="132" t="str">
        <f t="shared" si="19"/>
        <v/>
      </c>
    </row>
    <row r="354" spans="1:6" s="103" customFormat="1" ht="56.25">
      <c r="A354" s="401"/>
      <c r="B354" s="119" t="s">
        <v>913</v>
      </c>
      <c r="C354" s="115"/>
      <c r="D354" s="115"/>
      <c r="E354" s="116"/>
      <c r="F354" s="132" t="str">
        <f t="shared" si="19"/>
        <v/>
      </c>
    </row>
    <row r="355" spans="1:6" s="103" customFormat="1" ht="11.25">
      <c r="A355" s="401"/>
      <c r="B355" s="119" t="s">
        <v>914</v>
      </c>
      <c r="C355" s="115"/>
      <c r="D355" s="115"/>
      <c r="E355" s="116"/>
      <c r="F355" s="132" t="str">
        <f t="shared" si="19"/>
        <v/>
      </c>
    </row>
    <row r="356" spans="1:6" s="103" customFormat="1" ht="11.25" customHeight="1">
      <c r="A356" s="18" t="s">
        <v>14</v>
      </c>
      <c r="B356" s="114" t="s">
        <v>915</v>
      </c>
      <c r="C356" s="120" t="s">
        <v>3</v>
      </c>
      <c r="D356" s="115">
        <v>1</v>
      </c>
      <c r="E356" s="116"/>
      <c r="F356" s="132">
        <f t="shared" ref="F356:F361" si="23">ROUND(D356*E356,2)</f>
        <v>0</v>
      </c>
    </row>
    <row r="357" spans="1:6" s="103" customFormat="1" ht="11.25" customHeight="1">
      <c r="A357" s="18" t="s">
        <v>15</v>
      </c>
      <c r="B357" s="114" t="s">
        <v>916</v>
      </c>
      <c r="C357" s="120" t="s">
        <v>3</v>
      </c>
      <c r="D357" s="115">
        <v>1</v>
      </c>
      <c r="E357" s="116"/>
      <c r="F357" s="132">
        <f t="shared" si="23"/>
        <v>0</v>
      </c>
    </row>
    <row r="358" spans="1:6" s="103" customFormat="1" ht="11.25" customHeight="1">
      <c r="A358" s="18" t="s">
        <v>13</v>
      </c>
      <c r="B358" s="114" t="s">
        <v>917</v>
      </c>
      <c r="C358" s="120" t="s">
        <v>3</v>
      </c>
      <c r="D358" s="115">
        <v>1</v>
      </c>
      <c r="E358" s="116"/>
      <c r="F358" s="132">
        <f t="shared" si="23"/>
        <v>0</v>
      </c>
    </row>
    <row r="359" spans="1:6" s="103" customFormat="1" ht="11.25" customHeight="1">
      <c r="A359" s="18" t="s">
        <v>41</v>
      </c>
      <c r="B359" s="114" t="s">
        <v>918</v>
      </c>
      <c r="C359" s="120" t="s">
        <v>3</v>
      </c>
      <c r="D359" s="115">
        <v>1</v>
      </c>
      <c r="E359" s="116"/>
      <c r="F359" s="132">
        <f t="shared" si="23"/>
        <v>0</v>
      </c>
    </row>
    <row r="360" spans="1:6" s="103" customFormat="1" ht="11.25" customHeight="1">
      <c r="A360" s="18" t="s">
        <v>42</v>
      </c>
      <c r="B360" s="114" t="s">
        <v>919</v>
      </c>
      <c r="C360" s="120" t="s">
        <v>3</v>
      </c>
      <c r="D360" s="115">
        <v>1</v>
      </c>
      <c r="E360" s="116"/>
      <c r="F360" s="132">
        <f t="shared" si="23"/>
        <v>0</v>
      </c>
    </row>
    <row r="361" spans="1:6" s="103" customFormat="1" ht="11.25" customHeight="1">
      <c r="A361" s="18" t="s">
        <v>43</v>
      </c>
      <c r="B361" s="114" t="s">
        <v>920</v>
      </c>
      <c r="C361" s="120" t="s">
        <v>3</v>
      </c>
      <c r="D361" s="115">
        <v>1</v>
      </c>
      <c r="E361" s="116"/>
      <c r="F361" s="132">
        <f t="shared" si="23"/>
        <v>0</v>
      </c>
    </row>
    <row r="362" spans="1:6" s="155" customFormat="1" ht="11.25" customHeight="1">
      <c r="A362" s="18"/>
      <c r="B362" s="43"/>
      <c r="C362" s="10"/>
      <c r="D362" s="7"/>
      <c r="E362" s="27"/>
      <c r="F362" s="132" t="str">
        <f t="shared" si="19"/>
        <v/>
      </c>
    </row>
    <row r="363" spans="1:6" s="155" customFormat="1" ht="24">
      <c r="A363" s="221">
        <f>COUNT($A$1:A361)+1</f>
        <v>41</v>
      </c>
      <c r="B363" s="223" t="s">
        <v>921</v>
      </c>
      <c r="C363" s="168"/>
      <c r="D363" s="168"/>
      <c r="E363" s="27"/>
      <c r="F363" s="132" t="str">
        <f t="shared" si="19"/>
        <v/>
      </c>
    </row>
    <row r="364" spans="1:6" s="104" customFormat="1" ht="22.5">
      <c r="A364" s="402"/>
      <c r="B364" s="124" t="s">
        <v>910</v>
      </c>
      <c r="C364" s="107"/>
      <c r="D364" s="108"/>
      <c r="E364" s="108"/>
      <c r="F364" s="132" t="str">
        <f t="shared" si="19"/>
        <v/>
      </c>
    </row>
    <row r="365" spans="1:6" s="104" customFormat="1" ht="45.75" customHeight="1">
      <c r="A365" s="402"/>
      <c r="B365" s="124" t="s">
        <v>922</v>
      </c>
      <c r="C365" s="107"/>
      <c r="D365" s="108"/>
      <c r="E365" s="108"/>
      <c r="F365" s="132" t="str">
        <f t="shared" si="19"/>
        <v/>
      </c>
    </row>
    <row r="366" spans="1:6" s="104" customFormat="1" ht="34.5" customHeight="1">
      <c r="A366" s="123"/>
      <c r="B366" s="124" t="s">
        <v>912</v>
      </c>
      <c r="C366" s="107"/>
      <c r="D366" s="108"/>
      <c r="E366" s="108"/>
      <c r="F366" s="132" t="str">
        <f t="shared" si="19"/>
        <v/>
      </c>
    </row>
    <row r="367" spans="1:6" s="104" customFormat="1" ht="56.25">
      <c r="A367" s="123"/>
      <c r="B367" s="124" t="s">
        <v>913</v>
      </c>
      <c r="C367" s="107"/>
      <c r="D367" s="108"/>
      <c r="E367" s="108"/>
      <c r="F367" s="132" t="str">
        <f t="shared" si="19"/>
        <v/>
      </c>
    </row>
    <row r="368" spans="1:6" s="103" customFormat="1" ht="11.25" customHeight="1">
      <c r="A368" s="18" t="s">
        <v>14</v>
      </c>
      <c r="B368" s="114" t="s">
        <v>923</v>
      </c>
      <c r="F368" s="132" t="str">
        <f t="shared" si="19"/>
        <v/>
      </c>
    </row>
    <row r="369" spans="1:6" s="103" customFormat="1" ht="11.25" customHeight="1">
      <c r="A369" s="18"/>
      <c r="B369" s="114" t="s">
        <v>924</v>
      </c>
      <c r="C369" s="120" t="s">
        <v>3</v>
      </c>
      <c r="D369" s="115">
        <v>1</v>
      </c>
      <c r="E369" s="116"/>
      <c r="F369" s="132">
        <f>ROUND(D369*E369,2)</f>
        <v>0</v>
      </c>
    </row>
    <row r="370" spans="1:6" s="103" customFormat="1" ht="11.25" customHeight="1">
      <c r="A370" s="18" t="s">
        <v>15</v>
      </c>
      <c r="B370" s="114" t="s">
        <v>925</v>
      </c>
      <c r="C370" s="120"/>
      <c r="D370" s="115"/>
      <c r="E370" s="116"/>
      <c r="F370" s="132" t="str">
        <f t="shared" si="19"/>
        <v/>
      </c>
    </row>
    <row r="371" spans="1:6" s="103" customFormat="1" ht="11.25" customHeight="1">
      <c r="A371" s="18"/>
      <c r="B371" s="114" t="s">
        <v>926</v>
      </c>
      <c r="C371" s="120" t="s">
        <v>3</v>
      </c>
      <c r="D371" s="115">
        <v>1</v>
      </c>
      <c r="E371" s="116"/>
      <c r="F371" s="132">
        <f>ROUND(D371*E371,2)</f>
        <v>0</v>
      </c>
    </row>
    <row r="372" spans="1:6" s="155" customFormat="1" ht="11.25" customHeight="1">
      <c r="A372" s="18"/>
      <c r="B372" s="43"/>
      <c r="C372" s="10"/>
      <c r="D372" s="7"/>
      <c r="E372" s="27"/>
      <c r="F372" s="132" t="str">
        <f t="shared" si="19"/>
        <v/>
      </c>
    </row>
    <row r="373" spans="1:6" s="155" customFormat="1" ht="24">
      <c r="A373" s="221">
        <f>COUNT($A$1:A371)+1</f>
        <v>42</v>
      </c>
      <c r="B373" s="223" t="s">
        <v>927</v>
      </c>
      <c r="C373" s="168"/>
      <c r="D373" s="168"/>
      <c r="E373" s="27"/>
      <c r="F373" s="132" t="str">
        <f t="shared" si="19"/>
        <v/>
      </c>
    </row>
    <row r="374" spans="1:6" s="103" customFormat="1" ht="33.75">
      <c r="A374" s="113"/>
      <c r="B374" s="119" t="s">
        <v>928</v>
      </c>
      <c r="C374" s="115"/>
      <c r="D374" s="115"/>
      <c r="E374" s="116"/>
      <c r="F374" s="132" t="str">
        <f t="shared" si="19"/>
        <v/>
      </c>
    </row>
    <row r="375" spans="1:6" s="103" customFormat="1" ht="22.5">
      <c r="A375" s="113"/>
      <c r="B375" s="119" t="s">
        <v>929</v>
      </c>
      <c r="C375" s="115"/>
      <c r="D375" s="115"/>
      <c r="E375" s="116"/>
      <c r="F375" s="132" t="str">
        <f t="shared" si="19"/>
        <v/>
      </c>
    </row>
    <row r="376" spans="1:6" s="103" customFormat="1" ht="22.5">
      <c r="A376" s="113"/>
      <c r="B376" s="119" t="s">
        <v>930</v>
      </c>
      <c r="C376" s="115"/>
      <c r="D376" s="115"/>
      <c r="E376" s="116"/>
      <c r="F376" s="132" t="str">
        <f t="shared" si="19"/>
        <v/>
      </c>
    </row>
    <row r="377" spans="1:6" s="103" customFormat="1" ht="11.25">
      <c r="A377" s="121"/>
      <c r="B377" s="119" t="s">
        <v>931</v>
      </c>
      <c r="C377" s="120"/>
      <c r="D377" s="115"/>
      <c r="E377" s="116"/>
      <c r="F377" s="132" t="str">
        <f t="shared" si="19"/>
        <v/>
      </c>
    </row>
    <row r="378" spans="1:6" s="103" customFormat="1" ht="11.25" customHeight="1">
      <c r="A378" s="121"/>
      <c r="B378" s="119"/>
      <c r="C378" s="120" t="s">
        <v>3</v>
      </c>
      <c r="D378" s="115">
        <v>1</v>
      </c>
      <c r="E378" s="116"/>
      <c r="F378" s="132">
        <f>ROUND(D378*E378,2)</f>
        <v>0</v>
      </c>
    </row>
    <row r="379" spans="1:6" s="155" customFormat="1" ht="11.25" customHeight="1">
      <c r="A379" s="18"/>
      <c r="B379" s="43"/>
      <c r="C379" s="10"/>
      <c r="D379" s="7"/>
      <c r="E379" s="27"/>
      <c r="F379" s="132" t="str">
        <f t="shared" si="19"/>
        <v/>
      </c>
    </row>
    <row r="380" spans="1:6" s="155" customFormat="1">
      <c r="A380" s="221">
        <f>COUNT($A$1:A378)+1</f>
        <v>43</v>
      </c>
      <c r="B380" s="223" t="s">
        <v>932</v>
      </c>
      <c r="C380" s="168"/>
      <c r="D380" s="168"/>
      <c r="E380" s="27"/>
      <c r="F380" s="132" t="str">
        <f t="shared" si="19"/>
        <v/>
      </c>
    </row>
    <row r="381" spans="1:6" s="104" customFormat="1" ht="33.75">
      <c r="A381" s="233"/>
      <c r="B381" s="124" t="s">
        <v>933</v>
      </c>
      <c r="C381" s="123"/>
      <c r="D381" s="108"/>
      <c r="E381" s="108"/>
      <c r="F381" s="132" t="str">
        <f t="shared" si="19"/>
        <v/>
      </c>
    </row>
    <row r="382" spans="1:6" s="104" customFormat="1" ht="33.75">
      <c r="A382" s="233"/>
      <c r="B382" s="117" t="s">
        <v>934</v>
      </c>
      <c r="C382" s="123"/>
      <c r="D382" s="108"/>
      <c r="E382" s="108"/>
      <c r="F382" s="132" t="str">
        <f t="shared" si="19"/>
        <v/>
      </c>
    </row>
    <row r="383" spans="1:6" s="104" customFormat="1" ht="33.75">
      <c r="B383" s="117" t="s">
        <v>935</v>
      </c>
      <c r="C383" s="123"/>
      <c r="D383" s="108"/>
      <c r="E383" s="108"/>
      <c r="F383" s="132" t="str">
        <f t="shared" si="19"/>
        <v/>
      </c>
    </row>
    <row r="384" spans="1:6" s="104" customFormat="1" ht="22.5">
      <c r="B384" s="119" t="s">
        <v>936</v>
      </c>
      <c r="C384" s="123"/>
      <c r="D384" s="108"/>
      <c r="E384" s="108"/>
      <c r="F384" s="132" t="str">
        <f t="shared" si="19"/>
        <v/>
      </c>
    </row>
    <row r="385" spans="1:6" s="104" customFormat="1" ht="11.25" customHeight="1">
      <c r="B385" s="117" t="s">
        <v>937</v>
      </c>
      <c r="C385" s="127" t="s">
        <v>938</v>
      </c>
      <c r="D385" s="405">
        <v>10</v>
      </c>
      <c r="E385" s="108"/>
      <c r="F385" s="132">
        <f t="shared" ref="F385:F386" si="24">ROUND(D385*E385,2)</f>
        <v>0</v>
      </c>
    </row>
    <row r="386" spans="1:6" s="103" customFormat="1" ht="11.25" customHeight="1">
      <c r="A386" s="113"/>
      <c r="B386" s="103" t="s">
        <v>939</v>
      </c>
      <c r="C386" s="120" t="s">
        <v>3</v>
      </c>
      <c r="D386" s="115">
        <v>1</v>
      </c>
      <c r="E386" s="116"/>
      <c r="F386" s="132">
        <f t="shared" si="24"/>
        <v>0</v>
      </c>
    </row>
    <row r="387" spans="1:6" s="155" customFormat="1" ht="11.25" customHeight="1">
      <c r="A387" s="18"/>
      <c r="B387" s="43"/>
      <c r="C387" s="10"/>
      <c r="D387" s="7"/>
      <c r="E387" s="27"/>
      <c r="F387" s="132" t="str">
        <f t="shared" ref="F387:F397" si="25">IF(OR(OR(E387=0,E387=""),OR(D387=0,D387="")),"",D387*E387)</f>
        <v/>
      </c>
    </row>
    <row r="388" spans="1:6" s="155" customFormat="1" ht="24">
      <c r="A388" s="221">
        <f>COUNT($A$1:A386)+1</f>
        <v>44</v>
      </c>
      <c r="B388" s="223" t="s">
        <v>940</v>
      </c>
      <c r="C388" s="168"/>
      <c r="D388" s="168"/>
      <c r="E388" s="27"/>
      <c r="F388" s="132" t="str">
        <f t="shared" si="25"/>
        <v/>
      </c>
    </row>
    <row r="389" spans="1:6" s="104" customFormat="1" ht="33.75">
      <c r="A389" s="403"/>
      <c r="B389" s="124" t="s">
        <v>941</v>
      </c>
      <c r="C389" s="107"/>
      <c r="D389" s="404"/>
      <c r="E389" s="108"/>
      <c r="F389" s="132" t="str">
        <f t="shared" si="25"/>
        <v/>
      </c>
    </row>
    <row r="390" spans="1:6" s="104" customFormat="1" ht="11.25" customHeight="1">
      <c r="A390" s="403"/>
      <c r="B390" s="124" t="s">
        <v>942</v>
      </c>
      <c r="C390" s="107"/>
      <c r="D390" s="404"/>
      <c r="E390" s="108"/>
      <c r="F390" s="132" t="str">
        <f t="shared" si="25"/>
        <v/>
      </c>
    </row>
    <row r="391" spans="1:6" s="104" customFormat="1" ht="11.25" customHeight="1">
      <c r="A391" s="403"/>
      <c r="B391" s="124" t="s">
        <v>943</v>
      </c>
      <c r="C391" s="111" t="s">
        <v>4</v>
      </c>
      <c r="D391" s="112">
        <v>30</v>
      </c>
      <c r="E391" s="108"/>
      <c r="F391" s="132">
        <f>ROUND(D391*E391,2)</f>
        <v>0</v>
      </c>
    </row>
    <row r="392" spans="1:6" s="155" customFormat="1" ht="11.25" customHeight="1">
      <c r="A392" s="18"/>
      <c r="B392" s="43"/>
      <c r="C392" s="10"/>
      <c r="D392" s="7"/>
      <c r="E392" s="27"/>
      <c r="F392" s="132" t="str">
        <f t="shared" si="25"/>
        <v/>
      </c>
    </row>
    <row r="393" spans="1:6" s="155" customFormat="1">
      <c r="A393" s="221">
        <f>COUNT($A$5:A392)+1</f>
        <v>45</v>
      </c>
      <c r="B393" s="223" t="s">
        <v>33</v>
      </c>
      <c r="C393" s="168"/>
      <c r="D393" s="168"/>
      <c r="E393" s="27"/>
      <c r="F393" s="132" t="str">
        <f t="shared" si="25"/>
        <v/>
      </c>
    </row>
    <row r="394" spans="1:6" s="155" customFormat="1" ht="22.5">
      <c r="A394" s="18"/>
      <c r="B394" s="44" t="s">
        <v>40</v>
      </c>
      <c r="C394" s="10"/>
      <c r="D394" s="7"/>
      <c r="E394" s="27"/>
      <c r="F394" s="132" t="str">
        <f t="shared" si="25"/>
        <v/>
      </c>
    </row>
    <row r="395" spans="1:6" s="155" customFormat="1" ht="56.25">
      <c r="A395" s="18"/>
      <c r="B395" s="44" t="s">
        <v>35</v>
      </c>
      <c r="C395" s="10"/>
      <c r="D395" s="7"/>
      <c r="E395" s="27"/>
      <c r="F395" s="132" t="str">
        <f t="shared" si="25"/>
        <v/>
      </c>
    </row>
    <row r="396" spans="1:6" s="155" customFormat="1" ht="45">
      <c r="A396" s="18"/>
      <c r="B396" s="44" t="s">
        <v>39</v>
      </c>
      <c r="C396" s="10"/>
      <c r="D396" s="7"/>
      <c r="E396" s="27"/>
      <c r="F396" s="132" t="str">
        <f t="shared" si="25"/>
        <v/>
      </c>
    </row>
    <row r="397" spans="1:6" s="155" customFormat="1" ht="90">
      <c r="A397" s="46"/>
      <c r="B397" s="51" t="s">
        <v>751</v>
      </c>
      <c r="C397" s="27"/>
      <c r="D397" s="15"/>
      <c r="E397" s="27"/>
      <c r="F397" s="132" t="str">
        <f t="shared" si="25"/>
        <v/>
      </c>
    </row>
    <row r="398" spans="1:6" s="155" customFormat="1" ht="56.25">
      <c r="A398" s="18" t="s">
        <v>14</v>
      </c>
      <c r="B398" s="43" t="s">
        <v>760</v>
      </c>
      <c r="C398" s="27" t="s">
        <v>3</v>
      </c>
      <c r="D398" s="15">
        <v>1</v>
      </c>
      <c r="E398" s="27"/>
      <c r="F398" s="132">
        <f t="shared" ref="F398:F399" si="26">ROUND(D398*E398,2)</f>
        <v>0</v>
      </c>
    </row>
    <row r="399" spans="1:6" s="155" customFormat="1" ht="56.25">
      <c r="A399" s="18" t="s">
        <v>15</v>
      </c>
      <c r="B399" s="43" t="s">
        <v>592</v>
      </c>
      <c r="C399" s="27" t="s">
        <v>3</v>
      </c>
      <c r="D399" s="15">
        <v>1</v>
      </c>
      <c r="E399" s="27"/>
      <c r="F399" s="132">
        <f t="shared" si="26"/>
        <v>0</v>
      </c>
    </row>
    <row r="400" spans="1:6" s="155" customFormat="1" ht="11.25" customHeight="1">
      <c r="A400" s="18"/>
      <c r="B400" s="43"/>
      <c r="C400" s="10"/>
      <c r="D400" s="7"/>
      <c r="E400" s="27"/>
      <c r="F400" s="132"/>
    </row>
    <row r="401" spans="1:6" s="155" customFormat="1" ht="11.25" customHeight="1">
      <c r="A401" s="18"/>
      <c r="B401" s="43"/>
      <c r="C401" s="10"/>
      <c r="D401" s="7"/>
      <c r="E401" s="27"/>
      <c r="F401" s="132"/>
    </row>
    <row r="402" spans="1:6" s="155" customFormat="1" ht="11.25" customHeight="1" thickBot="1">
      <c r="A402" s="18"/>
      <c r="B402" s="43"/>
      <c r="C402" s="10"/>
      <c r="D402" s="7"/>
      <c r="E402" s="27"/>
      <c r="F402" s="132"/>
    </row>
    <row r="403" spans="1:6" s="220" customFormat="1" ht="19.899999999999999" customHeight="1" thickBot="1">
      <c r="A403" s="224" t="str">
        <f>A6</f>
        <v>1.</v>
      </c>
      <c r="B403" s="225" t="str">
        <f>B6</f>
        <v>PRIPREMNI RADOVI</v>
      </c>
      <c r="C403" s="226"/>
      <c r="D403" s="226"/>
      <c r="E403" s="227"/>
      <c r="F403" s="228" t="str">
        <f>IF(SUM(F1:F402)&gt;0,SUM(F1:F402),"")</f>
        <v/>
      </c>
    </row>
    <row r="404" spans="1:6" s="45" customFormat="1" ht="3" customHeight="1">
      <c r="C404" s="58"/>
      <c r="D404" s="59"/>
      <c r="F404" s="130"/>
    </row>
    <row r="406" spans="1:6">
      <c r="B406" s="47"/>
    </row>
    <row r="407" spans="1:6">
      <c r="B407" s="47"/>
    </row>
    <row r="408" spans="1:6">
      <c r="B408" s="50"/>
    </row>
    <row r="409" spans="1:6">
      <c r="B409" s="47"/>
    </row>
    <row r="411" spans="1:6">
      <c r="B411" s="93"/>
    </row>
    <row r="412" spans="1:6">
      <c r="B412" s="94"/>
      <c r="C412" s="90"/>
      <c r="D412" s="91"/>
    </row>
  </sheetData>
  <protectedRanges>
    <protectedRange sqref="C55:C60" name="Raspon2_1"/>
    <protectedRange sqref="E282 E187 E193:E201 E189 E206 E210:E216 E148 E183:E184 E224:E230 E235 E239:E246 E279 E267 E269 E272 E277 E203:E204 E218:E220 E232:E233 E248:E251 E253 E275" name="Raspon2_1_1"/>
    <protectedRange sqref="E276 E186 E254:E256 E265:E266 E261:E263" name="Raspon2_1_1_1"/>
    <protectedRange sqref="E159:E160 E146:E147 E190 E180 E205 E234 E188 E177:E178 E207 E221 E236 E149" name="Raspon1"/>
    <protectedRange sqref="E386:E387 E317:E362 E373:E378" name="Raspon2_1_2"/>
    <protectedRange sqref="E379 E363:E367 E388:E391 E372" name="Raspon2"/>
  </protectedRanges>
  <phoneticPr fontId="0" type="noConversion"/>
  <conditionalFormatting sqref="F10:F12">
    <cfRule type="cellIs" dxfId="34" priority="21" stopIfTrue="1" operator="greaterThan">
      <formula>0</formula>
    </cfRule>
  </conditionalFormatting>
  <conditionalFormatting sqref="F14:F15">
    <cfRule type="cellIs" dxfId="33" priority="19" stopIfTrue="1" operator="greaterThan">
      <formula>0</formula>
    </cfRule>
  </conditionalFormatting>
  <conditionalFormatting sqref="F23:F25">
    <cfRule type="cellIs" dxfId="32" priority="8" stopIfTrue="1" operator="greaterThan">
      <formula>0</formula>
    </cfRule>
  </conditionalFormatting>
  <conditionalFormatting sqref="F133:F135 F140:F142 F287:F288 F295:F296 F303:F304 F311">
    <cfRule type="cellIs" dxfId="31" priority="1" stopIfTrue="1" operator="greaterThan">
      <formula>0</formula>
    </cfRule>
  </conditionalFormatting>
  <conditionalFormatting sqref="F287:F288 F295:F296 F303:F304 F311 G287:G292 G295:G300 G303:G308 G311:G315">
    <cfRule type="cellIs" dxfId="30" priority="2" stopIfTrue="1" operator="equal">
      <formula>0</formula>
    </cfRule>
  </conditionalFormatting>
  <conditionalFormatting sqref="F287:F288 G287:G292 F295:F296 G295:G300 F303:F304 G303:G308 F311 G311:G315">
    <cfRule type="cellIs" dxfId="29" priority="3" stopIfTrue="1" operator="notEqual">
      <formula>#REF!</formula>
    </cfRule>
  </conditionalFormatting>
  <conditionalFormatting sqref="G57:G61">
    <cfRule type="cellIs" dxfId="28" priority="9" stopIfTrue="1" operator="greaterThan">
      <formula>0</formula>
    </cfRule>
  </conditionalFormatting>
  <conditionalFormatting sqref="G64:G70">
    <cfRule type="cellIs" dxfId="27" priority="4"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13" manualBreakCount="13">
    <brk id="19" max="5" man="1"/>
    <brk id="39" max="5" man="1"/>
    <brk id="70" max="5" man="1"/>
    <brk id="88" max="5" man="1"/>
    <brk id="112" max="5" man="1"/>
    <brk id="145" max="5" man="1"/>
    <brk id="232" max="5" man="1"/>
    <brk id="260" max="5" man="1"/>
    <brk id="293" max="5" man="1"/>
    <brk id="323" max="5" man="1"/>
    <brk id="348" max="5" man="1"/>
    <brk id="379" max="5" man="1"/>
    <brk id="39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18"/>
  <sheetViews>
    <sheetView showZeros="0" view="pageBreakPreview" zoomScaleNormal="100" zoomScaleSheetLayoutView="100" workbookViewId="0">
      <pane ySplit="6" topLeftCell="A46" activePane="bottomLeft" state="frozen"/>
      <selection activeCell="K62" sqref="K62"/>
      <selection pane="bottomLeft" activeCell="F61" sqref="F61"/>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11" ht="14.25" customHeight="1">
      <c r="A1" s="145"/>
      <c r="B1" s="145"/>
      <c r="C1" s="145"/>
      <c r="D1" s="104"/>
      <c r="E1" s="108"/>
      <c r="F1" s="345"/>
    </row>
    <row r="2" spans="1:11" ht="14.25" customHeight="1">
      <c r="A2" s="145"/>
      <c r="B2" s="145"/>
      <c r="C2" s="145"/>
      <c r="D2" s="104"/>
      <c r="E2" s="108"/>
      <c r="F2" s="134"/>
    </row>
    <row r="3" spans="1:11" ht="14.25" customHeight="1">
      <c r="A3" s="145"/>
      <c r="B3" s="145"/>
      <c r="C3" s="145"/>
      <c r="D3" s="104"/>
      <c r="E3" s="108"/>
      <c r="F3" s="345"/>
    </row>
    <row r="4" spans="1:11" s="231" customFormat="1">
      <c r="A4" s="141" t="s">
        <v>574</v>
      </c>
      <c r="B4" s="142" t="s">
        <v>19</v>
      </c>
      <c r="C4" s="143" t="s">
        <v>16</v>
      </c>
      <c r="D4" s="144" t="s">
        <v>17</v>
      </c>
      <c r="E4" s="144" t="s">
        <v>18</v>
      </c>
      <c r="F4" s="154" t="s">
        <v>571</v>
      </c>
    </row>
    <row r="5" spans="1:11" s="45" customFormat="1" ht="17.25" customHeight="1">
      <c r="A5" s="145"/>
      <c r="B5" s="145"/>
      <c r="C5" s="145"/>
      <c r="D5" s="104"/>
      <c r="E5" s="108"/>
      <c r="F5" s="354"/>
    </row>
    <row r="6" spans="1:11" s="78" customFormat="1" ht="15.75">
      <c r="A6" s="147" t="s">
        <v>65</v>
      </c>
      <c r="B6" s="148" t="s">
        <v>82</v>
      </c>
      <c r="C6" s="149"/>
      <c r="D6" s="150"/>
      <c r="E6" s="149"/>
      <c r="F6" s="355"/>
    </row>
    <row r="7" spans="1:11" ht="6.75" customHeight="1">
      <c r="A7" s="145"/>
      <c r="B7" s="145"/>
      <c r="C7" s="145"/>
      <c r="D7" s="104"/>
      <c r="E7" s="108"/>
      <c r="F7" s="350"/>
    </row>
    <row r="8" spans="1:11" s="124" customFormat="1">
      <c r="A8" s="234"/>
      <c r="B8" s="235" t="s">
        <v>0</v>
      </c>
      <c r="C8" s="235"/>
      <c r="D8" s="235"/>
      <c r="F8" s="358"/>
    </row>
    <row r="9" spans="1:11" s="255" customFormat="1" ht="45">
      <c r="A9" s="109"/>
      <c r="B9" s="19" t="s">
        <v>114</v>
      </c>
      <c r="C9" s="111"/>
      <c r="D9" s="112"/>
      <c r="E9" s="112"/>
      <c r="F9" s="360"/>
    </row>
    <row r="10" spans="1:11" s="233" customFormat="1" ht="33.75">
      <c r="A10" s="21"/>
      <c r="B10" s="22" t="s">
        <v>115</v>
      </c>
      <c r="C10" s="111"/>
      <c r="D10" s="333"/>
      <c r="E10" s="295"/>
      <c r="F10" s="362"/>
      <c r="G10" s="232"/>
      <c r="H10" s="232"/>
      <c r="I10" s="232"/>
      <c r="J10" s="232"/>
      <c r="K10" s="232"/>
    </row>
    <row r="11" spans="1:11" s="233" customFormat="1" ht="56.25">
      <c r="A11" s="21"/>
      <c r="B11" s="19" t="s">
        <v>116</v>
      </c>
      <c r="C11" s="111"/>
      <c r="D11" s="333"/>
      <c r="E11" s="295"/>
      <c r="F11" s="362"/>
      <c r="G11" s="232"/>
      <c r="H11" s="232"/>
      <c r="I11" s="232"/>
      <c r="J11" s="232"/>
      <c r="K11" s="232"/>
    </row>
    <row r="12" spans="1:11" ht="22.5">
      <c r="A12" s="109"/>
      <c r="B12" s="117" t="s">
        <v>117</v>
      </c>
      <c r="C12" s="111"/>
      <c r="D12" s="112"/>
      <c r="E12" s="112"/>
      <c r="F12" s="360"/>
    </row>
    <row r="13" spans="1:11" s="233" customFormat="1" ht="45">
      <c r="A13" s="21"/>
      <c r="B13" s="22" t="s">
        <v>118</v>
      </c>
      <c r="C13" s="111"/>
      <c r="D13" s="333"/>
      <c r="E13" s="295"/>
      <c r="F13" s="362"/>
      <c r="G13" s="232"/>
      <c r="H13" s="232"/>
      <c r="I13" s="232"/>
      <c r="J13" s="232"/>
      <c r="K13" s="232"/>
    </row>
    <row r="14" spans="1:11" ht="22.5">
      <c r="A14" s="109"/>
      <c r="B14" s="117" t="s">
        <v>119</v>
      </c>
      <c r="C14" s="111"/>
      <c r="D14" s="112"/>
      <c r="E14" s="112"/>
      <c r="F14" s="360"/>
    </row>
    <row r="15" spans="1:11" s="233" customFormat="1" ht="22.5">
      <c r="A15" s="21"/>
      <c r="B15" s="25" t="s">
        <v>120</v>
      </c>
      <c r="C15" s="334"/>
      <c r="D15" s="333"/>
      <c r="E15" s="295"/>
      <c r="F15" s="362"/>
      <c r="G15" s="232"/>
      <c r="H15" s="232"/>
      <c r="I15" s="232"/>
      <c r="J15" s="232"/>
      <c r="K15" s="232"/>
    </row>
    <row r="16" spans="1:11" s="233" customFormat="1" ht="33.75">
      <c r="A16" s="21"/>
      <c r="B16" s="22" t="s">
        <v>121</v>
      </c>
      <c r="C16" s="111"/>
      <c r="D16" s="333"/>
      <c r="E16" s="295"/>
      <c r="F16" s="362"/>
      <c r="G16" s="232"/>
      <c r="H16" s="232"/>
      <c r="I16" s="232"/>
      <c r="J16" s="232"/>
      <c r="K16" s="232"/>
    </row>
    <row r="17" spans="1:6">
      <c r="A17" s="109"/>
      <c r="B17" s="117"/>
      <c r="C17" s="111"/>
      <c r="D17" s="112"/>
      <c r="E17" s="112"/>
      <c r="F17" s="360"/>
    </row>
    <row r="18" spans="1:6" ht="67.5">
      <c r="A18" s="109"/>
      <c r="B18" s="117" t="s">
        <v>122</v>
      </c>
      <c r="C18" s="111"/>
      <c r="D18" s="112"/>
      <c r="E18" s="112"/>
      <c r="F18" s="360"/>
    </row>
    <row r="19" spans="1:6" ht="78.75">
      <c r="A19" s="109"/>
      <c r="B19" s="124" t="s">
        <v>126</v>
      </c>
      <c r="C19" s="111"/>
      <c r="D19" s="112"/>
      <c r="E19" s="112"/>
      <c r="F19" s="360"/>
    </row>
    <row r="20" spans="1:6" ht="51.75" customHeight="1">
      <c r="A20" s="105"/>
      <c r="B20" s="124" t="s">
        <v>123</v>
      </c>
      <c r="C20" s="111"/>
      <c r="D20" s="112"/>
      <c r="E20" s="112"/>
      <c r="F20" s="360"/>
    </row>
    <row r="21" spans="1:6" ht="33.75">
      <c r="A21" s="105"/>
      <c r="B21" s="124" t="s">
        <v>127</v>
      </c>
      <c r="C21" s="111"/>
      <c r="D21" s="112"/>
      <c r="E21" s="112"/>
      <c r="F21" s="360"/>
    </row>
    <row r="22" spans="1:6" ht="45">
      <c r="A22" s="105"/>
      <c r="B22" s="124" t="s">
        <v>128</v>
      </c>
      <c r="C22" s="111"/>
      <c r="D22" s="112"/>
      <c r="E22" s="112"/>
      <c r="F22" s="360"/>
    </row>
    <row r="23" spans="1:6" ht="56.25">
      <c r="A23" s="105"/>
      <c r="B23" s="124" t="s">
        <v>302</v>
      </c>
      <c r="C23" s="111"/>
      <c r="D23" s="112"/>
      <c r="E23" s="112"/>
      <c r="F23" s="360"/>
    </row>
    <row r="24" spans="1:6" ht="33.75">
      <c r="A24" s="105"/>
      <c r="B24" s="110" t="s">
        <v>307</v>
      </c>
      <c r="C24" s="111"/>
      <c r="D24" s="112"/>
      <c r="E24" s="112"/>
      <c r="F24" s="360"/>
    </row>
    <row r="25" spans="1:6">
      <c r="A25" s="105"/>
      <c r="B25" s="124"/>
      <c r="C25" s="111"/>
      <c r="D25" s="112"/>
      <c r="E25" s="112"/>
      <c r="F25" s="360"/>
    </row>
    <row r="26" spans="1:6" ht="22.5">
      <c r="A26" s="105"/>
      <c r="B26" s="122" t="s">
        <v>129</v>
      </c>
      <c r="C26" s="111"/>
      <c r="D26" s="112"/>
      <c r="E26" s="112"/>
      <c r="F26" s="360"/>
    </row>
    <row r="27" spans="1:6">
      <c r="A27" s="239" t="s">
        <v>49</v>
      </c>
      <c r="B27" s="124" t="s">
        <v>124</v>
      </c>
      <c r="C27" s="111"/>
      <c r="D27" s="112"/>
      <c r="E27" s="112"/>
      <c r="F27" s="360"/>
    </row>
    <row r="28" spans="1:6" ht="56.25">
      <c r="A28" s="239" t="s">
        <v>49</v>
      </c>
      <c r="B28" s="122" t="s">
        <v>550</v>
      </c>
      <c r="C28" s="111"/>
      <c r="D28" s="112"/>
      <c r="E28" s="112"/>
      <c r="F28" s="360"/>
    </row>
    <row r="29" spans="1:6" ht="33.75">
      <c r="A29" s="239" t="s">
        <v>49</v>
      </c>
      <c r="B29" s="117" t="s">
        <v>614</v>
      </c>
      <c r="C29" s="111"/>
      <c r="D29" s="112"/>
      <c r="E29" s="112"/>
      <c r="F29" s="360"/>
    </row>
    <row r="30" spans="1:6">
      <c r="A30" s="105"/>
      <c r="B30" s="117"/>
      <c r="C30" s="111"/>
      <c r="D30" s="112"/>
      <c r="E30" s="112"/>
      <c r="F30" s="360"/>
    </row>
    <row r="31" spans="1:6" ht="22.5">
      <c r="A31" s="105"/>
      <c r="B31" s="124" t="s">
        <v>125</v>
      </c>
      <c r="C31" s="111"/>
      <c r="D31" s="112"/>
      <c r="E31" s="112"/>
      <c r="F31" s="360"/>
    </row>
    <row r="32" spans="1:6" s="233" customFormat="1">
      <c r="A32" s="21"/>
      <c r="B32" s="124"/>
      <c r="E32" s="295"/>
      <c r="F32" s="362"/>
    </row>
    <row r="33" spans="1:12" ht="45">
      <c r="A33" s="297"/>
      <c r="B33" s="110" t="s">
        <v>96</v>
      </c>
      <c r="C33" s="298"/>
      <c r="D33" s="298"/>
      <c r="E33" s="107"/>
      <c r="F33" s="350"/>
    </row>
    <row r="34" spans="1:12">
      <c r="A34" s="297"/>
      <c r="B34" s="298"/>
      <c r="C34" s="298"/>
      <c r="D34" s="298"/>
      <c r="E34" s="107"/>
      <c r="F34" s="350"/>
    </row>
    <row r="35" spans="1:12" ht="146.25">
      <c r="A35" s="297"/>
      <c r="B35" s="110" t="s">
        <v>766</v>
      </c>
      <c r="C35" s="298"/>
      <c r="D35" s="298"/>
      <c r="E35" s="107"/>
      <c r="F35" s="350"/>
    </row>
    <row r="36" spans="1:12" ht="135">
      <c r="A36" s="297"/>
      <c r="B36" s="110" t="s">
        <v>1203</v>
      </c>
      <c r="C36" s="298"/>
      <c r="D36" s="298"/>
      <c r="E36" s="107"/>
      <c r="F36" s="350"/>
    </row>
    <row r="37" spans="1:12">
      <c r="A37" s="297"/>
      <c r="B37" s="298"/>
      <c r="C37" s="298"/>
      <c r="D37" s="298"/>
      <c r="E37" s="107"/>
      <c r="F37" s="350"/>
    </row>
    <row r="38" spans="1:12" s="282" customFormat="1" ht="24">
      <c r="A38" s="488">
        <f>COUNT($A$1:A37)+1</f>
        <v>1</v>
      </c>
      <c r="B38" s="371" t="s">
        <v>38</v>
      </c>
      <c r="C38" s="318"/>
      <c r="D38" s="285"/>
      <c r="E38" s="318"/>
      <c r="F38" s="372"/>
    </row>
    <row r="39" spans="1:12" s="5" customFormat="1" ht="21.6" customHeight="1">
      <c r="A39" s="14"/>
      <c r="B39" s="44" t="s">
        <v>32</v>
      </c>
      <c r="C39" s="27"/>
      <c r="D39" s="15"/>
      <c r="E39" s="27"/>
      <c r="F39" s="133"/>
    </row>
    <row r="40" spans="1:12" s="5" customFormat="1" ht="64.150000000000006" customHeight="1">
      <c r="A40" s="14"/>
      <c r="B40" s="44" t="s">
        <v>110</v>
      </c>
      <c r="C40" s="27"/>
      <c r="D40" s="409"/>
      <c r="E40" s="410"/>
      <c r="F40" s="469"/>
    </row>
    <row r="41" spans="1:12" s="5" customFormat="1">
      <c r="A41" s="14"/>
      <c r="B41" s="44" t="s">
        <v>111</v>
      </c>
      <c r="C41" s="27"/>
      <c r="D41" s="410"/>
      <c r="E41" s="410"/>
      <c r="F41" s="469"/>
    </row>
    <row r="42" spans="1:12" s="5" customFormat="1" ht="33" customHeight="1">
      <c r="A42" s="14"/>
      <c r="B42" s="44" t="s">
        <v>551</v>
      </c>
      <c r="C42" s="27"/>
      <c r="D42" s="410"/>
      <c r="E42" s="410"/>
      <c r="F42" s="469"/>
    </row>
    <row r="43" spans="1:12" s="5" customFormat="1">
      <c r="A43" s="14"/>
      <c r="B43" s="44" t="s">
        <v>107</v>
      </c>
      <c r="C43" s="27"/>
      <c r="D43" s="15"/>
      <c r="E43" s="27"/>
      <c r="F43" s="133"/>
    </row>
    <row r="44" spans="1:12" s="5" customFormat="1">
      <c r="A44" s="14"/>
      <c r="B44" s="44" t="s">
        <v>112</v>
      </c>
      <c r="C44" s="27"/>
      <c r="D44" s="15"/>
      <c r="E44" s="27"/>
      <c r="F44" s="133"/>
    </row>
    <row r="45" spans="1:12" s="5" customFormat="1" ht="73.900000000000006" customHeight="1">
      <c r="A45" s="18" t="s">
        <v>14</v>
      </c>
      <c r="B45" s="43" t="s">
        <v>301</v>
      </c>
      <c r="C45" s="10" t="s">
        <v>3</v>
      </c>
      <c r="D45" s="7">
        <v>1</v>
      </c>
      <c r="E45" s="27"/>
      <c r="F45" s="132">
        <f>ROUND(D45*E45,2)</f>
        <v>0</v>
      </c>
    </row>
    <row r="46" spans="1:12" s="5" customFormat="1" ht="23.45" customHeight="1">
      <c r="A46" s="18" t="s">
        <v>15</v>
      </c>
      <c r="B46" s="43" t="s">
        <v>108</v>
      </c>
      <c r="C46" s="10" t="s">
        <v>3</v>
      </c>
      <c r="D46" s="7">
        <v>12</v>
      </c>
      <c r="E46" s="27"/>
      <c r="F46" s="132">
        <f>ROUND(D46*E46,2)</f>
        <v>0</v>
      </c>
    </row>
    <row r="47" spans="1:12" s="5" customFormat="1" ht="45">
      <c r="A47" s="18" t="s">
        <v>13</v>
      </c>
      <c r="B47" s="43" t="s">
        <v>316</v>
      </c>
      <c r="C47" s="10" t="s">
        <v>3</v>
      </c>
      <c r="D47" s="7">
        <v>1</v>
      </c>
      <c r="E47" s="27"/>
      <c r="F47" s="132">
        <f>ROUND(D47*E47,2)</f>
        <v>0</v>
      </c>
    </row>
    <row r="48" spans="1:12" s="24" customFormat="1" ht="11.25" customHeight="1">
      <c r="A48" s="21"/>
      <c r="B48" s="22"/>
      <c r="C48" s="22"/>
      <c r="D48" s="27"/>
      <c r="E48" s="27"/>
      <c r="F48" s="132"/>
      <c r="G48" s="335"/>
      <c r="H48" s="23"/>
      <c r="I48" s="23"/>
      <c r="J48" s="23"/>
      <c r="K48" s="23"/>
      <c r="L48" s="23"/>
    </row>
    <row r="49" spans="1:12" s="282" customFormat="1" ht="48">
      <c r="A49" s="488">
        <f>COUNT($A$8:A46)+1</f>
        <v>2</v>
      </c>
      <c r="B49" s="371" t="s">
        <v>957</v>
      </c>
      <c r="C49" s="318"/>
      <c r="D49" s="285"/>
      <c r="E49" s="318"/>
      <c r="F49" s="132" t="str">
        <f t="shared" ref="F49:F110" si="0">IF(OR(OR(E49=0,E49=""),OR(D49=0,D49="")),"",D49*E49)</f>
        <v/>
      </c>
    </row>
    <row r="50" spans="1:12" s="24" customFormat="1" ht="45">
      <c r="A50" s="483"/>
      <c r="B50" s="22" t="s">
        <v>397</v>
      </c>
      <c r="C50" s="22"/>
      <c r="D50" s="410"/>
      <c r="E50" s="410"/>
      <c r="F50" s="132" t="str">
        <f t="shared" si="0"/>
        <v/>
      </c>
      <c r="G50" s="335"/>
      <c r="H50" s="23"/>
      <c r="I50" s="23"/>
      <c r="J50" s="23"/>
      <c r="K50" s="23"/>
      <c r="L50" s="23"/>
    </row>
    <row r="51" spans="1:12" s="24" customFormat="1" ht="11.25" customHeight="1">
      <c r="A51" s="21"/>
      <c r="B51" s="22" t="s">
        <v>396</v>
      </c>
      <c r="C51" s="22"/>
      <c r="D51" s="410"/>
      <c r="E51" s="410"/>
      <c r="F51" s="132" t="str">
        <f t="shared" si="0"/>
        <v/>
      </c>
      <c r="G51" s="335"/>
      <c r="H51" s="23"/>
      <c r="I51" s="23"/>
      <c r="J51" s="23"/>
      <c r="K51" s="23"/>
      <c r="L51" s="23"/>
    </row>
    <row r="52" spans="1:12" s="24" customFormat="1" ht="11.25" customHeight="1">
      <c r="A52" s="18" t="s">
        <v>14</v>
      </c>
      <c r="B52" s="32" t="s">
        <v>398</v>
      </c>
      <c r="C52" s="27" t="s">
        <v>3</v>
      </c>
      <c r="D52" s="27">
        <v>1</v>
      </c>
      <c r="E52" s="27"/>
      <c r="F52" s="132">
        <f>ROUND(D52*E52,2)</f>
        <v>0</v>
      </c>
      <c r="H52" s="23"/>
      <c r="I52" s="23"/>
      <c r="J52" s="23"/>
      <c r="K52" s="23"/>
      <c r="L52" s="23"/>
    </row>
    <row r="53" spans="1:12" s="24" customFormat="1" ht="11.25" customHeight="1">
      <c r="A53" s="18" t="s">
        <v>15</v>
      </c>
      <c r="B53" s="32" t="s">
        <v>399</v>
      </c>
      <c r="C53" s="27" t="s">
        <v>3</v>
      </c>
      <c r="D53" s="27">
        <v>1</v>
      </c>
      <c r="E53" s="27"/>
      <c r="F53" s="132">
        <f>ROUND(D53*E53,2)</f>
        <v>0</v>
      </c>
      <c r="H53" s="23"/>
      <c r="I53" s="23"/>
      <c r="J53" s="23"/>
      <c r="K53" s="23"/>
      <c r="L53" s="23"/>
    </row>
    <row r="54" spans="1:12" s="24" customFormat="1" ht="11.25" customHeight="1">
      <c r="A54" s="18" t="s">
        <v>13</v>
      </c>
      <c r="B54" s="32" t="s">
        <v>400</v>
      </c>
      <c r="C54" s="27" t="s">
        <v>3</v>
      </c>
      <c r="D54" s="27">
        <v>1</v>
      </c>
      <c r="E54" s="27"/>
      <c r="F54" s="132">
        <f>ROUND(D54*E54,2)</f>
        <v>0</v>
      </c>
      <c r="H54" s="23"/>
      <c r="I54" s="23"/>
      <c r="J54" s="23"/>
      <c r="K54" s="23"/>
      <c r="L54" s="23"/>
    </row>
    <row r="55" spans="1:12" s="24" customFormat="1" ht="11.25" customHeight="1">
      <c r="A55" s="21"/>
      <c r="B55" s="22"/>
      <c r="C55" s="111"/>
      <c r="D55" s="118"/>
      <c r="E55" s="27"/>
      <c r="F55" s="132" t="str">
        <f t="shared" si="0"/>
        <v/>
      </c>
      <c r="H55" s="23"/>
      <c r="I55" s="23"/>
      <c r="J55" s="23"/>
      <c r="K55" s="23"/>
      <c r="L55" s="23"/>
    </row>
    <row r="56" spans="1:12" s="282" customFormat="1" ht="36">
      <c r="A56" s="488">
        <f>COUNT($A$8:A53)+1</f>
        <v>3</v>
      </c>
      <c r="B56" s="371" t="s">
        <v>304</v>
      </c>
      <c r="C56" s="318"/>
      <c r="D56" s="285"/>
      <c r="E56" s="318"/>
      <c r="F56" s="132" t="str">
        <f t="shared" si="0"/>
        <v/>
      </c>
    </row>
    <row r="57" spans="1:12" s="5" customFormat="1" ht="33.75">
      <c r="A57" s="14"/>
      <c r="B57" s="44" t="s">
        <v>305</v>
      </c>
      <c r="C57" s="27"/>
      <c r="D57" s="410"/>
      <c r="E57" s="410"/>
      <c r="F57" s="132" t="str">
        <f t="shared" si="0"/>
        <v/>
      </c>
    </row>
    <row r="58" spans="1:12" s="5" customFormat="1" ht="45">
      <c r="A58" s="14"/>
      <c r="B58" s="44" t="s">
        <v>306</v>
      </c>
      <c r="C58" s="27"/>
      <c r="D58" s="410"/>
      <c r="E58" s="410"/>
      <c r="F58" s="132" t="str">
        <f t="shared" si="0"/>
        <v/>
      </c>
    </row>
    <row r="59" spans="1:12" s="5" customFormat="1" ht="22.5">
      <c r="A59" s="14"/>
      <c r="B59" s="44" t="s">
        <v>308</v>
      </c>
      <c r="C59" s="27"/>
      <c r="D59" s="15"/>
      <c r="E59" s="27"/>
      <c r="F59" s="132" t="str">
        <f t="shared" si="0"/>
        <v/>
      </c>
    </row>
    <row r="60" spans="1:12" s="5" customFormat="1">
      <c r="A60" s="14"/>
      <c r="B60" s="44" t="s">
        <v>448</v>
      </c>
      <c r="C60" s="27"/>
      <c r="D60" s="15"/>
      <c r="E60" s="27"/>
      <c r="F60" s="132" t="str">
        <f t="shared" si="0"/>
        <v/>
      </c>
    </row>
    <row r="61" spans="1:12" s="5" customFormat="1" ht="22.5">
      <c r="A61" s="18" t="s">
        <v>14</v>
      </c>
      <c r="B61" s="43" t="s">
        <v>312</v>
      </c>
      <c r="C61" s="10" t="s">
        <v>1</v>
      </c>
      <c r="D61" s="7">
        <v>89.7</v>
      </c>
      <c r="E61" s="27"/>
      <c r="F61" s="132">
        <f>ROUND(D61*E61,2)</f>
        <v>0</v>
      </c>
    </row>
    <row r="62" spans="1:12" s="5" customFormat="1">
      <c r="A62" s="18" t="s">
        <v>15</v>
      </c>
      <c r="B62" s="43" t="s">
        <v>313</v>
      </c>
      <c r="C62" s="10" t="s">
        <v>1</v>
      </c>
      <c r="D62" s="7">
        <v>65.7</v>
      </c>
      <c r="E62" s="27"/>
      <c r="F62" s="132">
        <f>ROUND(D62*E62,2)</f>
        <v>0</v>
      </c>
    </row>
    <row r="63" spans="1:12" s="5" customFormat="1">
      <c r="A63" s="18" t="s">
        <v>13</v>
      </c>
      <c r="B63" s="43" t="s">
        <v>309</v>
      </c>
      <c r="C63" s="10" t="s">
        <v>1</v>
      </c>
      <c r="D63" s="7">
        <v>95.2</v>
      </c>
      <c r="E63" s="27"/>
      <c r="F63" s="132">
        <f>ROUND(D63*E63,2)</f>
        <v>0</v>
      </c>
    </row>
    <row r="64" spans="1:12" s="5" customFormat="1">
      <c r="A64" s="18" t="s">
        <v>41</v>
      </c>
      <c r="B64" s="43" t="s">
        <v>314</v>
      </c>
      <c r="C64" s="10" t="s">
        <v>1</v>
      </c>
      <c r="D64" s="7">
        <v>72.5</v>
      </c>
      <c r="E64" s="27"/>
      <c r="F64" s="132">
        <f>ROUND(D64*E64,2)</f>
        <v>0</v>
      </c>
    </row>
    <row r="65" spans="1:6" s="5" customFormat="1" ht="11.25" customHeight="1">
      <c r="A65" s="18"/>
      <c r="B65" s="43"/>
      <c r="C65" s="10"/>
      <c r="D65" s="7"/>
      <c r="E65" s="27"/>
      <c r="F65" s="132" t="str">
        <f t="shared" si="0"/>
        <v/>
      </c>
    </row>
    <row r="66" spans="1:6" s="282" customFormat="1" ht="36">
      <c r="A66" s="488">
        <f>COUNT($A$8:A63)+1</f>
        <v>4</v>
      </c>
      <c r="B66" s="371" t="s">
        <v>958</v>
      </c>
      <c r="C66" s="318"/>
      <c r="D66" s="285"/>
      <c r="E66" s="318"/>
      <c r="F66" s="132" t="str">
        <f t="shared" si="0"/>
        <v/>
      </c>
    </row>
    <row r="67" spans="1:6" s="5" customFormat="1" ht="67.5">
      <c r="A67" s="14"/>
      <c r="B67" s="44" t="s">
        <v>959</v>
      </c>
      <c r="C67" s="27"/>
      <c r="D67" s="409"/>
      <c r="E67" s="410"/>
      <c r="F67" s="132" t="str">
        <f t="shared" si="0"/>
        <v/>
      </c>
    </row>
    <row r="68" spans="1:6" s="5" customFormat="1">
      <c r="A68" s="14"/>
      <c r="B68" s="44" t="s">
        <v>489</v>
      </c>
      <c r="C68" s="27"/>
      <c r="D68" s="410"/>
      <c r="E68" s="410"/>
      <c r="F68" s="132" t="str">
        <f t="shared" si="0"/>
        <v/>
      </c>
    </row>
    <row r="69" spans="1:6" s="5" customFormat="1" ht="43.5" customHeight="1">
      <c r="A69" s="14"/>
      <c r="B69" s="44" t="s">
        <v>487</v>
      </c>
      <c r="C69" s="27"/>
      <c r="D69" s="410"/>
      <c r="E69" s="410"/>
      <c r="F69" s="132" t="str">
        <f t="shared" si="0"/>
        <v/>
      </c>
    </row>
    <row r="70" spans="1:6" s="5" customFormat="1" ht="33" customHeight="1">
      <c r="A70" s="14"/>
      <c r="B70" s="44" t="s">
        <v>113</v>
      </c>
      <c r="C70" s="27"/>
      <c r="D70" s="15"/>
      <c r="E70" s="27"/>
      <c r="F70" s="132" t="str">
        <f t="shared" si="0"/>
        <v/>
      </c>
    </row>
    <row r="71" spans="1:6" s="5" customFormat="1" ht="45">
      <c r="A71" s="14"/>
      <c r="B71" s="44" t="s">
        <v>488</v>
      </c>
      <c r="C71" s="27"/>
      <c r="D71" s="15"/>
      <c r="E71" s="27"/>
      <c r="F71" s="132" t="str">
        <f t="shared" si="0"/>
        <v/>
      </c>
    </row>
    <row r="72" spans="1:6" s="5" customFormat="1" ht="22.5">
      <c r="A72" s="18" t="s">
        <v>14</v>
      </c>
      <c r="B72" s="43" t="s">
        <v>1175</v>
      </c>
      <c r="C72" s="10" t="s">
        <v>401</v>
      </c>
      <c r="D72" s="7">
        <v>16</v>
      </c>
      <c r="E72" s="27"/>
      <c r="F72" s="132">
        <f>ROUND(D72*E72,2)</f>
        <v>0</v>
      </c>
    </row>
    <row r="73" spans="1:6" s="5" customFormat="1">
      <c r="A73" s="18" t="s">
        <v>15</v>
      </c>
      <c r="B73" s="43" t="s">
        <v>960</v>
      </c>
      <c r="C73" s="10" t="s">
        <v>401</v>
      </c>
      <c r="D73" s="7">
        <v>2</v>
      </c>
      <c r="E73" s="27"/>
      <c r="F73" s="132">
        <f>ROUND(D73*E73,2)</f>
        <v>0</v>
      </c>
    </row>
    <row r="74" spans="1:6" s="5" customFormat="1">
      <c r="A74" s="18" t="s">
        <v>13</v>
      </c>
      <c r="B74" s="43" t="s">
        <v>980</v>
      </c>
      <c r="C74" s="10" t="s">
        <v>401</v>
      </c>
      <c r="D74" s="7">
        <v>1</v>
      </c>
      <c r="E74" s="27"/>
      <c r="F74" s="132">
        <f>ROUND(D74*E74,2)</f>
        <v>0</v>
      </c>
    </row>
    <row r="75" spans="1:6" s="1" customFormat="1" ht="11.25" customHeight="1">
      <c r="C75" s="3"/>
      <c r="D75" s="2"/>
      <c r="E75" s="3"/>
      <c r="F75" s="132" t="str">
        <f t="shared" si="0"/>
        <v/>
      </c>
    </row>
    <row r="76" spans="1:6" s="282" customFormat="1" ht="36">
      <c r="A76" s="488">
        <f>COUNT($A$8:A74)+1</f>
        <v>5</v>
      </c>
      <c r="B76" s="371" t="s">
        <v>981</v>
      </c>
      <c r="C76" s="318"/>
      <c r="D76" s="285"/>
      <c r="E76" s="318"/>
      <c r="F76" s="132" t="str">
        <f t="shared" si="0"/>
        <v/>
      </c>
    </row>
    <row r="77" spans="1:6" s="5" customFormat="1" ht="33.75" customHeight="1">
      <c r="A77" s="14"/>
      <c r="B77" s="44" t="s">
        <v>961</v>
      </c>
      <c r="C77" s="27"/>
      <c r="D77" s="409"/>
      <c r="E77" s="410"/>
      <c r="F77" s="132" t="str">
        <f t="shared" si="0"/>
        <v/>
      </c>
    </row>
    <row r="78" spans="1:6" s="5" customFormat="1" ht="67.5">
      <c r="A78" s="14"/>
      <c r="B78" s="44" t="s">
        <v>323</v>
      </c>
      <c r="C78" s="27"/>
      <c r="D78" s="410"/>
      <c r="E78" s="410"/>
      <c r="F78" s="132" t="str">
        <f t="shared" si="0"/>
        <v/>
      </c>
    </row>
    <row r="79" spans="1:6" s="5" customFormat="1" ht="23.45" customHeight="1">
      <c r="A79" s="14"/>
      <c r="B79" s="44" t="s">
        <v>962</v>
      </c>
      <c r="C79" s="27"/>
      <c r="D79" s="410"/>
      <c r="E79" s="410"/>
      <c r="F79" s="132" t="str">
        <f t="shared" si="0"/>
        <v/>
      </c>
    </row>
    <row r="80" spans="1:6" s="5" customFormat="1" ht="21.6" customHeight="1">
      <c r="A80" s="14"/>
      <c r="B80" s="44" t="s">
        <v>163</v>
      </c>
      <c r="C80" s="27"/>
      <c r="D80" s="15"/>
      <c r="E80" s="27"/>
      <c r="F80" s="132" t="str">
        <f t="shared" si="0"/>
        <v/>
      </c>
    </row>
    <row r="81" spans="1:7" s="5" customFormat="1" ht="45">
      <c r="A81" s="14"/>
      <c r="B81" s="244" t="s">
        <v>982</v>
      </c>
      <c r="C81" s="27"/>
      <c r="D81" s="15"/>
      <c r="E81" s="27"/>
      <c r="F81" s="132" t="str">
        <f t="shared" si="0"/>
        <v/>
      </c>
    </row>
    <row r="82" spans="1:7" s="5" customFormat="1">
      <c r="A82" s="18"/>
      <c r="B82" s="49"/>
      <c r="C82" s="27" t="s">
        <v>5</v>
      </c>
      <c r="D82" s="15">
        <v>475.5</v>
      </c>
      <c r="E82" s="27"/>
      <c r="F82" s="132">
        <f>ROUND(D82*E82,2)</f>
        <v>0</v>
      </c>
    </row>
    <row r="83" spans="1:7" s="1" customFormat="1" ht="11.25" customHeight="1">
      <c r="C83" s="3"/>
      <c r="D83" s="2"/>
      <c r="E83" s="3"/>
      <c r="F83" s="132" t="str">
        <f t="shared" si="0"/>
        <v/>
      </c>
    </row>
    <row r="84" spans="1:7" s="282" customFormat="1" ht="24.75" customHeight="1">
      <c r="A84" s="488">
        <f>COUNT($A$8:A82)+1</f>
        <v>6</v>
      </c>
      <c r="B84" s="371" t="s">
        <v>963</v>
      </c>
      <c r="C84" s="318"/>
      <c r="D84" s="285"/>
      <c r="E84" s="318"/>
      <c r="F84" s="132" t="str">
        <f t="shared" si="0"/>
        <v/>
      </c>
    </row>
    <row r="85" spans="1:7" s="5" customFormat="1" ht="21" customHeight="1">
      <c r="A85" s="14"/>
      <c r="B85" s="44" t="s">
        <v>393</v>
      </c>
      <c r="C85" s="27"/>
      <c r="D85" s="409"/>
      <c r="E85" s="410"/>
      <c r="F85" s="132" t="str">
        <f t="shared" si="0"/>
        <v/>
      </c>
    </row>
    <row r="86" spans="1:7" s="5" customFormat="1" ht="22.5">
      <c r="A86" s="14"/>
      <c r="B86" s="44" t="s">
        <v>964</v>
      </c>
      <c r="C86" s="27"/>
      <c r="D86" s="410"/>
      <c r="E86" s="410"/>
      <c r="F86" s="132" t="str">
        <f t="shared" si="0"/>
        <v/>
      </c>
    </row>
    <row r="87" spans="1:7" s="5" customFormat="1" ht="22.5">
      <c r="A87" s="14"/>
      <c r="B87" s="44" t="s">
        <v>163</v>
      </c>
      <c r="C87" s="27"/>
      <c r="D87" s="410"/>
      <c r="E87" s="410"/>
      <c r="F87" s="132" t="str">
        <f t="shared" si="0"/>
        <v/>
      </c>
    </row>
    <row r="88" spans="1:7" s="5" customFormat="1" ht="33.75">
      <c r="A88" s="14"/>
      <c r="B88" s="19" t="s">
        <v>815</v>
      </c>
      <c r="C88" s="27"/>
      <c r="D88" s="15"/>
      <c r="E88" s="27"/>
      <c r="F88" s="132" t="str">
        <f t="shared" si="0"/>
        <v/>
      </c>
    </row>
    <row r="89" spans="1:7" s="5" customFormat="1" ht="33.75">
      <c r="A89" s="18" t="s">
        <v>14</v>
      </c>
      <c r="B89" s="49" t="s">
        <v>965</v>
      </c>
      <c r="C89" s="27" t="s">
        <v>5</v>
      </c>
      <c r="D89" s="15">
        <v>12.5</v>
      </c>
      <c r="E89" s="27"/>
      <c r="F89" s="132">
        <f>ROUND(D89*E89,2)</f>
        <v>0</v>
      </c>
    </row>
    <row r="90" spans="1:7" s="5" customFormat="1">
      <c r="A90" s="18" t="s">
        <v>15</v>
      </c>
      <c r="B90" s="49" t="s">
        <v>966</v>
      </c>
      <c r="C90" s="27" t="s">
        <v>5</v>
      </c>
      <c r="D90" s="15">
        <v>269.7</v>
      </c>
      <c r="E90" s="27"/>
      <c r="F90" s="132">
        <f>ROUND(D90*E90,2)</f>
        <v>0</v>
      </c>
    </row>
    <row r="91" spans="1:7" s="5" customFormat="1" ht="45" customHeight="1">
      <c r="A91" s="18" t="s">
        <v>13</v>
      </c>
      <c r="B91" s="49" t="s">
        <v>1265</v>
      </c>
      <c r="C91" s="27" t="s">
        <v>5</v>
      </c>
      <c r="D91" s="15">
        <v>627</v>
      </c>
      <c r="E91" s="27"/>
      <c r="F91" s="132">
        <f>ROUND(D91*E91,2)</f>
        <v>0</v>
      </c>
    </row>
    <row r="92" spans="1:7" s="1" customFormat="1" ht="11.25" customHeight="1">
      <c r="C92" s="3"/>
      <c r="D92" s="2"/>
      <c r="E92" s="3"/>
      <c r="F92" s="132" t="str">
        <f t="shared" si="0"/>
        <v/>
      </c>
    </row>
    <row r="93" spans="1:7" s="282" customFormat="1" ht="12">
      <c r="A93" s="488">
        <f>COUNT($A$8:A90)+1</f>
        <v>7</v>
      </c>
      <c r="B93" s="371" t="s">
        <v>482</v>
      </c>
      <c r="C93" s="318"/>
      <c r="D93" s="285"/>
      <c r="E93" s="318"/>
      <c r="F93" s="132" t="str">
        <f t="shared" si="0"/>
        <v/>
      </c>
    </row>
    <row r="94" spans="1:7" s="5" customFormat="1" ht="22.5" customHeight="1">
      <c r="A94" s="483"/>
      <c r="B94" s="22" t="s">
        <v>483</v>
      </c>
      <c r="C94" s="22"/>
      <c r="D94" s="111"/>
      <c r="E94" s="118"/>
      <c r="F94" s="132" t="str">
        <f t="shared" si="0"/>
        <v/>
      </c>
      <c r="G94" s="31"/>
    </row>
    <row r="95" spans="1:7" s="5" customFormat="1" ht="12.75" customHeight="1">
      <c r="A95" s="14"/>
      <c r="B95" s="44" t="s">
        <v>484</v>
      </c>
      <c r="C95" s="27"/>
      <c r="D95" s="409"/>
      <c r="E95" s="410"/>
      <c r="F95" s="132" t="str">
        <f t="shared" si="0"/>
        <v/>
      </c>
    </row>
    <row r="96" spans="1:7" s="5" customFormat="1" ht="22.5" customHeight="1">
      <c r="A96" s="14"/>
      <c r="B96" s="44" t="s">
        <v>485</v>
      </c>
      <c r="C96" s="27"/>
      <c r="D96" s="410"/>
      <c r="E96" s="410"/>
      <c r="F96" s="132" t="str">
        <f t="shared" si="0"/>
        <v/>
      </c>
    </row>
    <row r="97" spans="1:12" s="5" customFormat="1">
      <c r="A97" s="14"/>
      <c r="B97" s="44" t="s">
        <v>486</v>
      </c>
      <c r="C97" s="27"/>
      <c r="D97" s="410"/>
      <c r="E97" s="410"/>
      <c r="F97" s="132" t="str">
        <f t="shared" si="0"/>
        <v/>
      </c>
    </row>
    <row r="98" spans="1:12" s="5" customFormat="1" ht="22.5">
      <c r="A98" s="14"/>
      <c r="B98" s="44" t="s">
        <v>163</v>
      </c>
      <c r="C98" s="27"/>
      <c r="D98" s="15"/>
      <c r="E98" s="27"/>
      <c r="F98" s="132" t="str">
        <f t="shared" si="0"/>
        <v/>
      </c>
    </row>
    <row r="99" spans="1:12" s="5" customFormat="1" ht="33.75">
      <c r="A99" s="14"/>
      <c r="B99" s="19" t="s">
        <v>815</v>
      </c>
      <c r="C99" s="27"/>
      <c r="D99" s="15"/>
      <c r="E99" s="27"/>
      <c r="F99" s="132" t="str">
        <f t="shared" si="0"/>
        <v/>
      </c>
    </row>
    <row r="100" spans="1:12" s="5" customFormat="1" ht="11.25" customHeight="1">
      <c r="A100" s="18" t="s">
        <v>14</v>
      </c>
      <c r="B100" s="49" t="s">
        <v>965</v>
      </c>
      <c r="C100" s="27" t="s">
        <v>5</v>
      </c>
      <c r="D100" s="15">
        <f>D89</f>
        <v>12.5</v>
      </c>
      <c r="E100" s="27"/>
      <c r="F100" s="132">
        <f>ROUND(D100*E100,2)</f>
        <v>0</v>
      </c>
    </row>
    <row r="101" spans="1:12" s="5" customFormat="1">
      <c r="A101" s="18" t="s">
        <v>15</v>
      </c>
      <c r="B101" s="49" t="s">
        <v>966</v>
      </c>
      <c r="C101" s="27" t="s">
        <v>5</v>
      </c>
      <c r="D101" s="15">
        <f>D90</f>
        <v>269.7</v>
      </c>
      <c r="E101" s="27"/>
      <c r="F101" s="132">
        <f>ROUND(D101*E101,2)</f>
        <v>0</v>
      </c>
    </row>
    <row r="102" spans="1:12" s="5" customFormat="1">
      <c r="A102" s="18" t="s">
        <v>13</v>
      </c>
      <c r="B102" s="49" t="s">
        <v>983</v>
      </c>
      <c r="C102" s="27" t="s">
        <v>5</v>
      </c>
      <c r="D102" s="15">
        <f>D91</f>
        <v>627</v>
      </c>
      <c r="E102" s="27"/>
      <c r="F102" s="132">
        <f>ROUND(D102*E102,2)</f>
        <v>0</v>
      </c>
    </row>
    <row r="103" spans="1:12" s="24" customFormat="1" ht="11.25" customHeight="1">
      <c r="A103" s="18"/>
      <c r="B103" s="489"/>
      <c r="C103" s="489"/>
      <c r="D103" s="30"/>
      <c r="E103" s="490"/>
      <c r="F103" s="132" t="str">
        <f t="shared" si="0"/>
        <v/>
      </c>
      <c r="G103" s="20"/>
      <c r="H103" s="23"/>
      <c r="I103" s="23"/>
      <c r="J103" s="23"/>
      <c r="K103" s="23"/>
      <c r="L103" s="23"/>
    </row>
    <row r="104" spans="1:12" s="282" customFormat="1" ht="24">
      <c r="A104" s="488">
        <f>COUNT($A$8:A101)+1</f>
        <v>8</v>
      </c>
      <c r="B104" s="371" t="s">
        <v>546</v>
      </c>
      <c r="C104" s="318"/>
      <c r="D104" s="285"/>
      <c r="E104" s="318"/>
      <c r="F104" s="132" t="str">
        <f t="shared" si="0"/>
        <v/>
      </c>
    </row>
    <row r="105" spans="1:12" s="5" customFormat="1" ht="56.25">
      <c r="A105" s="483"/>
      <c r="B105" s="22" t="s">
        <v>967</v>
      </c>
      <c r="C105" s="22"/>
      <c r="D105" s="409"/>
      <c r="E105" s="410"/>
      <c r="F105" s="132" t="str">
        <f t="shared" si="0"/>
        <v/>
      </c>
      <c r="G105" s="31"/>
    </row>
    <row r="106" spans="1:12" s="5" customFormat="1" ht="100.5" customHeight="1">
      <c r="A106" s="483"/>
      <c r="B106" s="22" t="s">
        <v>968</v>
      </c>
      <c r="C106" s="22"/>
      <c r="D106" s="410"/>
      <c r="E106" s="410"/>
      <c r="F106" s="132" t="str">
        <f t="shared" si="0"/>
        <v/>
      </c>
      <c r="G106" s="31"/>
    </row>
    <row r="107" spans="1:12" s="5" customFormat="1" ht="22.5">
      <c r="A107" s="483"/>
      <c r="B107" s="22" t="s">
        <v>547</v>
      </c>
      <c r="C107" s="22"/>
      <c r="D107" s="410"/>
      <c r="E107" s="410"/>
      <c r="F107" s="132" t="str">
        <f t="shared" si="0"/>
        <v/>
      </c>
      <c r="G107" s="31"/>
    </row>
    <row r="108" spans="1:12" s="5" customFormat="1" ht="67.5">
      <c r="A108" s="483" t="s">
        <v>1206</v>
      </c>
      <c r="B108" s="44" t="s">
        <v>1260</v>
      </c>
      <c r="C108" s="22"/>
      <c r="D108" s="410"/>
      <c r="E108" s="410"/>
      <c r="F108" s="132" t="str">
        <f t="shared" ref="F108" si="1">IF(OR(OR(E108=0,E108=""),OR(D108=0,D108="")),"",D108*E108)</f>
        <v/>
      </c>
      <c r="G108" s="31"/>
    </row>
    <row r="109" spans="1:12" s="24" customFormat="1" ht="11.25" customHeight="1">
      <c r="A109" s="21"/>
      <c r="B109" s="19" t="s">
        <v>164</v>
      </c>
      <c r="C109" s="19"/>
      <c r="D109" s="322"/>
      <c r="E109" s="323"/>
      <c r="F109" s="132" t="str">
        <f t="shared" si="0"/>
        <v/>
      </c>
      <c r="G109" s="411"/>
      <c r="H109" s="23"/>
      <c r="I109" s="23"/>
      <c r="J109" s="23"/>
      <c r="K109" s="23"/>
      <c r="L109" s="23"/>
    </row>
    <row r="110" spans="1:12" s="6" customFormat="1" ht="22.5">
      <c r="A110" s="491"/>
      <c r="B110" s="32" t="s">
        <v>1176</v>
      </c>
      <c r="C110" s="492"/>
      <c r="D110" s="493"/>
      <c r="E110" s="493"/>
      <c r="F110" s="132" t="str">
        <f t="shared" si="0"/>
        <v/>
      </c>
      <c r="H110" s="38"/>
      <c r="I110" s="5"/>
    </row>
    <row r="111" spans="1:12" s="5" customFormat="1" ht="10.9" customHeight="1">
      <c r="A111" s="18" t="s">
        <v>14</v>
      </c>
      <c r="B111" s="165" t="s">
        <v>969</v>
      </c>
      <c r="C111" s="30" t="s">
        <v>1</v>
      </c>
      <c r="D111" s="33">
        <v>234.2</v>
      </c>
      <c r="E111" s="27"/>
      <c r="F111" s="132">
        <f>ROUND(D111*E111,2)</f>
        <v>0</v>
      </c>
      <c r="G111" s="20"/>
    </row>
    <row r="112" spans="1:12" s="5" customFormat="1" ht="10.9" customHeight="1">
      <c r="A112" s="18" t="s">
        <v>15</v>
      </c>
      <c r="B112" s="165" t="s">
        <v>165</v>
      </c>
      <c r="C112" s="30" t="s">
        <v>37</v>
      </c>
      <c r="D112" s="33">
        <v>18.8</v>
      </c>
      <c r="E112" s="27"/>
      <c r="F112" s="132">
        <f>ROUND(D112*E112,2)</f>
        <v>0</v>
      </c>
      <c r="G112" s="33"/>
    </row>
    <row r="113" spans="1:17" s="5" customFormat="1" ht="3" customHeight="1">
      <c r="A113" s="18"/>
      <c r="B113" s="165"/>
      <c r="C113" s="30"/>
      <c r="D113" s="33"/>
      <c r="E113" s="27"/>
      <c r="F113" s="132"/>
      <c r="G113" s="20"/>
    </row>
    <row r="114" spans="1:17" s="5" customFormat="1" ht="22.5">
      <c r="A114" s="14" t="s">
        <v>1206</v>
      </c>
      <c r="B114" s="32" t="s">
        <v>1261</v>
      </c>
      <c r="C114" s="32"/>
      <c r="D114" s="27"/>
      <c r="E114" s="27"/>
      <c r="F114" s="132" t="str">
        <f>IF(OR(OR(E114=0,E114=""),OR(D114=0,D114="")),"",D114*E114)</f>
        <v/>
      </c>
      <c r="G114" s="98"/>
    </row>
    <row r="115" spans="1:17" s="5" customFormat="1" ht="10.9" customHeight="1">
      <c r="A115" s="18" t="s">
        <v>1204</v>
      </c>
      <c r="B115" s="165" t="s">
        <v>969</v>
      </c>
      <c r="C115" s="30" t="s">
        <v>1</v>
      </c>
      <c r="D115" s="33">
        <v>19.600000000000001</v>
      </c>
      <c r="E115" s="27"/>
      <c r="F115" s="132">
        <f>ROUND(D115*E115,2)</f>
        <v>0</v>
      </c>
      <c r="G115" s="20"/>
    </row>
    <row r="116" spans="1:17" s="5" customFormat="1" ht="10.9" customHeight="1">
      <c r="A116" s="18" t="s">
        <v>1262</v>
      </c>
      <c r="B116" s="165" t="s">
        <v>165</v>
      </c>
      <c r="C116" s="30" t="s">
        <v>37</v>
      </c>
      <c r="D116" s="33">
        <v>9.4</v>
      </c>
      <c r="E116" s="27"/>
      <c r="F116" s="132">
        <f>ROUND(D116*E116,2)</f>
        <v>0</v>
      </c>
      <c r="G116" s="20"/>
    </row>
    <row r="117" spans="1:17" s="5" customFormat="1" ht="11.25" customHeight="1">
      <c r="A117" s="18"/>
      <c r="B117" s="43"/>
      <c r="C117" s="10"/>
      <c r="D117" s="7"/>
      <c r="E117" s="27"/>
      <c r="F117" s="132" t="str">
        <f t="shared" ref="F117:F202" si="2">IF(OR(OR(E117=0,E117=""),OR(D117=0,D117="")),"",D117*E117)</f>
        <v/>
      </c>
    </row>
    <row r="118" spans="1:17" s="282" customFormat="1" ht="12">
      <c r="A118" s="488">
        <f>COUNT($A$8:A111)+1</f>
        <v>9</v>
      </c>
      <c r="B118" s="371" t="s">
        <v>615</v>
      </c>
      <c r="C118" s="318"/>
      <c r="D118" s="285"/>
      <c r="E118" s="318"/>
      <c r="F118" s="132" t="str">
        <f t="shared" si="2"/>
        <v/>
      </c>
    </row>
    <row r="119" spans="1:17" s="5" customFormat="1" ht="33.75">
      <c r="A119" s="483"/>
      <c r="B119" s="22" t="s">
        <v>970</v>
      </c>
      <c r="C119" s="22"/>
      <c r="D119" s="111"/>
      <c r="E119" s="118"/>
      <c r="F119" s="132" t="str">
        <f t="shared" si="2"/>
        <v/>
      </c>
      <c r="G119" s="31"/>
    </row>
    <row r="120" spans="1:17" s="5" customFormat="1" ht="22.5">
      <c r="A120" s="14"/>
      <c r="B120" s="44" t="s">
        <v>971</v>
      </c>
      <c r="C120" s="27"/>
      <c r="D120" s="15"/>
      <c r="E120" s="27"/>
      <c r="F120" s="132" t="str">
        <f t="shared" si="2"/>
        <v/>
      </c>
    </row>
    <row r="121" spans="1:17" s="1" customFormat="1" ht="11.25" customHeight="1">
      <c r="A121" s="18" t="s">
        <v>14</v>
      </c>
      <c r="B121" s="165" t="s">
        <v>972</v>
      </c>
      <c r="C121" s="30" t="s">
        <v>5</v>
      </c>
      <c r="D121" s="490">
        <v>26.5</v>
      </c>
      <c r="E121" s="27"/>
      <c r="F121" s="132">
        <f>ROUND(D121*E121,2)</f>
        <v>0</v>
      </c>
      <c r="I121" s="47"/>
      <c r="K121" s="50"/>
      <c r="L121" s="412"/>
      <c r="M121" s="412"/>
      <c r="N121" s="412"/>
      <c r="O121" s="412"/>
      <c r="P121" s="412"/>
      <c r="Q121" s="413"/>
    </row>
    <row r="122" spans="1:17" s="1" customFormat="1" ht="11.25" customHeight="1">
      <c r="A122" s="18" t="s">
        <v>15</v>
      </c>
      <c r="B122" s="165" t="s">
        <v>973</v>
      </c>
      <c r="C122" s="30" t="s">
        <v>37</v>
      </c>
      <c r="D122" s="490">
        <v>6.8</v>
      </c>
      <c r="E122" s="27"/>
      <c r="F122" s="132">
        <f>ROUND(D122*E122,2)</f>
        <v>0</v>
      </c>
      <c r="I122" s="47"/>
      <c r="K122" s="50"/>
      <c r="L122" s="412"/>
      <c r="M122" s="412"/>
      <c r="N122" s="412"/>
      <c r="O122" s="412"/>
      <c r="P122" s="412"/>
      <c r="Q122" s="413"/>
    </row>
    <row r="123" spans="1:17" s="5" customFormat="1" ht="11.25" customHeight="1">
      <c r="A123" s="18"/>
      <c r="B123" s="43"/>
      <c r="C123" s="10"/>
      <c r="D123" s="7"/>
      <c r="E123" s="27"/>
      <c r="F123" s="132" t="str">
        <f t="shared" si="2"/>
        <v/>
      </c>
    </row>
    <row r="124" spans="1:17" s="282" customFormat="1" ht="38.25" customHeight="1">
      <c r="A124" s="488">
        <f>COUNT($A$8:A121)+1</f>
        <v>10</v>
      </c>
      <c r="B124" s="371" t="s">
        <v>974</v>
      </c>
      <c r="C124" s="318"/>
      <c r="D124" s="285"/>
      <c r="E124" s="318"/>
      <c r="F124" s="132" t="str">
        <f t="shared" si="2"/>
        <v/>
      </c>
    </row>
    <row r="125" spans="1:17" s="5" customFormat="1" ht="45">
      <c r="A125" s="14"/>
      <c r="B125" s="44" t="s">
        <v>975</v>
      </c>
      <c r="C125" s="27"/>
      <c r="D125" s="15"/>
      <c r="E125" s="27"/>
      <c r="F125" s="132" t="str">
        <f t="shared" si="2"/>
        <v/>
      </c>
    </row>
    <row r="126" spans="1:17" s="5" customFormat="1">
      <c r="A126" s="14"/>
      <c r="B126" s="44" t="s">
        <v>976</v>
      </c>
      <c r="C126" s="27"/>
      <c r="D126" s="15"/>
      <c r="E126" s="27"/>
      <c r="F126" s="132" t="str">
        <f t="shared" si="2"/>
        <v/>
      </c>
    </row>
    <row r="127" spans="1:17" s="5" customFormat="1">
      <c r="A127" s="14"/>
      <c r="B127" s="44" t="s">
        <v>977</v>
      </c>
      <c r="C127" s="27"/>
      <c r="D127" s="15"/>
      <c r="E127" s="27"/>
      <c r="F127" s="132" t="str">
        <f t="shared" si="2"/>
        <v/>
      </c>
    </row>
    <row r="128" spans="1:17" s="5" customFormat="1">
      <c r="A128" s="18" t="s">
        <v>14</v>
      </c>
      <c r="B128" s="43" t="s">
        <v>1177</v>
      </c>
      <c r="C128" s="10" t="s">
        <v>37</v>
      </c>
      <c r="D128" s="7">
        <v>208</v>
      </c>
      <c r="E128" s="27"/>
      <c r="F128" s="132">
        <f>ROUND(D128*E128,2)</f>
        <v>0</v>
      </c>
    </row>
    <row r="129" spans="1:7" s="5" customFormat="1">
      <c r="A129" s="18" t="s">
        <v>15</v>
      </c>
      <c r="B129" s="43" t="s">
        <v>978</v>
      </c>
      <c r="C129" s="10" t="s">
        <v>37</v>
      </c>
      <c r="D129" s="7">
        <v>83.2</v>
      </c>
      <c r="E129" s="27"/>
      <c r="F129" s="132">
        <f>ROUND(D129*E129,2)</f>
        <v>0</v>
      </c>
    </row>
    <row r="130" spans="1:7" s="5" customFormat="1" ht="22.5">
      <c r="A130" s="18" t="s">
        <v>13</v>
      </c>
      <c r="B130" s="43" t="s">
        <v>979</v>
      </c>
      <c r="C130" s="10" t="s">
        <v>37</v>
      </c>
      <c r="D130" s="7">
        <v>94.9</v>
      </c>
      <c r="E130" s="27"/>
      <c r="F130" s="132">
        <f>ROUND(D130*E130,2)</f>
        <v>0</v>
      </c>
    </row>
    <row r="131" spans="1:7" s="1" customFormat="1" ht="11.25" customHeight="1">
      <c r="C131" s="3"/>
      <c r="D131" s="2"/>
      <c r="E131" s="3"/>
      <c r="F131" s="132" t="str">
        <f t="shared" si="2"/>
        <v/>
      </c>
    </row>
    <row r="132" spans="1:7" s="282" customFormat="1" ht="24">
      <c r="A132" s="488">
        <f>COUNT($A$8:A129)+1</f>
        <v>11</v>
      </c>
      <c r="B132" s="371" t="s">
        <v>994</v>
      </c>
      <c r="C132" s="318"/>
      <c r="D132" s="285"/>
      <c r="E132" s="318"/>
      <c r="F132" s="132" t="str">
        <f t="shared" si="2"/>
        <v/>
      </c>
    </row>
    <row r="133" spans="1:7" s="5" customFormat="1" ht="33.75">
      <c r="A133" s="14"/>
      <c r="B133" s="44" t="s">
        <v>984</v>
      </c>
      <c r="C133" s="27"/>
      <c r="D133" s="15"/>
      <c r="E133" s="27"/>
      <c r="F133" s="132" t="str">
        <f t="shared" si="2"/>
        <v/>
      </c>
    </row>
    <row r="134" spans="1:7" s="5" customFormat="1" ht="67.5">
      <c r="A134" s="14"/>
      <c r="B134" s="44" t="s">
        <v>1178</v>
      </c>
      <c r="C134" s="27"/>
      <c r="D134" s="15"/>
      <c r="E134" s="27"/>
      <c r="F134" s="132" t="str">
        <f t="shared" si="2"/>
        <v/>
      </c>
    </row>
    <row r="135" spans="1:7" s="5" customFormat="1" ht="56.25">
      <c r="A135" s="14"/>
      <c r="B135" s="44" t="s">
        <v>985</v>
      </c>
      <c r="C135" s="27"/>
      <c r="D135" s="15"/>
      <c r="E135" s="27"/>
      <c r="F135" s="132" t="str">
        <f t="shared" si="2"/>
        <v/>
      </c>
    </row>
    <row r="136" spans="1:7" s="5" customFormat="1" ht="22.5">
      <c r="A136" s="14"/>
      <c r="B136" s="44" t="s">
        <v>163</v>
      </c>
      <c r="C136" s="27"/>
      <c r="D136" s="15"/>
      <c r="E136" s="27"/>
      <c r="F136" s="132" t="str">
        <f t="shared" si="2"/>
        <v/>
      </c>
    </row>
    <row r="137" spans="1:7" s="5" customFormat="1" ht="33.75">
      <c r="A137" s="14"/>
      <c r="B137" s="19" t="s">
        <v>815</v>
      </c>
      <c r="C137" s="27"/>
      <c r="D137" s="15"/>
      <c r="E137" s="27"/>
      <c r="F137" s="132" t="str">
        <f t="shared" si="2"/>
        <v/>
      </c>
    </row>
    <row r="138" spans="1:7" s="5" customFormat="1" ht="22.5">
      <c r="A138" s="18" t="s">
        <v>14</v>
      </c>
      <c r="B138" s="49" t="s">
        <v>1180</v>
      </c>
      <c r="C138" s="27" t="s">
        <v>5</v>
      </c>
      <c r="D138" s="15">
        <v>145.5</v>
      </c>
      <c r="E138" s="27"/>
      <c r="F138" s="132">
        <f>ROUND(D138*E138,2)</f>
        <v>0</v>
      </c>
    </row>
    <row r="139" spans="1:7" s="5" customFormat="1" ht="21.75" customHeight="1">
      <c r="A139" s="18" t="s">
        <v>15</v>
      </c>
      <c r="B139" s="49" t="s">
        <v>1179</v>
      </c>
      <c r="C139" s="27" t="s">
        <v>3</v>
      </c>
      <c r="D139" s="15">
        <v>2</v>
      </c>
      <c r="E139" s="27"/>
      <c r="F139" s="132">
        <f>ROUND(D139*E139,2)</f>
        <v>0</v>
      </c>
    </row>
    <row r="140" spans="1:7" s="5" customFormat="1" ht="11.25" customHeight="1">
      <c r="A140" s="18"/>
      <c r="B140" s="43"/>
      <c r="C140" s="10"/>
      <c r="D140" s="7"/>
      <c r="E140" s="27"/>
      <c r="F140" s="132" t="str">
        <f t="shared" si="2"/>
        <v/>
      </c>
    </row>
    <row r="141" spans="1:7" s="282" customFormat="1" ht="24">
      <c r="A141" s="488">
        <f>COUNT($A$8:A132)+1</f>
        <v>12</v>
      </c>
      <c r="B141" s="371" t="s">
        <v>1184</v>
      </c>
      <c r="C141" s="318"/>
      <c r="D141" s="285"/>
      <c r="E141" s="318"/>
      <c r="F141" s="132" t="str">
        <f t="shared" si="2"/>
        <v/>
      </c>
    </row>
    <row r="142" spans="1:7" s="5" customFormat="1" ht="67.5">
      <c r="A142" s="483"/>
      <c r="B142" s="22" t="s">
        <v>1183</v>
      </c>
      <c r="C142" s="22"/>
      <c r="D142" s="111"/>
      <c r="E142" s="118"/>
      <c r="F142" s="132" t="str">
        <f t="shared" si="2"/>
        <v/>
      </c>
      <c r="G142" s="31"/>
    </row>
    <row r="143" spans="1:7" s="5" customFormat="1" ht="78.75" customHeight="1">
      <c r="A143" s="483"/>
      <c r="B143" s="22" t="s">
        <v>1185</v>
      </c>
      <c r="C143" s="22"/>
      <c r="D143" s="111"/>
      <c r="E143" s="118"/>
      <c r="F143" s="132" t="str">
        <f t="shared" si="2"/>
        <v/>
      </c>
      <c r="G143" s="31"/>
    </row>
    <row r="144" spans="1:7" s="5" customFormat="1" ht="33.75">
      <c r="A144" s="483"/>
      <c r="B144" s="22" t="s">
        <v>1186</v>
      </c>
      <c r="C144" s="22"/>
      <c r="D144" s="111"/>
      <c r="E144" s="118"/>
      <c r="F144" s="132" t="str">
        <f t="shared" si="2"/>
        <v/>
      </c>
      <c r="G144" s="31"/>
    </row>
    <row r="145" spans="1:17" s="5" customFormat="1" ht="22.5">
      <c r="A145" s="14"/>
      <c r="B145" s="44" t="s">
        <v>1187</v>
      </c>
      <c r="C145" s="27"/>
      <c r="D145" s="15"/>
      <c r="E145" s="27"/>
      <c r="F145" s="132" t="str">
        <f t="shared" si="2"/>
        <v/>
      </c>
    </row>
    <row r="146" spans="1:17" s="5" customFormat="1" ht="56.25">
      <c r="A146" s="494" t="s">
        <v>1206</v>
      </c>
      <c r="B146" s="44" t="s">
        <v>1205</v>
      </c>
      <c r="C146" s="27"/>
      <c r="D146" s="15"/>
      <c r="E146" s="27"/>
      <c r="F146" s="132"/>
    </row>
    <row r="147" spans="1:17" s="1" customFormat="1" ht="33.75">
      <c r="A147" s="18" t="s">
        <v>14</v>
      </c>
      <c r="B147" s="165" t="s">
        <v>1188</v>
      </c>
      <c r="C147" s="30" t="s">
        <v>37</v>
      </c>
      <c r="D147" s="490">
        <v>387.6</v>
      </c>
      <c r="E147" s="27"/>
      <c r="F147" s="132">
        <f>ROUND(D147*E147,2)</f>
        <v>0</v>
      </c>
      <c r="I147" s="47"/>
      <c r="K147" s="50"/>
      <c r="L147" s="412"/>
      <c r="M147" s="412"/>
      <c r="N147" s="412"/>
      <c r="O147" s="412"/>
      <c r="P147" s="412"/>
      <c r="Q147" s="413"/>
    </row>
    <row r="148" spans="1:17" s="5" customFormat="1" ht="22.5">
      <c r="A148" s="18" t="s">
        <v>15</v>
      </c>
      <c r="B148" s="40" t="s">
        <v>1190</v>
      </c>
      <c r="C148" s="30" t="s">
        <v>1</v>
      </c>
      <c r="D148" s="33">
        <v>125.7</v>
      </c>
      <c r="E148" s="27"/>
      <c r="F148" s="132">
        <f>ROUND(D148*E148,2)</f>
        <v>0</v>
      </c>
      <c r="G148" s="20"/>
    </row>
    <row r="149" spans="1:17" s="5" customFormat="1" ht="11.25" customHeight="1">
      <c r="A149" s="18" t="s">
        <v>13</v>
      </c>
      <c r="B149" s="40" t="s">
        <v>1189</v>
      </c>
      <c r="C149" s="30" t="s">
        <v>4</v>
      </c>
      <c r="D149" s="33">
        <v>4</v>
      </c>
      <c r="E149" s="27"/>
      <c r="F149" s="132">
        <f>ROUND(D149*E149,2)</f>
        <v>0</v>
      </c>
      <c r="G149" s="20"/>
    </row>
    <row r="150" spans="1:17" s="1" customFormat="1" ht="33.75">
      <c r="A150" s="18" t="s">
        <v>1204</v>
      </c>
      <c r="B150" s="165" t="s">
        <v>1257</v>
      </c>
      <c r="C150" s="30" t="s">
        <v>37</v>
      </c>
      <c r="D150" s="490">
        <v>38.9</v>
      </c>
      <c r="E150" s="27"/>
      <c r="F150" s="132">
        <f>ROUND(D150*E150,2)</f>
        <v>0</v>
      </c>
      <c r="I150" s="47"/>
      <c r="K150" s="50"/>
      <c r="L150" s="412"/>
      <c r="M150" s="412"/>
      <c r="N150" s="412"/>
      <c r="O150" s="412"/>
      <c r="P150" s="412"/>
      <c r="Q150" s="413"/>
    </row>
    <row r="151" spans="1:17" s="5" customFormat="1" ht="11.25" customHeight="1">
      <c r="A151" s="18"/>
      <c r="B151" s="43"/>
      <c r="C151" s="10"/>
      <c r="D151" s="7"/>
      <c r="E151" s="27"/>
      <c r="F151" s="132" t="str">
        <f t="shared" si="2"/>
        <v/>
      </c>
    </row>
    <row r="152" spans="1:17" s="282" customFormat="1" ht="12">
      <c r="A152" s="488">
        <f>COUNT($A$8:A143)+1</f>
        <v>13</v>
      </c>
      <c r="B152" s="371" t="s">
        <v>986</v>
      </c>
      <c r="C152" s="318"/>
      <c r="D152" s="285"/>
      <c r="E152" s="318"/>
      <c r="F152" s="132" t="str">
        <f t="shared" si="2"/>
        <v/>
      </c>
    </row>
    <row r="153" spans="1:17" s="5" customFormat="1" ht="33.75">
      <c r="A153" s="483"/>
      <c r="B153" s="22" t="s">
        <v>987</v>
      </c>
      <c r="C153" s="22"/>
      <c r="D153" s="111"/>
      <c r="E153" s="118"/>
      <c r="F153" s="132" t="str">
        <f t="shared" si="2"/>
        <v/>
      </c>
      <c r="G153" s="31"/>
    </row>
    <row r="154" spans="1:17" s="5" customFormat="1" ht="67.5">
      <c r="A154" s="483"/>
      <c r="B154" s="22" t="s">
        <v>988</v>
      </c>
      <c r="C154" s="22"/>
      <c r="D154" s="111"/>
      <c r="E154" s="118"/>
      <c r="F154" s="132" t="str">
        <f t="shared" si="2"/>
        <v/>
      </c>
      <c r="G154" s="31"/>
    </row>
    <row r="155" spans="1:17" s="5" customFormat="1" ht="45">
      <c r="A155" s="483"/>
      <c r="B155" s="22" t="s">
        <v>989</v>
      </c>
      <c r="C155" s="22"/>
      <c r="D155" s="111"/>
      <c r="E155" s="118"/>
      <c r="F155" s="132" t="str">
        <f t="shared" si="2"/>
        <v/>
      </c>
      <c r="G155" s="31"/>
    </row>
    <row r="156" spans="1:17" s="5" customFormat="1" ht="11.25" customHeight="1">
      <c r="A156" s="14"/>
      <c r="B156" s="44" t="s">
        <v>990</v>
      </c>
      <c r="C156" s="27"/>
      <c r="D156" s="15"/>
      <c r="E156" s="27"/>
      <c r="F156" s="132" t="str">
        <f t="shared" si="2"/>
        <v/>
      </c>
    </row>
    <row r="157" spans="1:17" s="1" customFormat="1" ht="11.25" customHeight="1">
      <c r="A157" s="18"/>
      <c r="B157" s="165" t="s">
        <v>991</v>
      </c>
      <c r="C157" s="30" t="s">
        <v>37</v>
      </c>
      <c r="D157" s="490">
        <v>17.25</v>
      </c>
      <c r="E157" s="27"/>
      <c r="F157" s="132">
        <f>ROUND(D157*E157,2)</f>
        <v>0</v>
      </c>
      <c r="I157" s="47"/>
      <c r="K157" s="50"/>
      <c r="L157" s="412"/>
      <c r="M157" s="412"/>
      <c r="N157" s="412"/>
      <c r="O157" s="412"/>
      <c r="P157" s="412"/>
      <c r="Q157" s="413"/>
    </row>
    <row r="158" spans="1:17" s="6" customFormat="1" ht="10.9" customHeight="1">
      <c r="A158" s="18"/>
      <c r="B158" s="165"/>
      <c r="C158" s="34"/>
      <c r="D158" s="33"/>
      <c r="E158" s="27"/>
      <c r="F158" s="132" t="str">
        <f t="shared" si="2"/>
        <v/>
      </c>
      <c r="G158" s="20"/>
    </row>
    <row r="159" spans="1:17" s="282" customFormat="1" ht="24">
      <c r="A159" s="488">
        <f>COUNT($A$8:A156)+1</f>
        <v>14</v>
      </c>
      <c r="B159" s="371" t="s">
        <v>319</v>
      </c>
      <c r="C159" s="318"/>
      <c r="D159" s="285"/>
      <c r="E159" s="318"/>
      <c r="F159" s="132" t="str">
        <f t="shared" si="2"/>
        <v/>
      </c>
    </row>
    <row r="160" spans="1:17" s="5" customFormat="1" ht="33.75">
      <c r="A160" s="483"/>
      <c r="B160" s="22" t="s">
        <v>548</v>
      </c>
      <c r="C160" s="22"/>
      <c r="D160" s="111"/>
      <c r="E160" s="118"/>
      <c r="F160" s="132" t="str">
        <f t="shared" si="2"/>
        <v/>
      </c>
      <c r="G160" s="31"/>
    </row>
    <row r="161" spans="1:11" s="5" customFormat="1" ht="45">
      <c r="A161" s="483"/>
      <c r="B161" s="22" t="s">
        <v>320</v>
      </c>
      <c r="C161" s="22"/>
      <c r="D161" s="111"/>
      <c r="E161" s="118"/>
      <c r="F161" s="132" t="str">
        <f t="shared" si="2"/>
        <v/>
      </c>
      <c r="G161" s="31"/>
    </row>
    <row r="162" spans="1:11" s="5" customFormat="1" ht="33.75">
      <c r="A162" s="483"/>
      <c r="B162" s="22" t="s">
        <v>549</v>
      </c>
      <c r="C162" s="22"/>
      <c r="D162" s="111"/>
      <c r="E162" s="118"/>
      <c r="F162" s="132" t="str">
        <f t="shared" si="2"/>
        <v/>
      </c>
      <c r="G162" s="31"/>
    </row>
    <row r="163" spans="1:11" s="5" customFormat="1" ht="33.75">
      <c r="A163" s="483"/>
      <c r="B163" s="22" t="s">
        <v>315</v>
      </c>
      <c r="C163" s="22"/>
      <c r="D163" s="111"/>
      <c r="E163" s="118"/>
      <c r="F163" s="132" t="str">
        <f t="shared" si="2"/>
        <v/>
      </c>
      <c r="G163" s="31"/>
    </row>
    <row r="164" spans="1:11" s="5" customFormat="1" ht="22.5">
      <c r="A164" s="18" t="s">
        <v>14</v>
      </c>
      <c r="B164" s="40" t="s">
        <v>992</v>
      </c>
      <c r="C164" s="30" t="s">
        <v>5</v>
      </c>
      <c r="D164" s="33">
        <v>8</v>
      </c>
      <c r="E164" s="27"/>
      <c r="F164" s="132">
        <f>ROUND(D164*E164,2)</f>
        <v>0</v>
      </c>
      <c r="G164" s="20"/>
    </row>
    <row r="165" spans="1:11" s="5" customFormat="1" ht="10.9" customHeight="1">
      <c r="A165" s="18" t="s">
        <v>15</v>
      </c>
      <c r="B165" s="40" t="s">
        <v>993</v>
      </c>
      <c r="C165" s="30" t="s">
        <v>4</v>
      </c>
      <c r="D165" s="33">
        <v>4</v>
      </c>
      <c r="E165" s="27"/>
      <c r="F165" s="132">
        <f>ROUND(D165*E165,2)</f>
        <v>0</v>
      </c>
      <c r="G165" s="20"/>
    </row>
    <row r="166" spans="1:11" s="6" customFormat="1" ht="11.25" customHeight="1">
      <c r="A166" s="480"/>
      <c r="B166" s="26"/>
      <c r="C166" s="34"/>
      <c r="D166" s="33"/>
      <c r="E166" s="33"/>
      <c r="F166" s="495"/>
    </row>
    <row r="167" spans="1:11" s="8" customFormat="1" ht="36.75" customHeight="1">
      <c r="A167" s="488">
        <f>COUNT($A$1:A166)+1</f>
        <v>15</v>
      </c>
      <c r="B167" s="223" t="s">
        <v>1264</v>
      </c>
      <c r="C167" s="9"/>
      <c r="D167" s="35"/>
      <c r="E167" s="9"/>
      <c r="F167" s="36"/>
    </row>
    <row r="168" spans="1:11" s="24" customFormat="1" ht="90.75" customHeight="1">
      <c r="A168" s="21"/>
      <c r="B168" s="19" t="s">
        <v>1266</v>
      </c>
      <c r="C168" s="322"/>
      <c r="D168" s="323"/>
      <c r="E168" s="481"/>
      <c r="F168" s="411"/>
      <c r="G168" s="23"/>
      <c r="H168" s="23"/>
      <c r="I168" s="23"/>
      <c r="J168" s="23"/>
      <c r="K168" s="23"/>
    </row>
    <row r="169" spans="1:11" s="24" customFormat="1" ht="56.25">
      <c r="A169" s="21"/>
      <c r="B169" s="19" t="s">
        <v>1263</v>
      </c>
      <c r="C169" s="322"/>
      <c r="D169" s="323"/>
      <c r="E169" s="481"/>
      <c r="F169" s="411"/>
      <c r="G169" s="23"/>
      <c r="H169" s="23"/>
      <c r="I169" s="23"/>
      <c r="J169" s="23"/>
      <c r="K169" s="23"/>
    </row>
    <row r="170" spans="1:11" s="24" customFormat="1" ht="33.75">
      <c r="A170" s="21"/>
      <c r="B170" s="19" t="s">
        <v>1267</v>
      </c>
      <c r="C170" s="322"/>
      <c r="D170" s="323"/>
      <c r="E170" s="481"/>
      <c r="F170" s="132" t="str">
        <f t="shared" si="2"/>
        <v/>
      </c>
      <c r="G170" s="23"/>
      <c r="H170" s="23"/>
      <c r="I170" s="23"/>
      <c r="J170" s="23"/>
      <c r="K170" s="23"/>
    </row>
    <row r="171" spans="1:11" s="6" customFormat="1" ht="11.25" customHeight="1">
      <c r="A171" s="18" t="s">
        <v>14</v>
      </c>
      <c r="B171" s="482" t="s">
        <v>1268</v>
      </c>
      <c r="C171" s="34" t="s">
        <v>5</v>
      </c>
      <c r="D171" s="33">
        <v>105</v>
      </c>
      <c r="E171" s="33"/>
      <c r="F171" s="132">
        <f>ROUND(D171*E171,2)</f>
        <v>0</v>
      </c>
    </row>
    <row r="172" spans="1:11" s="6" customFormat="1" ht="22.5">
      <c r="A172" s="18" t="s">
        <v>15</v>
      </c>
      <c r="B172" s="482" t="s">
        <v>1269</v>
      </c>
      <c r="C172" s="34" t="s">
        <v>5</v>
      </c>
      <c r="D172" s="33">
        <v>60</v>
      </c>
      <c r="E172" s="33"/>
      <c r="F172" s="132">
        <f>ROUND(D172*E172,2)</f>
        <v>0</v>
      </c>
    </row>
    <row r="173" spans="1:11" s="6" customFormat="1" ht="11.25" customHeight="1">
      <c r="A173" s="18"/>
      <c r="B173" s="165"/>
      <c r="C173" s="34"/>
      <c r="D173" s="33"/>
      <c r="E173" s="27"/>
      <c r="F173" s="20"/>
      <c r="G173" s="20"/>
    </row>
    <row r="174" spans="1:11" s="8" customFormat="1" ht="24">
      <c r="A174" s="488">
        <f>COUNT($A$1:A173)+1</f>
        <v>16</v>
      </c>
      <c r="B174" s="223" t="s">
        <v>1274</v>
      </c>
      <c r="C174" s="9"/>
      <c r="D174" s="35"/>
      <c r="E174" s="9"/>
      <c r="F174" s="36"/>
    </row>
    <row r="175" spans="1:11" s="5" customFormat="1" ht="56.25">
      <c r="A175" s="483"/>
      <c r="B175" s="22" t="s">
        <v>1275</v>
      </c>
      <c r="C175" s="22"/>
      <c r="D175" s="111"/>
      <c r="E175" s="118"/>
      <c r="F175" s="3"/>
      <c r="G175" s="31"/>
    </row>
    <row r="176" spans="1:11" s="5" customFormat="1" ht="79.5" customHeight="1">
      <c r="A176" s="483"/>
      <c r="B176" s="22" t="s">
        <v>1276</v>
      </c>
      <c r="C176" s="22"/>
      <c r="D176" s="111"/>
      <c r="E176" s="118"/>
      <c r="F176" s="3"/>
      <c r="G176" s="31"/>
    </row>
    <row r="177" spans="1:12" s="5" customFormat="1" ht="22.5">
      <c r="A177" s="483"/>
      <c r="B177" s="22" t="s">
        <v>1277</v>
      </c>
      <c r="C177" s="22"/>
      <c r="D177" s="111"/>
      <c r="E177" s="118"/>
      <c r="F177" s="3"/>
      <c r="G177" s="31"/>
    </row>
    <row r="178" spans="1:12" s="5" customFormat="1" ht="56.25">
      <c r="A178" s="483"/>
      <c r="B178" s="22" t="s">
        <v>1278</v>
      </c>
      <c r="C178" s="22"/>
      <c r="D178" s="111"/>
      <c r="E178" s="118"/>
      <c r="F178" s="3"/>
      <c r="G178" s="31"/>
    </row>
    <row r="179" spans="1:12" s="5" customFormat="1" ht="79.5" customHeight="1">
      <c r="A179" s="483"/>
      <c r="B179" s="22" t="s">
        <v>1279</v>
      </c>
      <c r="C179" s="22"/>
      <c r="D179" s="111"/>
      <c r="E179" s="118"/>
      <c r="F179" s="3"/>
      <c r="G179" s="31"/>
    </row>
    <row r="180" spans="1:12" s="5" customFormat="1" ht="101.25">
      <c r="A180" s="14"/>
      <c r="B180" s="44" t="s">
        <v>1280</v>
      </c>
      <c r="C180" s="27"/>
      <c r="D180" s="15"/>
      <c r="E180" s="27"/>
      <c r="F180" s="20" t="str">
        <f t="shared" ref="F180" si="3">IF(OR(OR(E180=0,E180=""),OR(D180=0,D180="")),"",D180*E180)</f>
        <v/>
      </c>
    </row>
    <row r="181" spans="1:12" s="24" customFormat="1" ht="11.25" customHeight="1">
      <c r="A181" s="21"/>
      <c r="B181" s="19" t="s">
        <v>164</v>
      </c>
      <c r="C181" s="19"/>
      <c r="D181" s="322"/>
      <c r="E181" s="323"/>
      <c r="F181" s="481"/>
      <c r="G181" s="411"/>
      <c r="H181" s="23"/>
      <c r="I181" s="23"/>
      <c r="J181" s="23"/>
      <c r="K181" s="23"/>
      <c r="L181" s="23"/>
    </row>
    <row r="182" spans="1:12" s="5" customFormat="1" ht="45">
      <c r="A182" s="14"/>
      <c r="B182" s="32" t="s">
        <v>1281</v>
      </c>
      <c r="C182" s="32"/>
      <c r="D182" s="27"/>
      <c r="E182" s="27"/>
      <c r="F182" s="27"/>
      <c r="G182" s="98"/>
    </row>
    <row r="183" spans="1:12" s="5" customFormat="1" ht="45">
      <c r="A183" s="14"/>
      <c r="B183" s="43" t="s">
        <v>1283</v>
      </c>
      <c r="C183" s="27"/>
      <c r="D183" s="15"/>
      <c r="E183" s="27"/>
      <c r="F183" s="20"/>
    </row>
    <row r="184" spans="1:12" s="5" customFormat="1">
      <c r="A184" s="18"/>
      <c r="B184" s="178" t="s">
        <v>1288</v>
      </c>
      <c r="C184" s="27"/>
      <c r="D184" s="15"/>
      <c r="E184" s="27"/>
      <c r="F184" s="20" t="str">
        <f>IF(OR(OR(E184=0,E184=""),OR(D184=0,D184="")),"",D184*E184)</f>
        <v/>
      </c>
      <c r="H184" s="484"/>
      <c r="I184" s="484"/>
      <c r="J184" s="484"/>
      <c r="K184" s="484"/>
    </row>
    <row r="185" spans="1:12" s="5" customFormat="1" ht="33.75">
      <c r="A185" s="18" t="s">
        <v>14</v>
      </c>
      <c r="B185" s="43" t="s">
        <v>1282</v>
      </c>
      <c r="C185" s="27"/>
      <c r="D185" s="15"/>
      <c r="E185" s="27"/>
      <c r="F185" s="20"/>
      <c r="H185" s="169"/>
      <c r="I185" s="169"/>
      <c r="J185" s="485"/>
      <c r="K185" s="485"/>
    </row>
    <row r="186" spans="1:12" s="5" customFormat="1" ht="10.9" customHeight="1">
      <c r="A186" s="18" t="s">
        <v>15</v>
      </c>
      <c r="B186" s="165" t="s">
        <v>969</v>
      </c>
      <c r="C186" s="30" t="s">
        <v>1</v>
      </c>
      <c r="D186" s="33">
        <v>7.5</v>
      </c>
      <c r="E186" s="27"/>
      <c r="F186" s="132">
        <f>ROUND(D186*E186,2)</f>
        <v>0</v>
      </c>
      <c r="H186" s="484"/>
      <c r="I186" s="484"/>
      <c r="J186" s="484"/>
      <c r="K186" s="484"/>
    </row>
    <row r="187" spans="1:12" s="6" customFormat="1" ht="10.9" customHeight="1">
      <c r="A187" s="18" t="s">
        <v>13</v>
      </c>
      <c r="B187" s="165" t="s">
        <v>165</v>
      </c>
      <c r="C187" s="34" t="s">
        <v>37</v>
      </c>
      <c r="D187" s="33">
        <v>0.12</v>
      </c>
      <c r="E187" s="27"/>
      <c r="F187" s="132">
        <f>ROUND(D187*E187,2)</f>
        <v>0</v>
      </c>
      <c r="G187" s="5"/>
      <c r="H187" s="169"/>
      <c r="I187" s="169"/>
      <c r="J187" s="485"/>
      <c r="K187" s="485"/>
    </row>
    <row r="188" spans="1:12" s="5" customFormat="1" ht="10.9" customHeight="1">
      <c r="A188" s="18"/>
      <c r="B188" s="165"/>
      <c r="C188" s="30"/>
      <c r="D188" s="33"/>
      <c r="E188" s="27"/>
      <c r="F188" s="20"/>
      <c r="G188" s="20"/>
    </row>
    <row r="189" spans="1:12" s="8" customFormat="1" ht="12">
      <c r="A189" s="488">
        <f>COUNT($A$1:A188)+1</f>
        <v>17</v>
      </c>
      <c r="B189" s="223" t="s">
        <v>1284</v>
      </c>
      <c r="C189" s="9"/>
      <c r="D189" s="35"/>
      <c r="E189" s="9"/>
      <c r="F189" s="36"/>
    </row>
    <row r="190" spans="1:12" s="5" customFormat="1" ht="80.25" customHeight="1">
      <c r="A190" s="14"/>
      <c r="B190" s="44" t="s">
        <v>1289</v>
      </c>
      <c r="C190" s="27"/>
      <c r="D190" s="409"/>
      <c r="E190" s="410"/>
      <c r="F190" s="410"/>
    </row>
    <row r="191" spans="1:12" s="5" customFormat="1" ht="45">
      <c r="A191" s="14"/>
      <c r="B191" s="44" t="s">
        <v>1285</v>
      </c>
      <c r="C191" s="27"/>
      <c r="D191" s="410"/>
      <c r="E191" s="410"/>
      <c r="F191" s="410"/>
    </row>
    <row r="192" spans="1:12" s="5" customFormat="1" ht="56.25">
      <c r="A192" s="14"/>
      <c r="B192" s="44" t="s">
        <v>1290</v>
      </c>
      <c r="C192" s="27"/>
      <c r="D192" s="410"/>
      <c r="E192" s="410"/>
      <c r="F192" s="410"/>
    </row>
    <row r="193" spans="1:11" s="5" customFormat="1" ht="10.9" customHeight="1">
      <c r="A193" s="14"/>
      <c r="B193" s="44" t="s">
        <v>1286</v>
      </c>
      <c r="C193" s="27"/>
      <c r="D193" s="15"/>
      <c r="E193" s="27"/>
      <c r="F193" s="20" t="str">
        <f>IF(OR(OR(E193=0,E193=""),OR(D193=0,D193="")),"",D193*E193)</f>
        <v/>
      </c>
    </row>
    <row r="194" spans="1:11" s="5" customFormat="1" ht="78.75">
      <c r="A194" s="14"/>
      <c r="B194" s="44" t="s">
        <v>1287</v>
      </c>
      <c r="C194" s="27"/>
      <c r="D194" s="15"/>
      <c r="E194" s="27"/>
      <c r="F194" s="20" t="str">
        <f>IF(OR(OR(E194=0,E194=""),OR(D194=0,D194="")),"",D194*E194)</f>
        <v/>
      </c>
    </row>
    <row r="195" spans="1:11" s="5" customFormat="1" ht="45">
      <c r="A195" s="14"/>
      <c r="B195" s="43" t="s">
        <v>1283</v>
      </c>
      <c r="C195" s="27"/>
      <c r="D195" s="15"/>
      <c r="E195" s="27"/>
      <c r="F195" s="20"/>
    </row>
    <row r="196" spans="1:11" s="5" customFormat="1">
      <c r="A196" s="18"/>
      <c r="B196" s="178" t="s">
        <v>1288</v>
      </c>
      <c r="C196" s="27"/>
      <c r="D196" s="15"/>
      <c r="E196" s="27"/>
      <c r="F196" s="20" t="str">
        <f t="shared" ref="F196" si="4">IF(OR(OR(E196=0,E196=""),OR(D196=0,D196="")),"",D196*E196)</f>
        <v/>
      </c>
      <c r="H196" s="484"/>
      <c r="I196" s="484"/>
      <c r="J196" s="484"/>
      <c r="K196" s="484"/>
    </row>
    <row r="197" spans="1:11" s="5" customFormat="1" ht="33.75">
      <c r="A197" s="18"/>
      <c r="B197" s="43" t="s">
        <v>1282</v>
      </c>
      <c r="C197" s="30" t="s">
        <v>1</v>
      </c>
      <c r="D197" s="15">
        <v>16.5</v>
      </c>
      <c r="E197" s="27"/>
      <c r="F197" s="132">
        <f>ROUND(D197*E197,2)</f>
        <v>0</v>
      </c>
      <c r="H197" s="169"/>
      <c r="I197" s="169"/>
      <c r="J197" s="485"/>
      <c r="K197" s="485"/>
    </row>
    <row r="198" spans="1:11" ht="11.25" customHeight="1">
      <c r="C198" s="107"/>
      <c r="E198" s="107"/>
      <c r="F198" s="132" t="str">
        <f t="shared" si="2"/>
        <v/>
      </c>
    </row>
    <row r="199" spans="1:11" s="282" customFormat="1" ht="12">
      <c r="A199" s="488">
        <f>COUNT($A$1:A198)+1</f>
        <v>18</v>
      </c>
      <c r="B199" s="371" t="s">
        <v>147</v>
      </c>
      <c r="C199" s="318"/>
      <c r="D199" s="285"/>
      <c r="E199" s="318"/>
      <c r="F199" s="132" t="str">
        <f t="shared" si="2"/>
        <v/>
      </c>
    </row>
    <row r="200" spans="1:11" ht="35.25" customHeight="1">
      <c r="A200" s="123"/>
      <c r="B200" s="19" t="s">
        <v>317</v>
      </c>
      <c r="C200" s="107"/>
      <c r="E200" s="107"/>
      <c r="F200" s="132" t="str">
        <f t="shared" si="2"/>
        <v/>
      </c>
    </row>
    <row r="201" spans="1:11">
      <c r="A201" s="123"/>
      <c r="B201" s="19" t="s">
        <v>2</v>
      </c>
      <c r="C201" s="107"/>
      <c r="E201" s="107"/>
      <c r="F201" s="132" t="str">
        <f t="shared" si="2"/>
        <v/>
      </c>
    </row>
    <row r="202" spans="1:11">
      <c r="A202" s="123"/>
      <c r="B202" s="19" t="s">
        <v>318</v>
      </c>
      <c r="C202" s="107"/>
      <c r="E202" s="107"/>
      <c r="F202" s="132" t="str">
        <f t="shared" si="2"/>
        <v/>
      </c>
    </row>
    <row r="203" spans="1:11">
      <c r="A203" s="109" t="s">
        <v>14</v>
      </c>
      <c r="B203" s="305" t="s">
        <v>150</v>
      </c>
      <c r="C203" s="107" t="s">
        <v>144</v>
      </c>
      <c r="D203" s="108">
        <v>500</v>
      </c>
      <c r="E203" s="107"/>
      <c r="F203" s="132">
        <f>ROUND(D203*E203,2)</f>
        <v>0</v>
      </c>
    </row>
    <row r="204" spans="1:11">
      <c r="A204" s="109" t="s">
        <v>15</v>
      </c>
      <c r="B204" s="305" t="s">
        <v>151</v>
      </c>
      <c r="C204" s="107" t="s">
        <v>144</v>
      </c>
      <c r="D204" s="108">
        <v>200</v>
      </c>
      <c r="E204" s="107"/>
      <c r="F204" s="132">
        <f>ROUND(D204*E204,2)</f>
        <v>0</v>
      </c>
    </row>
    <row r="205" spans="1:11">
      <c r="A205" s="109"/>
      <c r="B205" s="256"/>
      <c r="C205" s="107"/>
      <c r="E205" s="107"/>
      <c r="F205" s="360"/>
    </row>
    <row r="206" spans="1:11">
      <c r="A206" s="109"/>
      <c r="B206" s="256"/>
      <c r="C206" s="107"/>
      <c r="E206" s="107"/>
      <c r="F206" s="360"/>
    </row>
    <row r="207" spans="1:11">
      <c r="A207" s="109"/>
      <c r="B207" s="256"/>
      <c r="C207" s="107"/>
      <c r="E207" s="107"/>
      <c r="F207" s="360"/>
    </row>
    <row r="208" spans="1:11" ht="12" thickBot="1">
      <c r="A208" s="109"/>
      <c r="B208" s="256"/>
      <c r="C208" s="107"/>
      <c r="E208" s="107"/>
      <c r="F208" s="360"/>
    </row>
    <row r="209" spans="1:6" s="220" customFormat="1" ht="19.899999999999999" customHeight="1" thickBot="1">
      <c r="A209" s="224" t="str">
        <f>A6</f>
        <v>2.</v>
      </c>
      <c r="B209" s="225" t="str">
        <f>B6</f>
        <v>RADOVI RUŠENJA I DEMONTAŽA</v>
      </c>
      <c r="C209" s="226"/>
      <c r="D209" s="226"/>
      <c r="E209" s="227"/>
      <c r="F209" s="356" t="str">
        <f>IF(SUM(F1:F208)&gt;0,SUM(F1:F208),"")</f>
        <v/>
      </c>
    </row>
    <row r="210" spans="1:6" ht="3" customHeight="1"/>
    <row r="212" spans="1:6">
      <c r="B212" s="126"/>
    </row>
    <row r="213" spans="1:6">
      <c r="B213" s="126"/>
    </row>
    <row r="214" spans="1:6">
      <c r="B214" s="255"/>
    </row>
    <row r="215" spans="1:6">
      <c r="B215" s="126"/>
    </row>
    <row r="217" spans="1:6">
      <c r="B217" s="299"/>
    </row>
    <row r="218" spans="1:6">
      <c r="B218" s="136"/>
      <c r="C218" s="41"/>
      <c r="D218" s="42"/>
    </row>
  </sheetData>
  <protectedRanges>
    <protectedRange sqref="C48:C51" name="Raspon2"/>
    <protectedRange sqref="E52:E55" name="Raspon1_1"/>
    <protectedRange sqref="C118:C119" name="Raspon3"/>
    <protectedRange sqref="E121:E122" name="Raspon2_1"/>
    <protectedRange sqref="C152:C155 C141:C144" name="Raspon3_1"/>
    <protectedRange sqref="E157 E147 E150" name="Raspon2_1_1"/>
  </protectedRanges>
  <conditionalFormatting sqref="F10:F11">
    <cfRule type="cellIs" dxfId="26" priority="41" stopIfTrue="1" operator="greaterThan">
      <formula>0</formula>
    </cfRule>
  </conditionalFormatting>
  <conditionalFormatting sqref="F13">
    <cfRule type="cellIs" dxfId="25" priority="38" stopIfTrue="1" operator="greaterThan">
      <formula>0</formula>
    </cfRule>
  </conditionalFormatting>
  <conditionalFormatting sqref="F16">
    <cfRule type="cellIs" dxfId="24" priority="40" stopIfTrue="1" operator="greaterThan">
      <formula>0</formula>
    </cfRule>
  </conditionalFormatting>
  <conditionalFormatting sqref="F32">
    <cfRule type="cellIs" dxfId="23" priority="48" stopIfTrue="1" operator="greaterThan">
      <formula>0</formula>
    </cfRule>
  </conditionalFormatting>
  <conditionalFormatting sqref="G48">
    <cfRule type="cellIs" dxfId="22" priority="6" stopIfTrue="1" operator="greaterThan">
      <formula>0</formula>
    </cfRule>
  </conditionalFormatting>
  <conditionalFormatting sqref="G50:G51">
    <cfRule type="cellIs" dxfId="21" priority="4"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6" manualBreakCount="6">
    <brk id="23" max="5" man="1"/>
    <brk id="37" max="5" man="1"/>
    <brk id="65" max="5" man="1"/>
    <brk id="145" max="5" man="1"/>
    <brk id="166" max="5" man="1"/>
    <brk id="173"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4"/>
  <sheetViews>
    <sheetView showZeros="0" view="pageBreakPreview" zoomScaleNormal="100" zoomScaleSheetLayoutView="100" workbookViewId="0">
      <pane ySplit="6" topLeftCell="A49" activePane="bottomLeft" state="frozen"/>
      <selection activeCell="K62" sqref="K62"/>
      <selection pane="bottomLeft" activeCell="B63" sqref="B63"/>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13" ht="14.25" customHeight="1">
      <c r="A1" s="145"/>
      <c r="B1" s="145"/>
      <c r="C1" s="145"/>
      <c r="D1" s="104"/>
      <c r="E1" s="108"/>
      <c r="F1" s="357"/>
    </row>
    <row r="2" spans="1:13" ht="14.25" customHeight="1">
      <c r="A2" s="145"/>
      <c r="B2" s="145"/>
      <c r="C2" s="145"/>
      <c r="D2" s="104"/>
      <c r="E2" s="108"/>
      <c r="F2" s="350"/>
    </row>
    <row r="3" spans="1:13" ht="14.25" customHeight="1">
      <c r="A3" s="145"/>
      <c r="B3" s="145"/>
      <c r="C3" s="145"/>
      <c r="D3" s="104"/>
      <c r="E3" s="108"/>
      <c r="F3" s="357"/>
    </row>
    <row r="4" spans="1:13" s="231" customFormat="1">
      <c r="A4" s="141" t="s">
        <v>574</v>
      </c>
      <c r="B4" s="142" t="s">
        <v>19</v>
      </c>
      <c r="C4" s="143" t="s">
        <v>16</v>
      </c>
      <c r="D4" s="144" t="s">
        <v>17</v>
      </c>
      <c r="E4" s="144" t="s">
        <v>18</v>
      </c>
      <c r="F4" s="154" t="s">
        <v>571</v>
      </c>
    </row>
    <row r="5" spans="1:13" s="45" customFormat="1" ht="17.25" customHeight="1">
      <c r="A5" s="145"/>
      <c r="B5" s="145"/>
      <c r="C5" s="145"/>
      <c r="D5" s="104"/>
      <c r="E5" s="108"/>
      <c r="F5" s="354"/>
    </row>
    <row r="6" spans="1:13" s="78" customFormat="1" ht="15.75">
      <c r="A6" s="147" t="s">
        <v>66</v>
      </c>
      <c r="B6" s="148" t="s">
        <v>451</v>
      </c>
      <c r="C6" s="149"/>
      <c r="D6" s="150"/>
      <c r="E6" s="149"/>
      <c r="F6" s="355"/>
    </row>
    <row r="7" spans="1:13" ht="6.75" customHeight="1">
      <c r="A7" s="145"/>
      <c r="B7" s="145"/>
      <c r="C7" s="145"/>
      <c r="D7" s="104"/>
      <c r="E7" s="108"/>
      <c r="F7" s="350"/>
    </row>
    <row r="8" spans="1:13" s="124" customFormat="1">
      <c r="A8" s="234"/>
      <c r="B8" s="235" t="s">
        <v>0</v>
      </c>
      <c r="C8" s="235"/>
      <c r="D8" s="235"/>
      <c r="F8" s="358"/>
    </row>
    <row r="9" spans="1:13" s="124" customFormat="1" ht="56.25">
      <c r="A9" s="234"/>
      <c r="B9" s="110" t="s">
        <v>452</v>
      </c>
      <c r="C9" s="110"/>
      <c r="D9" s="234"/>
      <c r="F9" s="358"/>
    </row>
    <row r="10" spans="1:13" s="124" customFormat="1" ht="45">
      <c r="A10" s="234"/>
      <c r="B10" s="124" t="s">
        <v>453</v>
      </c>
      <c r="D10" s="234"/>
      <c r="F10" s="358"/>
    </row>
    <row r="11" spans="1:13" s="124" customFormat="1" ht="78.75">
      <c r="A11" s="234"/>
      <c r="B11" s="124" t="s">
        <v>454</v>
      </c>
      <c r="D11" s="234"/>
      <c r="F11" s="358"/>
    </row>
    <row r="12" spans="1:13" s="124" customFormat="1" ht="33.75">
      <c r="A12" s="234"/>
      <c r="B12" s="124" t="s">
        <v>455</v>
      </c>
      <c r="D12" s="234"/>
      <c r="F12" s="358"/>
    </row>
    <row r="13" spans="1:13" s="124" customFormat="1" ht="22.5">
      <c r="A13" s="234"/>
      <c r="B13" s="124" t="s">
        <v>456</v>
      </c>
      <c r="D13" s="234"/>
      <c r="F13" s="358"/>
    </row>
    <row r="14" spans="1:13" s="233" customFormat="1" ht="67.5">
      <c r="A14" s="21"/>
      <c r="B14" s="124" t="s">
        <v>457</v>
      </c>
      <c r="C14" s="124"/>
      <c r="D14" s="334"/>
      <c r="E14" s="333"/>
      <c r="F14" s="364"/>
      <c r="G14" s="296"/>
      <c r="H14" s="232"/>
      <c r="I14" s="232"/>
      <c r="J14" s="232"/>
      <c r="K14" s="232"/>
      <c r="L14" s="232"/>
      <c r="M14" s="232"/>
    </row>
    <row r="15" spans="1:13" s="124" customFormat="1">
      <c r="A15" s="234"/>
      <c r="D15" s="234"/>
      <c r="F15" s="358"/>
    </row>
    <row r="16" spans="1:13" s="124" customFormat="1">
      <c r="A16" s="234"/>
      <c r="B16" s="124" t="s">
        <v>458</v>
      </c>
      <c r="D16" s="234"/>
      <c r="F16" s="358"/>
    </row>
    <row r="17" spans="1:13" s="124" customFormat="1" ht="22.5">
      <c r="A17" s="234" t="s">
        <v>49</v>
      </c>
      <c r="B17" s="124" t="s">
        <v>459</v>
      </c>
      <c r="D17" s="234"/>
      <c r="F17" s="358"/>
    </row>
    <row r="18" spans="1:13" s="124" customFormat="1">
      <c r="A18" s="234" t="s">
        <v>49</v>
      </c>
      <c r="B18" s="124" t="s">
        <v>460</v>
      </c>
      <c r="D18" s="234"/>
      <c r="F18" s="358"/>
    </row>
    <row r="19" spans="1:13" s="124" customFormat="1" ht="22.5">
      <c r="A19" s="234" t="s">
        <v>49</v>
      </c>
      <c r="B19" s="124" t="s">
        <v>461</v>
      </c>
      <c r="D19" s="234"/>
      <c r="F19" s="358"/>
    </row>
    <row r="20" spans="1:13" s="124" customFormat="1">
      <c r="A20" s="234"/>
      <c r="B20" s="124" t="s">
        <v>462</v>
      </c>
      <c r="D20" s="234"/>
      <c r="F20" s="358"/>
    </row>
    <row r="21" spans="1:13" s="124" customFormat="1">
      <c r="A21" s="234"/>
      <c r="D21" s="234"/>
      <c r="F21" s="358"/>
    </row>
    <row r="22" spans="1:13" s="124" customFormat="1" ht="33.75">
      <c r="A22" s="234"/>
      <c r="B22" s="124" t="s">
        <v>463</v>
      </c>
      <c r="D22" s="234"/>
      <c r="F22" s="358"/>
    </row>
    <row r="23" spans="1:13" s="124" customFormat="1" ht="45">
      <c r="A23" s="234"/>
      <c r="B23" s="124" t="s">
        <v>464</v>
      </c>
      <c r="D23" s="234"/>
      <c r="F23" s="358"/>
    </row>
    <row r="24" spans="1:13" s="124" customFormat="1">
      <c r="A24" s="234"/>
      <c r="D24" s="234"/>
      <c r="F24" s="358"/>
    </row>
    <row r="25" spans="1:13" s="124" customFormat="1" ht="78.75">
      <c r="A25" s="234"/>
      <c r="B25" s="124" t="s">
        <v>465</v>
      </c>
      <c r="D25" s="234"/>
      <c r="F25" s="358"/>
    </row>
    <row r="26" spans="1:13" s="124" customFormat="1" ht="90">
      <c r="A26" s="234"/>
      <c r="B26" s="124" t="s">
        <v>466</v>
      </c>
      <c r="D26" s="234"/>
      <c r="F26" s="358"/>
    </row>
    <row r="27" spans="1:13" s="124" customFormat="1" ht="56.25">
      <c r="A27" s="234"/>
      <c r="B27" s="124" t="s">
        <v>467</v>
      </c>
      <c r="D27" s="234"/>
      <c r="F27" s="358"/>
    </row>
    <row r="28" spans="1:13" s="233" customFormat="1" ht="22.5">
      <c r="A28" s="21"/>
      <c r="B28" s="19" t="s">
        <v>468</v>
      </c>
      <c r="C28" s="19"/>
      <c r="D28" s="322"/>
      <c r="E28" s="323"/>
      <c r="F28" s="365"/>
      <c r="G28" s="324"/>
      <c r="H28" s="232"/>
      <c r="I28" s="232"/>
      <c r="J28" s="232"/>
      <c r="K28" s="232"/>
      <c r="L28" s="232"/>
      <c r="M28" s="232"/>
    </row>
    <row r="29" spans="1:13" s="124" customFormat="1">
      <c r="A29" s="234"/>
      <c r="D29" s="234"/>
      <c r="F29" s="358"/>
    </row>
    <row r="30" spans="1:13">
      <c r="A30" s="303"/>
      <c r="B30" s="110" t="s">
        <v>89</v>
      </c>
      <c r="C30" s="110"/>
      <c r="D30" s="242"/>
      <c r="E30" s="242"/>
      <c r="F30" s="362"/>
      <c r="G30" s="243"/>
    </row>
    <row r="31" spans="1:13" s="233" customFormat="1">
      <c r="A31" s="21"/>
      <c r="B31" s="244" t="s">
        <v>469</v>
      </c>
      <c r="C31" s="244"/>
      <c r="D31" s="322"/>
      <c r="E31" s="323"/>
      <c r="F31" s="365"/>
      <c r="G31" s="324"/>
      <c r="H31" s="232"/>
      <c r="I31" s="232"/>
      <c r="J31" s="232"/>
      <c r="K31" s="232"/>
      <c r="L31" s="232"/>
      <c r="M31" s="232"/>
    </row>
    <row r="32" spans="1:13" s="233" customFormat="1">
      <c r="A32" s="313" t="s">
        <v>49</v>
      </c>
      <c r="B32" s="19" t="s">
        <v>470</v>
      </c>
      <c r="C32" s="19"/>
      <c r="D32" s="322"/>
      <c r="E32" s="323"/>
      <c r="F32" s="365"/>
      <c r="G32" s="324"/>
      <c r="H32" s="232"/>
      <c r="I32" s="232"/>
      <c r="J32" s="232"/>
      <c r="K32" s="232"/>
      <c r="L32" s="232"/>
      <c r="M32" s="232"/>
    </row>
    <row r="33" spans="1:13" s="233" customFormat="1" ht="22.5">
      <c r="A33" s="313" t="s">
        <v>49</v>
      </c>
      <c r="B33" s="19" t="s">
        <v>471</v>
      </c>
      <c r="C33" s="19"/>
      <c r="D33" s="322"/>
      <c r="E33" s="323"/>
      <c r="F33" s="365"/>
      <c r="G33" s="324"/>
      <c r="H33" s="232"/>
      <c r="I33" s="232"/>
      <c r="J33" s="232"/>
      <c r="K33" s="232"/>
      <c r="L33" s="232"/>
      <c r="M33" s="232"/>
    </row>
    <row r="34" spans="1:13" s="233" customFormat="1">
      <c r="A34" s="313" t="s">
        <v>49</v>
      </c>
      <c r="B34" s="19" t="s">
        <v>472</v>
      </c>
      <c r="C34" s="19"/>
      <c r="D34" s="322"/>
      <c r="E34" s="323"/>
      <c r="F34" s="365"/>
      <c r="G34" s="324"/>
      <c r="H34" s="232"/>
      <c r="I34" s="232"/>
      <c r="J34" s="232"/>
      <c r="K34" s="232"/>
      <c r="L34" s="232"/>
      <c r="M34" s="232"/>
    </row>
    <row r="35" spans="1:13" s="233" customFormat="1">
      <c r="A35" s="313" t="s">
        <v>49</v>
      </c>
      <c r="B35" s="19" t="s">
        <v>473</v>
      </c>
      <c r="C35" s="19"/>
      <c r="D35" s="322"/>
      <c r="E35" s="323"/>
      <c r="F35" s="365"/>
      <c r="G35" s="324"/>
      <c r="H35" s="232"/>
      <c r="I35" s="232"/>
      <c r="J35" s="232"/>
      <c r="K35" s="232"/>
      <c r="L35" s="232"/>
      <c r="M35" s="232"/>
    </row>
    <row r="36" spans="1:13" s="233" customFormat="1" ht="22.5">
      <c r="A36" s="313" t="s">
        <v>49</v>
      </c>
      <c r="B36" s="19" t="s">
        <v>474</v>
      </c>
      <c r="C36" s="19"/>
      <c r="D36" s="322"/>
      <c r="E36" s="323"/>
      <c r="F36" s="365"/>
      <c r="G36" s="324"/>
      <c r="H36" s="232"/>
      <c r="I36" s="232"/>
      <c r="J36" s="232"/>
      <c r="K36" s="232"/>
      <c r="L36" s="232"/>
      <c r="M36" s="232"/>
    </row>
    <row r="37" spans="1:13" s="233" customFormat="1" ht="33.75">
      <c r="A37" s="313" t="s">
        <v>49</v>
      </c>
      <c r="B37" s="19" t="s">
        <v>475</v>
      </c>
      <c r="C37" s="19"/>
      <c r="D37" s="322"/>
      <c r="E37" s="323"/>
      <c r="F37" s="365"/>
      <c r="G37" s="324"/>
      <c r="H37" s="232"/>
      <c r="I37" s="232"/>
      <c r="J37" s="232"/>
      <c r="K37" s="232"/>
      <c r="L37" s="232"/>
      <c r="M37" s="232"/>
    </row>
    <row r="38" spans="1:13" s="233" customFormat="1">
      <c r="A38" s="313" t="s">
        <v>49</v>
      </c>
      <c r="B38" s="19" t="s">
        <v>476</v>
      </c>
      <c r="C38" s="19"/>
      <c r="D38" s="322"/>
      <c r="E38" s="323"/>
      <c r="F38" s="365"/>
      <c r="G38" s="324"/>
      <c r="H38" s="232"/>
      <c r="I38" s="232"/>
      <c r="J38" s="232"/>
      <c r="K38" s="232"/>
      <c r="L38" s="232"/>
      <c r="M38" s="232"/>
    </row>
    <row r="39" spans="1:13" s="233" customFormat="1">
      <c r="A39" s="313" t="s">
        <v>49</v>
      </c>
      <c r="B39" s="19" t="s">
        <v>477</v>
      </c>
      <c r="C39" s="19"/>
      <c r="D39" s="322"/>
      <c r="E39" s="323"/>
      <c r="F39" s="365"/>
      <c r="G39" s="324"/>
      <c r="H39" s="232"/>
      <c r="I39" s="232"/>
      <c r="J39" s="232"/>
      <c r="K39" s="232"/>
      <c r="L39" s="232"/>
      <c r="M39" s="232"/>
    </row>
    <row r="40" spans="1:13" s="233" customFormat="1" ht="67.5">
      <c r="A40" s="313" t="s">
        <v>49</v>
      </c>
      <c r="B40" s="244" t="s">
        <v>478</v>
      </c>
      <c r="C40" s="19"/>
      <c r="D40" s="322"/>
      <c r="E40" s="323"/>
      <c r="F40" s="365"/>
      <c r="G40" s="324"/>
      <c r="H40" s="232"/>
      <c r="I40" s="232"/>
      <c r="J40" s="232"/>
      <c r="K40" s="232"/>
      <c r="L40" s="232"/>
      <c r="M40" s="232"/>
    </row>
    <row r="41" spans="1:13" s="233" customFormat="1">
      <c r="A41" s="313"/>
      <c r="B41" s="19"/>
      <c r="C41" s="19"/>
      <c r="D41" s="322"/>
      <c r="E41" s="323"/>
      <c r="F41" s="365"/>
      <c r="G41" s="324"/>
      <c r="H41" s="232"/>
      <c r="I41" s="232"/>
      <c r="J41" s="232"/>
      <c r="K41" s="232"/>
      <c r="L41" s="232"/>
      <c r="M41" s="232"/>
    </row>
    <row r="42" spans="1:13" s="233" customFormat="1">
      <c r="A42" s="313"/>
      <c r="B42" s="244" t="s">
        <v>479</v>
      </c>
      <c r="C42" s="244"/>
      <c r="D42" s="322"/>
      <c r="E42" s="323"/>
      <c r="F42" s="365"/>
      <c r="G42" s="324"/>
      <c r="H42" s="232"/>
      <c r="I42" s="232"/>
      <c r="J42" s="232"/>
      <c r="K42" s="232"/>
      <c r="L42" s="232"/>
      <c r="M42" s="232"/>
    </row>
    <row r="43" spans="1:13" s="233" customFormat="1" ht="22.5">
      <c r="A43" s="313" t="s">
        <v>49</v>
      </c>
      <c r="B43" s="19" t="s">
        <v>480</v>
      </c>
      <c r="C43" s="19"/>
      <c r="D43" s="322"/>
      <c r="E43" s="323"/>
      <c r="F43" s="365"/>
      <c r="G43" s="324"/>
      <c r="H43" s="232"/>
      <c r="I43" s="232"/>
      <c r="J43" s="232"/>
      <c r="K43" s="232"/>
      <c r="L43" s="232"/>
      <c r="M43" s="232"/>
    </row>
    <row r="44" spans="1:13" s="233" customFormat="1" ht="22.5">
      <c r="A44" s="313" t="s">
        <v>49</v>
      </c>
      <c r="B44" s="19" t="s">
        <v>481</v>
      </c>
      <c r="C44" s="19"/>
      <c r="D44" s="322"/>
      <c r="E44" s="323"/>
      <c r="F44" s="365"/>
      <c r="G44" s="324"/>
      <c r="H44" s="232"/>
      <c r="I44" s="232"/>
      <c r="J44" s="232"/>
      <c r="K44" s="232"/>
      <c r="L44" s="232"/>
      <c r="M44" s="232"/>
    </row>
    <row r="45" spans="1:13">
      <c r="A45" s="297"/>
      <c r="B45" s="298"/>
      <c r="C45" s="298"/>
      <c r="D45" s="298"/>
      <c r="E45" s="107"/>
      <c r="F45" s="350"/>
    </row>
    <row r="46" spans="1:13" s="282" customFormat="1" ht="24">
      <c r="A46" s="431">
        <f>COUNT($A$1:A45)+1</f>
        <v>1</v>
      </c>
      <c r="B46" s="371" t="s">
        <v>1024</v>
      </c>
      <c r="C46" s="285"/>
      <c r="D46" s="285"/>
      <c r="E46" s="318"/>
      <c r="F46" s="372"/>
    </row>
    <row r="47" spans="1:13" s="5" customFormat="1" ht="33.75" customHeight="1">
      <c r="A47" s="414"/>
      <c r="B47" s="16" t="s">
        <v>995</v>
      </c>
      <c r="C47" s="27"/>
      <c r="D47" s="15"/>
      <c r="E47" s="7"/>
      <c r="F47" s="133"/>
    </row>
    <row r="48" spans="1:13" s="5" customFormat="1" ht="33.75" customHeight="1">
      <c r="A48" s="414"/>
      <c r="B48" s="16" t="s">
        <v>996</v>
      </c>
      <c r="C48" s="27"/>
      <c r="D48" s="15"/>
      <c r="E48" s="7"/>
      <c r="F48" s="133"/>
    </row>
    <row r="49" spans="1:6" s="5" customFormat="1" ht="57" customHeight="1">
      <c r="A49" s="414"/>
      <c r="B49" s="16" t="s">
        <v>1420</v>
      </c>
      <c r="C49" s="27"/>
      <c r="D49" s="15"/>
      <c r="E49" s="7"/>
      <c r="F49" s="133"/>
    </row>
    <row r="50" spans="1:6" s="5" customFormat="1" ht="12" customHeight="1">
      <c r="A50" s="414"/>
      <c r="B50" s="16" t="s">
        <v>997</v>
      </c>
      <c r="C50" s="27"/>
      <c r="D50" s="15"/>
      <c r="E50" s="7"/>
      <c r="F50" s="133"/>
    </row>
    <row r="51" spans="1:6" s="5" customFormat="1" ht="33.75">
      <c r="A51" s="37"/>
      <c r="B51" s="415" t="s">
        <v>998</v>
      </c>
      <c r="C51" s="27"/>
      <c r="D51" s="15"/>
      <c r="E51" s="7"/>
      <c r="F51" s="133"/>
    </row>
    <row r="52" spans="1:6" s="5" customFormat="1" ht="22.5">
      <c r="A52" s="37"/>
      <c r="B52" s="172" t="s">
        <v>999</v>
      </c>
      <c r="C52" s="27"/>
      <c r="D52" s="15"/>
      <c r="E52" s="7"/>
      <c r="F52" s="133"/>
    </row>
    <row r="53" spans="1:6" s="5" customFormat="1" ht="22.5">
      <c r="A53" s="37"/>
      <c r="B53" s="172" t="s">
        <v>1000</v>
      </c>
      <c r="C53" s="27"/>
      <c r="D53" s="15"/>
      <c r="E53" s="7"/>
      <c r="F53" s="133"/>
    </row>
    <row r="54" spans="1:6" s="5" customFormat="1" ht="44.25" customHeight="1">
      <c r="B54" s="51" t="s">
        <v>1001</v>
      </c>
      <c r="C54" s="27"/>
      <c r="D54" s="15"/>
      <c r="E54" s="7"/>
      <c r="F54" s="133"/>
    </row>
    <row r="55" spans="1:6" s="6" customFormat="1" ht="22.5">
      <c r="A55" s="18" t="s">
        <v>14</v>
      </c>
      <c r="B55" s="188" t="s">
        <v>1002</v>
      </c>
      <c r="C55" s="10" t="s">
        <v>1</v>
      </c>
      <c r="D55" s="7">
        <v>185</v>
      </c>
      <c r="E55" s="7"/>
      <c r="F55" s="132">
        <f>ROUND(D55*E55,2)</f>
        <v>0</v>
      </c>
    </row>
    <row r="56" spans="1:6" s="6" customFormat="1">
      <c r="A56" s="18" t="s">
        <v>15</v>
      </c>
      <c r="B56" s="188" t="s">
        <v>1003</v>
      </c>
      <c r="C56" s="10" t="s">
        <v>5</v>
      </c>
      <c r="D56" s="7">
        <v>75.5</v>
      </c>
      <c r="E56" s="7"/>
      <c r="F56" s="132">
        <f>ROUND(D56*E56,2)</f>
        <v>0</v>
      </c>
    </row>
    <row r="57" spans="1:6" s="6" customFormat="1">
      <c r="A57" s="18" t="s">
        <v>13</v>
      </c>
      <c r="B57" s="188" t="s">
        <v>1004</v>
      </c>
      <c r="C57" s="10" t="s">
        <v>37</v>
      </c>
      <c r="D57" s="7">
        <v>38.5</v>
      </c>
      <c r="E57" s="7"/>
      <c r="F57" s="132">
        <f>ROUND(D57*E57,2)</f>
        <v>0</v>
      </c>
    </row>
    <row r="58" spans="1:6" s="6" customFormat="1">
      <c r="A58" s="18"/>
      <c r="B58" s="188"/>
      <c r="C58" s="10"/>
      <c r="D58" s="7"/>
      <c r="E58" s="7"/>
      <c r="F58" s="132"/>
    </row>
    <row r="59" spans="1:6" s="282" customFormat="1" ht="48">
      <c r="A59" s="431">
        <f>COUNT($A$1:A58)+1</f>
        <v>2</v>
      </c>
      <c r="B59" s="371" t="s">
        <v>1023</v>
      </c>
      <c r="C59" s="285"/>
      <c r="D59" s="285"/>
      <c r="E59" s="318"/>
      <c r="F59" s="372"/>
    </row>
    <row r="60" spans="1:6" s="5" customFormat="1" ht="52.15" customHeight="1">
      <c r="B60" s="51" t="s">
        <v>1421</v>
      </c>
      <c r="C60" s="51"/>
      <c r="D60" s="27"/>
      <c r="E60" s="15"/>
      <c r="F60" s="398"/>
    </row>
    <row r="61" spans="1:6" s="5" customFormat="1" ht="40.9" customHeight="1">
      <c r="B61" s="51" t="s">
        <v>1005</v>
      </c>
      <c r="C61" s="51"/>
      <c r="D61" s="409"/>
      <c r="E61" s="410"/>
      <c r="F61" s="469"/>
    </row>
    <row r="62" spans="1:6" s="5" customFormat="1" ht="22.5" customHeight="1">
      <c r="B62" s="51" t="s">
        <v>195</v>
      </c>
      <c r="C62" s="51"/>
      <c r="D62" s="410"/>
      <c r="E62" s="410"/>
      <c r="F62" s="469"/>
    </row>
    <row r="63" spans="1:6" s="5" customFormat="1" ht="22.5">
      <c r="B63" s="51" t="s">
        <v>196</v>
      </c>
      <c r="C63" s="51"/>
      <c r="D63" s="410"/>
      <c r="E63" s="410"/>
      <c r="F63" s="469"/>
    </row>
    <row r="64" spans="1:6" s="5" customFormat="1" ht="67.5">
      <c r="B64" s="51" t="s">
        <v>197</v>
      </c>
      <c r="C64" s="51"/>
      <c r="D64" s="27"/>
      <c r="E64" s="15"/>
      <c r="F64" s="398"/>
    </row>
    <row r="65" spans="1:10" s="5" customFormat="1" ht="33.75">
      <c r="B65" s="51" t="s">
        <v>198</v>
      </c>
      <c r="C65" s="51"/>
      <c r="D65" s="27"/>
      <c r="E65" s="15"/>
      <c r="F65" s="398"/>
    </row>
    <row r="66" spans="1:10" s="5" customFormat="1" ht="56.25">
      <c r="B66" s="51" t="s">
        <v>1006</v>
      </c>
      <c r="C66" s="51"/>
      <c r="D66" s="27"/>
      <c r="E66" s="15"/>
      <c r="F66" s="398"/>
    </row>
    <row r="67" spans="1:10" s="6" customFormat="1" ht="45">
      <c r="A67" s="18"/>
      <c r="B67" s="188" t="s">
        <v>1007</v>
      </c>
      <c r="C67" s="188"/>
      <c r="D67" s="10"/>
      <c r="E67" s="7"/>
      <c r="F67" s="398"/>
      <c r="G67" s="20"/>
    </row>
    <row r="68" spans="1:10" s="6" customFormat="1">
      <c r="A68" s="18"/>
      <c r="B68" s="188"/>
      <c r="C68" s="10" t="s">
        <v>37</v>
      </c>
      <c r="D68" s="7">
        <v>925</v>
      </c>
      <c r="E68" s="7"/>
      <c r="F68" s="132">
        <f>ROUND(D68*E68,2)</f>
        <v>0</v>
      </c>
      <c r="G68" s="20" t="str">
        <f>IF(D68*E68&gt;0,D68*E68,"")</f>
        <v/>
      </c>
    </row>
    <row r="69" spans="1:10" s="6" customFormat="1">
      <c r="A69" s="18"/>
      <c r="B69" s="13"/>
      <c r="C69" s="13"/>
      <c r="D69" s="10"/>
      <c r="E69" s="7"/>
      <c r="F69" s="398"/>
      <c r="G69" s="20"/>
      <c r="I69" s="38"/>
      <c r="J69" s="5"/>
    </row>
    <row r="70" spans="1:10" s="282" customFormat="1" ht="12">
      <c r="A70" s="431">
        <f>COUNT($A$1:A69)+1</f>
        <v>3</v>
      </c>
      <c r="B70" s="371" t="s">
        <v>199</v>
      </c>
      <c r="C70" s="285"/>
      <c r="D70" s="285"/>
      <c r="E70" s="318"/>
      <c r="F70" s="372"/>
    </row>
    <row r="71" spans="1:10" s="5" customFormat="1" ht="53.45" customHeight="1">
      <c r="A71" s="37"/>
      <c r="B71" s="16" t="s">
        <v>200</v>
      </c>
      <c r="C71" s="16"/>
      <c r="D71" s="409"/>
      <c r="E71" s="410"/>
      <c r="F71" s="469"/>
      <c r="H71" s="15"/>
      <c r="I71" s="39"/>
      <c r="J71" s="15"/>
    </row>
    <row r="72" spans="1:10" s="5" customFormat="1" ht="22.5">
      <c r="A72" s="37"/>
      <c r="B72" s="16" t="s">
        <v>201</v>
      </c>
      <c r="C72" s="16"/>
      <c r="D72" s="410"/>
      <c r="E72" s="410"/>
      <c r="F72" s="469"/>
      <c r="H72" s="15"/>
      <c r="I72" s="39"/>
      <c r="J72" s="15"/>
    </row>
    <row r="73" spans="1:10" s="5" customFormat="1" ht="33.6" customHeight="1">
      <c r="A73" s="37"/>
      <c r="B73" s="16" t="s">
        <v>202</v>
      </c>
      <c r="C73" s="16"/>
      <c r="D73" s="410"/>
      <c r="E73" s="410"/>
      <c r="F73" s="469"/>
      <c r="H73" s="15"/>
      <c r="I73" s="39"/>
      <c r="J73" s="15"/>
    </row>
    <row r="74" spans="1:10" s="5" customFormat="1" ht="33.75">
      <c r="B74" s="165" t="s">
        <v>1008</v>
      </c>
      <c r="C74" s="165"/>
      <c r="D74" s="27"/>
      <c r="E74" s="15"/>
      <c r="F74" s="398"/>
      <c r="H74" s="15"/>
      <c r="I74" s="39"/>
      <c r="J74" s="15"/>
    </row>
    <row r="75" spans="1:10" s="6" customFormat="1" ht="11.25" customHeight="1">
      <c r="A75" s="18"/>
      <c r="B75" s="188" t="s">
        <v>1009</v>
      </c>
      <c r="C75" s="10" t="s">
        <v>5</v>
      </c>
      <c r="D75" s="7">
        <f>143.36</f>
        <v>143.36000000000001</v>
      </c>
      <c r="E75" s="7"/>
      <c r="F75" s="132">
        <f>ROUND(D75*E75,2)</f>
        <v>0</v>
      </c>
      <c r="G75" s="20"/>
      <c r="I75" s="38"/>
      <c r="J75" s="5"/>
    </row>
    <row r="76" spans="1:10" s="4" customFormat="1" ht="11.25" customHeight="1">
      <c r="D76" s="394"/>
      <c r="E76" s="395"/>
      <c r="F76" s="470"/>
      <c r="I76" s="416"/>
    </row>
    <row r="77" spans="1:10" s="8" customFormat="1" ht="12.75">
      <c r="A77" s="431">
        <f>COUNT($A$1:A76)+1</f>
        <v>4</v>
      </c>
      <c r="B77" s="102" t="s">
        <v>203</v>
      </c>
      <c r="C77" s="223"/>
      <c r="D77" s="35"/>
      <c r="E77" s="35"/>
      <c r="F77" s="471"/>
      <c r="G77" s="36"/>
    </row>
    <row r="78" spans="1:10" s="5" customFormat="1" ht="12" customHeight="1">
      <c r="A78" s="37"/>
      <c r="B78" s="16" t="s">
        <v>204</v>
      </c>
      <c r="C78" s="16"/>
      <c r="D78" s="409"/>
      <c r="E78" s="410"/>
      <c r="F78" s="469"/>
      <c r="I78" s="417"/>
    </row>
    <row r="79" spans="1:10" s="5" customFormat="1" ht="22.5">
      <c r="B79" s="172" t="s">
        <v>1010</v>
      </c>
      <c r="C79" s="172"/>
      <c r="D79" s="410"/>
      <c r="E79" s="410"/>
      <c r="F79" s="469"/>
      <c r="I79" s="417"/>
    </row>
    <row r="80" spans="1:10" s="5" customFormat="1" ht="22.5">
      <c r="B80" s="16" t="s">
        <v>205</v>
      </c>
      <c r="C80" s="16"/>
      <c r="D80" s="410"/>
      <c r="E80" s="410"/>
      <c r="F80" s="469"/>
      <c r="H80" s="418"/>
      <c r="I80" s="417"/>
    </row>
    <row r="81" spans="1:10" s="6" customFormat="1" ht="22.5">
      <c r="A81" s="18"/>
      <c r="B81" s="40" t="s">
        <v>1011</v>
      </c>
      <c r="C81" s="10" t="s">
        <v>4</v>
      </c>
      <c r="D81" s="7">
        <v>5</v>
      </c>
      <c r="E81" s="7"/>
      <c r="F81" s="132">
        <f>ROUND(D81*E81,2)</f>
        <v>0</v>
      </c>
      <c r="G81" s="20" t="str">
        <f>IF(OR(OR(F81=0,F81=""),OR(E81=0,E81="")),"",E81*F81)</f>
        <v/>
      </c>
      <c r="I81" s="38"/>
      <c r="J81" s="5"/>
    </row>
    <row r="82" spans="1:10" s="419" customFormat="1" ht="11.25" customHeight="1">
      <c r="A82" s="4"/>
      <c r="B82" s="4"/>
      <c r="C82" s="4"/>
      <c r="D82" s="394"/>
      <c r="E82" s="395"/>
      <c r="F82" s="470"/>
      <c r="G82" s="4"/>
      <c r="H82" s="395"/>
      <c r="J82" s="395"/>
    </row>
    <row r="83" spans="1:10" s="5" customFormat="1" ht="25.5">
      <c r="A83" s="431">
        <f>COUNT($A$1:A82)+1</f>
        <v>5</v>
      </c>
      <c r="B83" s="102" t="s">
        <v>206</v>
      </c>
      <c r="C83" s="27"/>
      <c r="D83" s="15"/>
      <c r="E83" s="27"/>
      <c r="F83" s="133"/>
    </row>
    <row r="84" spans="1:10" s="39" customFormat="1" ht="22.5" customHeight="1">
      <c r="A84" s="420"/>
      <c r="B84" s="172" t="s">
        <v>207</v>
      </c>
      <c r="C84" s="172"/>
      <c r="D84" s="409"/>
      <c r="E84" s="410"/>
      <c r="F84" s="469"/>
      <c r="G84" s="5"/>
      <c r="H84" s="15"/>
      <c r="J84" s="15"/>
    </row>
    <row r="85" spans="1:10" s="39" customFormat="1" ht="22.5">
      <c r="A85" s="420"/>
      <c r="B85" s="51" t="s">
        <v>208</v>
      </c>
      <c r="C85" s="51"/>
      <c r="D85" s="410"/>
      <c r="E85" s="410"/>
      <c r="F85" s="469"/>
      <c r="G85" s="5"/>
      <c r="H85" s="15"/>
      <c r="J85" s="15"/>
    </row>
    <row r="86" spans="1:10" s="39" customFormat="1" ht="90">
      <c r="A86" s="420"/>
      <c r="B86" s="172" t="s">
        <v>209</v>
      </c>
      <c r="C86" s="172"/>
      <c r="D86" s="410"/>
      <c r="E86" s="410"/>
      <c r="F86" s="469"/>
      <c r="G86" s="5"/>
      <c r="H86" s="15"/>
      <c r="J86" s="15"/>
    </row>
    <row r="87" spans="1:10" s="5" customFormat="1" ht="12" customHeight="1">
      <c r="A87" s="37"/>
      <c r="B87" s="51" t="s">
        <v>102</v>
      </c>
      <c r="C87" s="51"/>
      <c r="D87" s="27"/>
      <c r="E87" s="15"/>
      <c r="F87" s="398"/>
      <c r="H87" s="15"/>
      <c r="I87" s="39"/>
      <c r="J87" s="15"/>
    </row>
    <row r="88" spans="1:10" s="6" customFormat="1" ht="11.25" customHeight="1">
      <c r="A88" s="18" t="s">
        <v>14</v>
      </c>
      <c r="B88" s="40" t="s">
        <v>210</v>
      </c>
      <c r="C88" s="10" t="s">
        <v>5</v>
      </c>
      <c r="D88" s="7">
        <v>255.8</v>
      </c>
      <c r="E88" s="7"/>
      <c r="F88" s="132">
        <f>ROUND(D88*E88,2)</f>
        <v>0</v>
      </c>
      <c r="G88" s="20" t="str">
        <f>IF(D88*E88&gt;0,D88*E88,"")</f>
        <v/>
      </c>
      <c r="I88" s="38"/>
      <c r="J88" s="5"/>
    </row>
    <row r="89" spans="1:10" s="6" customFormat="1" ht="22.5">
      <c r="A89" s="18" t="s">
        <v>15</v>
      </c>
      <c r="B89" s="40" t="s">
        <v>1012</v>
      </c>
      <c r="C89" s="10" t="s">
        <v>37</v>
      </c>
      <c r="D89" s="7">
        <v>57.5</v>
      </c>
      <c r="E89" s="7"/>
      <c r="F89" s="132">
        <f>ROUND(D89*E89,2)</f>
        <v>0</v>
      </c>
      <c r="G89" s="20" t="str">
        <f>IF(D89*E89&gt;0,D89*E89,"")</f>
        <v/>
      </c>
      <c r="I89" s="38"/>
      <c r="J89" s="5"/>
    </row>
    <row r="90" spans="1:10" s="6" customFormat="1">
      <c r="A90" s="18" t="s">
        <v>13</v>
      </c>
      <c r="B90" s="40" t="s">
        <v>1013</v>
      </c>
      <c r="C90" s="10" t="s">
        <v>37</v>
      </c>
      <c r="D90" s="7">
        <v>22.62</v>
      </c>
      <c r="E90" s="7"/>
      <c r="F90" s="132">
        <f>ROUND(D90*E90,2)</f>
        <v>0</v>
      </c>
      <c r="G90" s="20" t="str">
        <f>IF(D90*E90&gt;0,D90*E90,"")</f>
        <v/>
      </c>
      <c r="I90" s="38"/>
      <c r="J90" s="5"/>
    </row>
    <row r="91" spans="1:10" s="99" customFormat="1" ht="11.25" customHeight="1">
      <c r="A91" s="1"/>
      <c r="B91" s="1"/>
      <c r="C91" s="3"/>
      <c r="D91" s="2"/>
      <c r="E91" s="92"/>
      <c r="F91" s="131"/>
      <c r="G91" s="2"/>
      <c r="I91" s="2"/>
    </row>
    <row r="92" spans="1:10" s="5" customFormat="1" ht="25.5">
      <c r="A92" s="431">
        <f>COUNT($A$1:A91)+1</f>
        <v>6</v>
      </c>
      <c r="B92" s="102" t="s">
        <v>1150</v>
      </c>
      <c r="C92" s="27"/>
      <c r="D92" s="15"/>
      <c r="E92" s="27"/>
      <c r="F92" s="133"/>
    </row>
    <row r="93" spans="1:10" s="422" customFormat="1" ht="67.5">
      <c r="A93" s="467"/>
      <c r="B93" s="468" t="s">
        <v>1151</v>
      </c>
      <c r="C93" s="30"/>
      <c r="D93" s="421"/>
      <c r="E93" s="7"/>
      <c r="F93" s="472"/>
    </row>
    <row r="94" spans="1:10" s="422" customFormat="1" ht="57" customHeight="1">
      <c r="A94" s="467"/>
      <c r="B94" s="468" t="s">
        <v>1152</v>
      </c>
      <c r="C94" s="30"/>
      <c r="D94" s="421"/>
      <c r="E94" s="7"/>
      <c r="F94" s="472"/>
    </row>
    <row r="95" spans="1:10" s="422" customFormat="1">
      <c r="A95" s="467"/>
      <c r="B95" s="468" t="s">
        <v>1153</v>
      </c>
      <c r="C95" s="30"/>
      <c r="D95" s="421"/>
      <c r="E95" s="7"/>
      <c r="F95" s="472"/>
    </row>
    <row r="96" spans="1:10" s="6" customFormat="1" ht="22.5">
      <c r="A96" s="18" t="s">
        <v>14</v>
      </c>
      <c r="B96" s="299" t="s">
        <v>1154</v>
      </c>
      <c r="C96" s="10" t="s">
        <v>1</v>
      </c>
      <c r="D96" s="7">
        <v>15</v>
      </c>
      <c r="E96" s="7"/>
      <c r="F96" s="132">
        <f>ROUND(D96*E96,2)</f>
        <v>0</v>
      </c>
    </row>
    <row r="97" spans="1:9" s="6" customFormat="1" ht="22.5">
      <c r="A97" s="18" t="s">
        <v>15</v>
      </c>
      <c r="B97" s="299" t="s">
        <v>1155</v>
      </c>
      <c r="C97" s="10" t="s">
        <v>3</v>
      </c>
      <c r="D97" s="7">
        <v>12</v>
      </c>
      <c r="E97" s="7"/>
      <c r="F97" s="132">
        <f>ROUND(D97*E97,2)</f>
        <v>0</v>
      </c>
    </row>
    <row r="98" spans="1:9" s="99" customFormat="1" ht="11.25" customHeight="1">
      <c r="A98" s="1"/>
      <c r="B98" s="1"/>
      <c r="C98" s="3"/>
      <c r="D98" s="2"/>
      <c r="E98" s="92"/>
      <c r="F98" s="131"/>
      <c r="G98" s="2"/>
      <c r="I98" s="2"/>
    </row>
    <row r="99" spans="1:9" s="5" customFormat="1" ht="25.5">
      <c r="A99" s="431">
        <f>COUNT($A$1:A98)+1</f>
        <v>7</v>
      </c>
      <c r="B99" s="102" t="s">
        <v>1156</v>
      </c>
      <c r="C99" s="27"/>
      <c r="D99" s="15"/>
      <c r="E99" s="27"/>
      <c r="F99" s="133"/>
    </row>
    <row r="100" spans="1:9" s="422" customFormat="1" ht="36.75" customHeight="1">
      <c r="A100" s="467"/>
      <c r="B100" s="468" t="s">
        <v>1157</v>
      </c>
      <c r="C100" s="30"/>
      <c r="D100" s="421"/>
      <c r="E100" s="7"/>
      <c r="F100" s="472"/>
    </row>
    <row r="101" spans="1:9" s="6" customFormat="1" ht="11.25" customHeight="1">
      <c r="A101" s="18"/>
      <c r="B101" s="40" t="s">
        <v>1158</v>
      </c>
      <c r="C101" s="10" t="s">
        <v>1</v>
      </c>
      <c r="D101" s="7">
        <v>107</v>
      </c>
      <c r="E101" s="7"/>
      <c r="F101" s="132">
        <f>ROUND(D101*E101,2)</f>
        <v>0</v>
      </c>
    </row>
    <row r="102" spans="1:9" s="99" customFormat="1" ht="11.25" customHeight="1">
      <c r="A102" s="1"/>
      <c r="B102" s="1"/>
      <c r="C102" s="3"/>
      <c r="D102" s="2"/>
      <c r="E102" s="92"/>
      <c r="F102" s="131"/>
      <c r="G102" s="2"/>
      <c r="I102" s="2"/>
    </row>
    <row r="103" spans="1:9" s="5" customFormat="1" ht="38.25">
      <c r="A103" s="431">
        <f>COUNT($A$1:A102)+1</f>
        <v>8</v>
      </c>
      <c r="B103" s="102" t="s">
        <v>1159</v>
      </c>
      <c r="C103" s="27"/>
      <c r="D103" s="15"/>
      <c r="E103" s="27"/>
      <c r="F103" s="133"/>
    </row>
    <row r="104" spans="1:9" s="422" customFormat="1" ht="45">
      <c r="A104" s="467"/>
      <c r="B104" s="468" t="s">
        <v>1160</v>
      </c>
      <c r="C104" s="30"/>
      <c r="D104" s="421"/>
      <c r="E104" s="7"/>
      <c r="F104" s="472"/>
    </row>
    <row r="105" spans="1:9" s="422" customFormat="1" ht="33.75">
      <c r="A105" s="18" t="s">
        <v>14</v>
      </c>
      <c r="B105" s="299" t="s">
        <v>1161</v>
      </c>
      <c r="C105" s="30" t="s">
        <v>1</v>
      </c>
      <c r="D105" s="421">
        <v>107</v>
      </c>
      <c r="E105" s="7"/>
      <c r="F105" s="132">
        <f>ROUND(D105*E105,2)</f>
        <v>0</v>
      </c>
    </row>
    <row r="106" spans="1:9" s="422" customFormat="1" ht="22.5">
      <c r="A106" s="18" t="s">
        <v>15</v>
      </c>
      <c r="B106" s="299" t="s">
        <v>1162</v>
      </c>
      <c r="C106" s="30" t="s">
        <v>4</v>
      </c>
      <c r="D106" s="421">
        <v>28</v>
      </c>
      <c r="E106" s="7"/>
      <c r="F106" s="132">
        <f>ROUND(D106*E106,2)</f>
        <v>0</v>
      </c>
    </row>
    <row r="107" spans="1:9" s="99" customFormat="1" ht="11.25" customHeight="1">
      <c r="A107" s="1"/>
      <c r="B107" s="1"/>
      <c r="C107" s="3"/>
      <c r="D107" s="2"/>
      <c r="E107" s="92"/>
      <c r="F107" s="131"/>
      <c r="G107" s="2"/>
      <c r="I107" s="2"/>
    </row>
    <row r="108" spans="1:9" s="5" customFormat="1" ht="38.25">
      <c r="A108" s="431">
        <f>COUNT($A$1:A107)+1</f>
        <v>9</v>
      </c>
      <c r="B108" s="102" t="s">
        <v>1163</v>
      </c>
      <c r="C108" s="27"/>
      <c r="D108" s="15"/>
      <c r="E108" s="27"/>
      <c r="F108" s="133"/>
    </row>
    <row r="109" spans="1:9" s="422" customFormat="1" ht="45">
      <c r="A109" s="467"/>
      <c r="B109" s="468" t="s">
        <v>1164</v>
      </c>
      <c r="C109" s="30"/>
      <c r="D109" s="421"/>
      <c r="E109" s="7"/>
      <c r="F109" s="472"/>
    </row>
    <row r="110" spans="1:9" s="422" customFormat="1" ht="45">
      <c r="A110" s="467"/>
      <c r="B110" s="468" t="s">
        <v>1165</v>
      </c>
      <c r="C110" s="30"/>
      <c r="D110" s="421"/>
      <c r="E110" s="7"/>
      <c r="F110" s="472"/>
    </row>
    <row r="111" spans="1:9" s="422" customFormat="1">
      <c r="A111" s="467"/>
      <c r="B111" s="468" t="s">
        <v>1166</v>
      </c>
      <c r="C111" s="30"/>
      <c r="D111" s="421"/>
      <c r="E111" s="7"/>
      <c r="F111" s="472"/>
    </row>
    <row r="112" spans="1:9" s="422" customFormat="1">
      <c r="A112" s="18" t="s">
        <v>14</v>
      </c>
      <c r="B112" s="299" t="s">
        <v>1167</v>
      </c>
      <c r="C112" s="30" t="s">
        <v>37</v>
      </c>
      <c r="D112" s="421">
        <v>112.5</v>
      </c>
      <c r="E112" s="7"/>
      <c r="F112" s="132">
        <f>ROUND(D112*E112,2)</f>
        <v>0</v>
      </c>
    </row>
    <row r="113" spans="1:12" s="422" customFormat="1" ht="33.75">
      <c r="A113" s="18" t="s">
        <v>15</v>
      </c>
      <c r="B113" s="299" t="s">
        <v>1168</v>
      </c>
      <c r="C113" s="30" t="s">
        <v>5</v>
      </c>
      <c r="D113" s="421">
        <v>278</v>
      </c>
      <c r="E113" s="7"/>
      <c r="F113" s="132">
        <f>ROUND(D113*E113,2)</f>
        <v>0</v>
      </c>
    </row>
    <row r="114" spans="1:12" s="422" customFormat="1" ht="33.75">
      <c r="A114" s="18" t="s">
        <v>13</v>
      </c>
      <c r="B114" s="299" t="s">
        <v>1170</v>
      </c>
      <c r="C114" s="30" t="s">
        <v>5</v>
      </c>
      <c r="D114" s="421">
        <v>252.5</v>
      </c>
      <c r="E114" s="7"/>
      <c r="F114" s="132">
        <f>ROUND(D114*E114,2)</f>
        <v>0</v>
      </c>
    </row>
    <row r="115" spans="1:12" s="422" customFormat="1">
      <c r="A115" s="18" t="s">
        <v>41</v>
      </c>
      <c r="B115" s="299" t="s">
        <v>1169</v>
      </c>
      <c r="C115" s="30" t="s">
        <v>1</v>
      </c>
      <c r="D115" s="421">
        <v>58</v>
      </c>
      <c r="E115" s="7"/>
      <c r="F115" s="132">
        <f>ROUND(D115*E115,2)</f>
        <v>0</v>
      </c>
    </row>
    <row r="116" spans="1:12" s="99" customFormat="1" ht="12.75">
      <c r="A116" s="1"/>
      <c r="B116" s="1"/>
      <c r="C116" s="3"/>
      <c r="D116" s="2"/>
      <c r="E116" s="92"/>
      <c r="F116" s="131"/>
      <c r="G116" s="2"/>
      <c r="I116" s="2"/>
    </row>
    <row r="117" spans="1:12" s="8" customFormat="1" ht="12.75" customHeight="1">
      <c r="A117" s="431">
        <f>COUNT($A$1:A116)+1</f>
        <v>10</v>
      </c>
      <c r="B117" s="223" t="s">
        <v>1014</v>
      </c>
      <c r="C117" s="35"/>
      <c r="D117" s="35"/>
      <c r="E117" s="9"/>
      <c r="F117" s="368"/>
    </row>
    <row r="118" spans="1:12" s="24" customFormat="1" ht="33.75" customHeight="1">
      <c r="A118" s="21"/>
      <c r="B118" s="19" t="s">
        <v>1015</v>
      </c>
      <c r="C118" s="41"/>
      <c r="D118" s="100"/>
      <c r="E118" s="27"/>
      <c r="F118" s="171"/>
      <c r="G118" s="23"/>
      <c r="H118" s="23"/>
      <c r="I118" s="23"/>
      <c r="J118" s="23"/>
      <c r="K118" s="23"/>
      <c r="L118" s="23"/>
    </row>
    <row r="119" spans="1:12" s="24" customFormat="1" ht="45">
      <c r="A119" s="21"/>
      <c r="B119" s="25" t="s">
        <v>617</v>
      </c>
      <c r="C119" s="41"/>
      <c r="D119" s="100"/>
      <c r="E119" s="27"/>
      <c r="F119" s="171"/>
      <c r="G119" s="23"/>
      <c r="H119" s="23"/>
      <c r="I119" s="23"/>
      <c r="J119" s="23"/>
      <c r="K119" s="23"/>
      <c r="L119" s="23"/>
    </row>
    <row r="120" spans="1:12" s="24" customFormat="1" ht="33.75">
      <c r="A120" s="21"/>
      <c r="B120" s="25" t="s">
        <v>618</v>
      </c>
      <c r="C120" s="41"/>
      <c r="D120" s="100"/>
      <c r="E120" s="27"/>
      <c r="F120" s="171"/>
      <c r="G120" s="23"/>
      <c r="H120" s="23"/>
      <c r="I120" s="23"/>
      <c r="J120" s="23"/>
      <c r="K120" s="23"/>
      <c r="L120" s="23"/>
    </row>
    <row r="121" spans="1:12" s="6" customFormat="1" ht="11.25" customHeight="1">
      <c r="A121" s="18"/>
      <c r="B121" s="13" t="s">
        <v>619</v>
      </c>
      <c r="C121" s="11"/>
      <c r="D121" s="101"/>
      <c r="E121" s="101"/>
      <c r="F121" s="473"/>
    </row>
    <row r="122" spans="1:12" s="422" customFormat="1" ht="22.5">
      <c r="A122" s="18"/>
      <c r="B122" s="122" t="s">
        <v>1016</v>
      </c>
      <c r="C122" s="30" t="s">
        <v>37</v>
      </c>
      <c r="D122" s="421">
        <v>95.23</v>
      </c>
      <c r="E122" s="7"/>
      <c r="F122" s="132">
        <f>ROUND(D122*E122,2)</f>
        <v>0</v>
      </c>
    </row>
    <row r="123" spans="1:12" s="419" customFormat="1" ht="11.25" customHeight="1">
      <c r="A123" s="4"/>
      <c r="B123" s="4"/>
      <c r="C123" s="394"/>
      <c r="D123" s="395"/>
      <c r="E123" s="373"/>
      <c r="F123" s="397"/>
      <c r="G123" s="395"/>
      <c r="I123" s="395"/>
    </row>
    <row r="124" spans="1:12" s="426" customFormat="1" ht="24">
      <c r="A124" s="431">
        <f>COUNT($A$1:A123)+1</f>
        <v>11</v>
      </c>
      <c r="B124" s="423" t="s">
        <v>1017</v>
      </c>
      <c r="C124" s="424"/>
      <c r="D124" s="424"/>
      <c r="E124" s="425"/>
      <c r="F124" s="474"/>
    </row>
    <row r="125" spans="1:12" s="430" customFormat="1" ht="45">
      <c r="A125" s="427"/>
      <c r="B125" s="172" t="s">
        <v>1018</v>
      </c>
      <c r="C125" s="428"/>
      <c r="D125" s="429"/>
      <c r="E125" s="429"/>
      <c r="F125" s="475"/>
    </row>
    <row r="126" spans="1:12" s="430" customFormat="1" ht="11.25" customHeight="1">
      <c r="A126" s="427"/>
      <c r="B126" s="172" t="s">
        <v>1019</v>
      </c>
      <c r="C126" s="428"/>
      <c r="D126" s="429"/>
      <c r="E126" s="429"/>
      <c r="F126" s="475"/>
    </row>
    <row r="127" spans="1:12" s="6" customFormat="1" ht="11.25" customHeight="1">
      <c r="A127" s="18" t="s">
        <v>14</v>
      </c>
      <c r="B127" s="40" t="s">
        <v>1020</v>
      </c>
      <c r="C127" s="10" t="s">
        <v>37</v>
      </c>
      <c r="D127" s="7">
        <v>22.5</v>
      </c>
      <c r="E127" s="7"/>
      <c r="F127" s="132">
        <f>ROUND(D127*E127,2)</f>
        <v>0</v>
      </c>
      <c r="H127" s="38"/>
      <c r="I127" s="5"/>
    </row>
    <row r="128" spans="1:12" s="6" customFormat="1" ht="11.25" customHeight="1">
      <c r="A128" s="18" t="s">
        <v>15</v>
      </c>
      <c r="B128" s="40" t="s">
        <v>1021</v>
      </c>
      <c r="C128" s="10" t="s">
        <v>37</v>
      </c>
      <c r="D128" s="7">
        <v>18.5</v>
      </c>
      <c r="E128" s="7"/>
      <c r="F128" s="132">
        <f>ROUND(D128*E128,2)</f>
        <v>0</v>
      </c>
      <c r="H128" s="38"/>
      <c r="I128" s="5"/>
    </row>
    <row r="129" spans="1:9" s="6" customFormat="1" ht="11.25" customHeight="1">
      <c r="A129" s="18" t="s">
        <v>13</v>
      </c>
      <c r="B129" s="40" t="s">
        <v>1022</v>
      </c>
      <c r="C129" s="10" t="s">
        <v>5</v>
      </c>
      <c r="D129" s="7">
        <v>65.8</v>
      </c>
      <c r="E129" s="7"/>
      <c r="F129" s="132">
        <f>ROUND(D129*E129,2)</f>
        <v>0</v>
      </c>
      <c r="H129" s="38"/>
      <c r="I129" s="5"/>
    </row>
    <row r="130" spans="1:9" s="255" customFormat="1">
      <c r="A130" s="109"/>
      <c r="B130" s="40"/>
      <c r="F130" s="362"/>
      <c r="G130" s="245"/>
    </row>
    <row r="131" spans="1:9">
      <c r="A131" s="109"/>
      <c r="B131" s="256"/>
      <c r="C131" s="107"/>
      <c r="E131" s="107"/>
      <c r="F131" s="360"/>
    </row>
    <row r="132" spans="1:9">
      <c r="A132" s="109"/>
      <c r="B132" s="256"/>
      <c r="C132" s="107"/>
      <c r="E132" s="107"/>
      <c r="F132" s="360"/>
    </row>
    <row r="133" spans="1:9">
      <c r="A133" s="109"/>
      <c r="B133" s="256"/>
      <c r="C133" s="107"/>
      <c r="E133" s="107"/>
      <c r="F133" s="360"/>
    </row>
    <row r="134" spans="1:9" ht="12" thickBot="1">
      <c r="A134" s="109"/>
      <c r="B134" s="256"/>
      <c r="C134" s="107"/>
      <c r="E134" s="107"/>
      <c r="F134" s="360"/>
    </row>
    <row r="135" spans="1:9" s="220" customFormat="1" ht="19.899999999999999" customHeight="1" thickBot="1">
      <c r="A135" s="224" t="str">
        <f>A6</f>
        <v>3.</v>
      </c>
      <c r="B135" s="225" t="str">
        <f>B6</f>
        <v>ZEMLJANI RADOVI</v>
      </c>
      <c r="C135" s="226"/>
      <c r="D135" s="226"/>
      <c r="E135" s="227"/>
      <c r="F135" s="356" t="str">
        <f>IF(SUM(F1:F134)&gt;0,SUM(F1:F134),"")</f>
        <v/>
      </c>
    </row>
    <row r="136" spans="1:9" ht="3" customHeight="1"/>
    <row r="138" spans="1:9">
      <c r="B138" s="126"/>
    </row>
    <row r="139" spans="1:9">
      <c r="B139" s="126"/>
    </row>
    <row r="140" spans="1:9">
      <c r="B140" s="255"/>
    </row>
    <row r="141" spans="1:9">
      <c r="B141" s="126"/>
    </row>
    <row r="143" spans="1:9">
      <c r="B143" s="299"/>
    </row>
    <row r="144" spans="1:9">
      <c r="B144" s="136"/>
      <c r="C144" s="41"/>
      <c r="D144" s="42"/>
    </row>
  </sheetData>
  <protectedRanges>
    <protectedRange sqref="C9:C44" name="Raspon2_1"/>
  </protectedRanges>
  <conditionalFormatting sqref="F118:F120">
    <cfRule type="cellIs" dxfId="20" priority="1"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d.i.g.&amp;R&amp;8str.&amp;"Arial,Bold" &amp;P.&amp;"Arial,Regular"/&amp;N.</oddFooter>
  </headerFooter>
  <rowBreaks count="1" manualBreakCount="1">
    <brk id="45"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5"/>
  <sheetViews>
    <sheetView showZeros="0" view="pageBreakPreview" zoomScaleNormal="100" zoomScaleSheetLayoutView="100" workbookViewId="0">
      <pane ySplit="6" topLeftCell="A98" activePane="bottomLeft" state="frozen"/>
      <selection activeCell="K62" sqref="K62"/>
      <selection pane="bottomLeft" activeCell="N98" sqref="N98"/>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11" ht="14.25" customHeight="1">
      <c r="A1" s="145"/>
      <c r="B1" s="145"/>
      <c r="C1" s="145"/>
      <c r="D1" s="104"/>
      <c r="E1" s="108"/>
      <c r="F1" s="357"/>
    </row>
    <row r="2" spans="1:11" ht="14.25" customHeight="1">
      <c r="A2" s="145"/>
      <c r="B2" s="145"/>
      <c r="C2" s="145"/>
      <c r="D2" s="104"/>
      <c r="E2" s="108"/>
      <c r="F2" s="350"/>
    </row>
    <row r="3" spans="1:11" ht="14.25" customHeight="1">
      <c r="A3" s="145"/>
      <c r="B3" s="145"/>
      <c r="C3" s="145"/>
      <c r="D3" s="104"/>
      <c r="E3" s="108"/>
      <c r="F3" s="357"/>
    </row>
    <row r="4" spans="1:11" s="231" customFormat="1">
      <c r="A4" s="141" t="s">
        <v>574</v>
      </c>
      <c r="B4" s="142" t="s">
        <v>19</v>
      </c>
      <c r="C4" s="143" t="s">
        <v>16</v>
      </c>
      <c r="D4" s="144" t="s">
        <v>17</v>
      </c>
      <c r="E4" s="144" t="s">
        <v>18</v>
      </c>
      <c r="F4" s="154" t="s">
        <v>571</v>
      </c>
    </row>
    <row r="5" spans="1:11" s="45" customFormat="1" ht="17.25" customHeight="1">
      <c r="A5" s="145"/>
      <c r="B5" s="145"/>
      <c r="C5" s="145"/>
      <c r="D5" s="104"/>
      <c r="E5" s="108"/>
      <c r="F5" s="354"/>
    </row>
    <row r="6" spans="1:11" s="78" customFormat="1" ht="15.75">
      <c r="A6" s="147" t="s">
        <v>67</v>
      </c>
      <c r="B6" s="148" t="s">
        <v>402</v>
      </c>
      <c r="C6" s="149"/>
      <c r="D6" s="150"/>
      <c r="E6" s="149"/>
      <c r="F6" s="355"/>
    </row>
    <row r="7" spans="1:11" ht="6.75" customHeight="1">
      <c r="A7" s="145"/>
      <c r="B7" s="145"/>
      <c r="C7" s="145"/>
      <c r="D7" s="104"/>
      <c r="E7" s="108"/>
      <c r="F7" s="350"/>
    </row>
    <row r="8" spans="1:11" s="124" customFormat="1">
      <c r="A8" s="234"/>
      <c r="B8" s="235" t="s">
        <v>0</v>
      </c>
      <c r="C8" s="235"/>
      <c r="D8" s="235"/>
      <c r="F8" s="358"/>
    </row>
    <row r="9" spans="1:11" s="255" customFormat="1" ht="33.75">
      <c r="A9" s="109"/>
      <c r="B9" s="19" t="s">
        <v>166</v>
      </c>
      <c r="C9" s="111"/>
      <c r="D9" s="112"/>
      <c r="E9" s="112"/>
      <c r="F9" s="360"/>
    </row>
    <row r="10" spans="1:11" s="233" customFormat="1" ht="33.75">
      <c r="A10" s="21"/>
      <c r="B10" s="22" t="s">
        <v>25</v>
      </c>
      <c r="C10" s="111"/>
      <c r="D10" s="333"/>
      <c r="E10" s="295"/>
      <c r="F10" s="362"/>
      <c r="G10" s="232"/>
      <c r="H10" s="232"/>
      <c r="I10" s="232"/>
      <c r="J10" s="232"/>
      <c r="K10" s="232"/>
    </row>
    <row r="11" spans="1:11" s="233" customFormat="1" ht="45">
      <c r="A11" s="21"/>
      <c r="B11" s="19" t="s">
        <v>167</v>
      </c>
      <c r="C11" s="111"/>
      <c r="D11" s="333"/>
      <c r="E11" s="295"/>
      <c r="F11" s="362"/>
      <c r="G11" s="232"/>
      <c r="H11" s="232"/>
      <c r="I11" s="232"/>
      <c r="J11" s="232"/>
      <c r="K11" s="232"/>
    </row>
    <row r="12" spans="1:11" ht="33.75">
      <c r="A12" s="109"/>
      <c r="B12" s="117" t="s">
        <v>168</v>
      </c>
      <c r="C12" s="111"/>
      <c r="D12" s="112"/>
      <c r="E12" s="112"/>
      <c r="F12" s="360"/>
    </row>
    <row r="13" spans="1:11">
      <c r="A13" s="105"/>
      <c r="B13" s="124"/>
      <c r="C13" s="111"/>
      <c r="D13" s="112"/>
      <c r="E13" s="112"/>
      <c r="F13" s="360"/>
    </row>
    <row r="14" spans="1:11">
      <c r="A14" s="105"/>
      <c r="B14" s="122" t="s">
        <v>169</v>
      </c>
      <c r="C14" s="111"/>
      <c r="D14" s="112"/>
      <c r="E14" s="112"/>
      <c r="F14" s="360"/>
    </row>
    <row r="15" spans="1:11" ht="22.5">
      <c r="A15" s="239" t="s">
        <v>49</v>
      </c>
      <c r="B15" s="124" t="s">
        <v>170</v>
      </c>
      <c r="C15" s="111"/>
      <c r="D15" s="112"/>
      <c r="E15" s="112"/>
      <c r="F15" s="360"/>
    </row>
    <row r="16" spans="1:11">
      <c r="A16" s="239" t="s">
        <v>49</v>
      </c>
      <c r="B16" s="117" t="s">
        <v>171</v>
      </c>
      <c r="C16" s="111"/>
      <c r="D16" s="112"/>
      <c r="E16" s="112"/>
      <c r="F16" s="360"/>
    </row>
    <row r="17" spans="1:6" ht="12.75" customHeight="1">
      <c r="A17" s="239" t="s">
        <v>49</v>
      </c>
      <c r="B17" s="117" t="s">
        <v>172</v>
      </c>
      <c r="C17" s="111"/>
      <c r="D17" s="112"/>
      <c r="E17" s="112"/>
      <c r="F17" s="360"/>
    </row>
    <row r="18" spans="1:6">
      <c r="A18" s="239" t="s">
        <v>49</v>
      </c>
      <c r="B18" s="117" t="s">
        <v>173</v>
      </c>
      <c r="C18" s="111"/>
      <c r="D18" s="112"/>
      <c r="E18" s="112"/>
      <c r="F18" s="360"/>
    </row>
    <row r="19" spans="1:6" ht="22.5">
      <c r="A19" s="239" t="s">
        <v>49</v>
      </c>
      <c r="B19" s="117" t="s">
        <v>174</v>
      </c>
      <c r="C19" s="111"/>
      <c r="D19" s="112"/>
      <c r="E19" s="112"/>
      <c r="F19" s="360"/>
    </row>
    <row r="20" spans="1:6">
      <c r="A20" s="239" t="s">
        <v>49</v>
      </c>
      <c r="B20" s="117" t="s">
        <v>175</v>
      </c>
      <c r="C20" s="111"/>
      <c r="D20" s="112"/>
      <c r="E20" s="112"/>
      <c r="F20" s="360"/>
    </row>
    <row r="21" spans="1:6">
      <c r="A21" s="239" t="s">
        <v>49</v>
      </c>
      <c r="B21" s="117" t="s">
        <v>176</v>
      </c>
      <c r="C21" s="111"/>
      <c r="D21" s="112"/>
      <c r="E21" s="112"/>
      <c r="F21" s="360"/>
    </row>
    <row r="22" spans="1:6" ht="22.5">
      <c r="A22" s="239" t="s">
        <v>49</v>
      </c>
      <c r="B22" s="117" t="s">
        <v>177</v>
      </c>
      <c r="C22" s="111"/>
      <c r="D22" s="112"/>
      <c r="E22" s="112"/>
      <c r="F22" s="360"/>
    </row>
    <row r="23" spans="1:6" ht="22.5">
      <c r="A23" s="239" t="s">
        <v>49</v>
      </c>
      <c r="B23" s="117" t="s">
        <v>178</v>
      </c>
      <c r="C23" s="111"/>
      <c r="D23" s="112"/>
      <c r="E23" s="112"/>
      <c r="F23" s="360"/>
    </row>
    <row r="24" spans="1:6" ht="33.75">
      <c r="A24" s="239" t="s">
        <v>49</v>
      </c>
      <c r="B24" s="117" t="s">
        <v>179</v>
      </c>
      <c r="C24" s="111"/>
      <c r="D24" s="112"/>
      <c r="E24" s="112"/>
      <c r="F24" s="360"/>
    </row>
    <row r="25" spans="1:6" ht="22.5">
      <c r="A25" s="239" t="s">
        <v>49</v>
      </c>
      <c r="B25" s="117" t="s">
        <v>180</v>
      </c>
      <c r="C25" s="111"/>
      <c r="D25" s="112"/>
      <c r="E25" s="112"/>
      <c r="F25" s="360"/>
    </row>
    <row r="26" spans="1:6">
      <c r="A26" s="105"/>
      <c r="B26" s="117"/>
      <c r="C26" s="111"/>
      <c r="D26" s="112"/>
      <c r="E26" s="112"/>
      <c r="F26" s="360"/>
    </row>
    <row r="27" spans="1:6" ht="33.75">
      <c r="A27" s="105"/>
      <c r="B27" s="124" t="s">
        <v>181</v>
      </c>
      <c r="C27" s="111"/>
      <c r="D27" s="112"/>
      <c r="E27" s="112"/>
      <c r="F27" s="360"/>
    </row>
    <row r="28" spans="1:6" s="233" customFormat="1">
      <c r="A28" s="21"/>
      <c r="B28" s="124"/>
      <c r="E28" s="295"/>
      <c r="F28" s="362"/>
    </row>
    <row r="29" spans="1:6" ht="22.5">
      <c r="A29" s="297"/>
      <c r="B29" s="110" t="s">
        <v>182</v>
      </c>
      <c r="C29" s="298"/>
      <c r="D29" s="298"/>
      <c r="E29" s="107"/>
      <c r="F29" s="350"/>
    </row>
    <row r="30" spans="1:6">
      <c r="A30" s="297"/>
      <c r="B30" s="298"/>
      <c r="C30" s="298"/>
      <c r="D30" s="298"/>
      <c r="E30" s="107"/>
      <c r="F30" s="350"/>
    </row>
    <row r="31" spans="1:6" ht="168.75">
      <c r="A31" s="297"/>
      <c r="B31" s="110" t="s">
        <v>1259</v>
      </c>
      <c r="C31" s="298"/>
      <c r="D31" s="298"/>
      <c r="E31" s="107"/>
      <c r="F31" s="350"/>
    </row>
    <row r="32" spans="1:6">
      <c r="A32" s="109"/>
      <c r="B32" s="244"/>
      <c r="C32" s="111"/>
      <c r="D32" s="112"/>
      <c r="E32" s="107"/>
      <c r="F32" s="360"/>
    </row>
    <row r="33" spans="1:6">
      <c r="C33" s="107"/>
      <c r="E33" s="107"/>
      <c r="F33" s="350"/>
    </row>
    <row r="34" spans="1:6" s="282" customFormat="1" ht="12.75" customHeight="1">
      <c r="A34" s="496">
        <f>COUNT($A$5:A33)+1</f>
        <v>1</v>
      </c>
      <c r="B34" s="371" t="s">
        <v>404</v>
      </c>
      <c r="C34" s="318"/>
      <c r="D34" s="285"/>
      <c r="E34" s="318"/>
      <c r="F34" s="396"/>
    </row>
    <row r="35" spans="1:6" ht="45">
      <c r="A35" s="497"/>
      <c r="B35" s="19" t="s">
        <v>620</v>
      </c>
      <c r="C35" s="107"/>
      <c r="E35" s="107"/>
      <c r="F35" s="350"/>
    </row>
    <row r="36" spans="1:6" ht="45">
      <c r="A36" s="123"/>
      <c r="B36" s="19" t="s">
        <v>553</v>
      </c>
      <c r="C36" s="107"/>
      <c r="E36" s="107"/>
      <c r="F36" s="350"/>
    </row>
    <row r="37" spans="1:6" ht="22.5">
      <c r="A37" s="123"/>
      <c r="B37" s="19" t="s">
        <v>554</v>
      </c>
      <c r="C37" s="107"/>
      <c r="E37" s="107"/>
      <c r="F37" s="350"/>
    </row>
    <row r="38" spans="1:6" ht="22.5">
      <c r="A38" s="109" t="s">
        <v>14</v>
      </c>
      <c r="B38" s="256" t="s">
        <v>1137</v>
      </c>
      <c r="C38" s="107" t="s">
        <v>5</v>
      </c>
      <c r="D38" s="108">
        <v>45.5</v>
      </c>
      <c r="E38" s="107"/>
      <c r="F38" s="132">
        <f>ROUND(D38*E38,2)</f>
        <v>0</v>
      </c>
    </row>
    <row r="39" spans="1:6">
      <c r="A39" s="109" t="s">
        <v>15</v>
      </c>
      <c r="B39" s="256" t="s">
        <v>1138</v>
      </c>
      <c r="C39" s="107" t="s">
        <v>5</v>
      </c>
      <c r="D39" s="108">
        <v>75.8</v>
      </c>
      <c r="E39" s="107"/>
      <c r="F39" s="132">
        <f>ROUND(D39*E39,2)</f>
        <v>0</v>
      </c>
    </row>
    <row r="40" spans="1:6">
      <c r="C40" s="107"/>
      <c r="E40" s="107"/>
      <c r="F40" s="350"/>
    </row>
    <row r="41" spans="1:6" s="282" customFormat="1" ht="24">
      <c r="A41" s="496">
        <f>COUNT($A$5:A40)+1</f>
        <v>2</v>
      </c>
      <c r="B41" s="371" t="s">
        <v>625</v>
      </c>
      <c r="C41" s="318"/>
      <c r="D41" s="285"/>
      <c r="E41" s="318"/>
      <c r="F41" s="396"/>
    </row>
    <row r="42" spans="1:6" ht="22.5">
      <c r="A42" s="497"/>
      <c r="B42" s="19" t="s">
        <v>445</v>
      </c>
      <c r="C42" s="107"/>
      <c r="E42" s="107"/>
      <c r="F42" s="350"/>
    </row>
    <row r="43" spans="1:6" ht="33.75">
      <c r="A43" s="497"/>
      <c r="B43" s="19" t="s">
        <v>630</v>
      </c>
      <c r="C43" s="107"/>
      <c r="E43" s="107"/>
      <c r="F43" s="350"/>
    </row>
    <row r="44" spans="1:6" ht="45">
      <c r="A44" s="123"/>
      <c r="B44" s="19" t="s">
        <v>555</v>
      </c>
      <c r="C44" s="107"/>
      <c r="E44" s="107"/>
      <c r="F44" s="350"/>
    </row>
    <row r="45" spans="1:6" ht="112.5">
      <c r="A45" s="123"/>
      <c r="B45" s="19" t="s">
        <v>1310</v>
      </c>
      <c r="C45" s="107"/>
      <c r="E45" s="107"/>
      <c r="F45" s="350"/>
    </row>
    <row r="46" spans="1:6" ht="22.5">
      <c r="A46" s="123"/>
      <c r="B46" s="19" t="s">
        <v>1307</v>
      </c>
      <c r="C46" s="107"/>
      <c r="E46" s="107"/>
      <c r="F46" s="350"/>
    </row>
    <row r="47" spans="1:6" ht="22.5">
      <c r="A47" s="123"/>
      <c r="B47" s="19" t="s">
        <v>554</v>
      </c>
      <c r="C47" s="107"/>
      <c r="E47" s="107"/>
      <c r="F47" s="350"/>
    </row>
    <row r="48" spans="1:6" ht="38.25" customHeight="1">
      <c r="A48" s="123"/>
      <c r="B48" s="19" t="s">
        <v>624</v>
      </c>
      <c r="C48" s="107"/>
      <c r="E48" s="107"/>
      <c r="F48" s="350"/>
    </row>
    <row r="49" spans="1:6" ht="67.5">
      <c r="A49" s="123"/>
      <c r="B49" s="19" t="s">
        <v>1311</v>
      </c>
      <c r="C49" s="107"/>
      <c r="E49" s="107"/>
      <c r="F49" s="350"/>
    </row>
    <row r="50" spans="1:6" ht="3" customHeight="1">
      <c r="A50" s="109"/>
      <c r="B50" s="256"/>
      <c r="C50" s="107"/>
      <c r="E50" s="107"/>
      <c r="F50" s="360"/>
    </row>
    <row r="51" spans="1:6">
      <c r="A51" s="109"/>
      <c r="B51" s="256" t="s">
        <v>621</v>
      </c>
      <c r="C51" s="107"/>
      <c r="E51" s="107"/>
      <c r="F51" s="360" t="str">
        <f t="shared" ref="F51" si="0">IF(OR(OR(E51=0,E51=""),OR(D51=0,D51="")),"",D51*E51)</f>
        <v/>
      </c>
    </row>
    <row r="52" spans="1:6">
      <c r="A52" s="109"/>
      <c r="B52" s="256"/>
      <c r="C52" s="107" t="s">
        <v>5</v>
      </c>
      <c r="D52" s="108">
        <v>208</v>
      </c>
      <c r="E52" s="107"/>
      <c r="F52" s="132">
        <f>ROUND(D52*E52,2)</f>
        <v>0</v>
      </c>
    </row>
    <row r="53" spans="1:6">
      <c r="C53" s="107"/>
      <c r="E53" s="107"/>
      <c r="F53" s="350"/>
    </row>
    <row r="54" spans="1:6" s="282" customFormat="1" ht="12">
      <c r="A54" s="496">
        <f>COUNT($A$1:A53)+1</f>
        <v>3</v>
      </c>
      <c r="B54" s="371" t="s">
        <v>183</v>
      </c>
      <c r="C54" s="318"/>
      <c r="D54" s="285"/>
      <c r="E54" s="318"/>
      <c r="F54" s="396"/>
    </row>
    <row r="55" spans="1:6" ht="44.25" customHeight="1">
      <c r="A55" s="123"/>
      <c r="B55" s="19" t="s">
        <v>552</v>
      </c>
      <c r="C55" s="107"/>
      <c r="E55" s="107"/>
      <c r="F55" s="350"/>
    </row>
    <row r="56" spans="1:6" ht="45">
      <c r="A56" s="123"/>
      <c r="B56" s="19" t="s">
        <v>184</v>
      </c>
      <c r="C56" s="107"/>
      <c r="E56" s="107"/>
      <c r="F56" s="350"/>
    </row>
    <row r="57" spans="1:6" ht="33.75">
      <c r="A57" s="123"/>
      <c r="B57" s="19" t="s">
        <v>403</v>
      </c>
      <c r="C57" s="107"/>
      <c r="E57" s="107"/>
      <c r="F57" s="350"/>
    </row>
    <row r="58" spans="1:6" ht="33.75">
      <c r="A58" s="123"/>
      <c r="B58" s="19" t="s">
        <v>1308</v>
      </c>
      <c r="C58" s="107"/>
      <c r="E58" s="107"/>
      <c r="F58" s="350"/>
    </row>
    <row r="59" spans="1:6" ht="103.5" customHeight="1">
      <c r="A59" s="123"/>
      <c r="B59" s="19" t="s">
        <v>1309</v>
      </c>
      <c r="C59" s="107"/>
      <c r="E59" s="107"/>
      <c r="F59" s="350"/>
    </row>
    <row r="60" spans="1:6" ht="33.75">
      <c r="A60" s="123"/>
      <c r="B60" s="19" t="s">
        <v>185</v>
      </c>
      <c r="C60" s="107"/>
      <c r="E60" s="107"/>
      <c r="F60" s="350"/>
    </row>
    <row r="61" spans="1:6" ht="22.5">
      <c r="A61" s="123"/>
      <c r="B61" s="19" t="s">
        <v>627</v>
      </c>
      <c r="C61" s="107"/>
      <c r="E61" s="107"/>
      <c r="F61" s="350"/>
    </row>
    <row r="62" spans="1:6" ht="22.5">
      <c r="A62" s="109"/>
      <c r="B62" s="256" t="s">
        <v>626</v>
      </c>
      <c r="C62" s="107"/>
      <c r="E62" s="107"/>
      <c r="F62" s="360" t="str">
        <f t="shared" ref="F62" si="1">IF(OR(OR(E62=0,E62=""),OR(D62=0,D62="")),"",D62*E62)</f>
        <v/>
      </c>
    </row>
    <row r="63" spans="1:6" ht="22.5">
      <c r="A63" s="109" t="s">
        <v>14</v>
      </c>
      <c r="B63" s="256" t="s">
        <v>1142</v>
      </c>
      <c r="C63" s="107" t="s">
        <v>5</v>
      </c>
      <c r="D63" s="108">
        <v>208</v>
      </c>
      <c r="E63" s="107"/>
      <c r="F63" s="132">
        <f>ROUND(D63*E63,2)</f>
        <v>0</v>
      </c>
    </row>
    <row r="64" spans="1:6" ht="45" customHeight="1">
      <c r="A64" s="109" t="s">
        <v>1256</v>
      </c>
      <c r="B64" s="256" t="s">
        <v>1258</v>
      </c>
      <c r="C64" s="107" t="s">
        <v>5</v>
      </c>
      <c r="D64" s="108">
        <v>60</v>
      </c>
      <c r="E64" s="107"/>
      <c r="F64" s="132">
        <f>ROUND(D64*E64,2)</f>
        <v>0</v>
      </c>
    </row>
    <row r="65" spans="1:6" ht="11.25" customHeight="1">
      <c r="A65" s="109"/>
      <c r="B65" s="244"/>
      <c r="C65" s="111"/>
      <c r="D65" s="112"/>
      <c r="E65" s="107"/>
      <c r="F65" s="360"/>
    </row>
    <row r="66" spans="1:6" s="282" customFormat="1" ht="12">
      <c r="A66" s="496">
        <f>COUNT($A$1:A65)+1</f>
        <v>4</v>
      </c>
      <c r="B66" s="371" t="s">
        <v>186</v>
      </c>
      <c r="C66" s="318"/>
      <c r="D66" s="285"/>
      <c r="E66" s="318"/>
      <c r="F66" s="396" t="str">
        <f>IF(OR(OR(E66=0,E66=""),OR($D66=0,$D66="")),"",$D66*E66)</f>
        <v/>
      </c>
    </row>
    <row r="67" spans="1:6" s="233" customFormat="1" ht="22.5">
      <c r="A67" s="21"/>
      <c r="B67" s="124" t="s">
        <v>187</v>
      </c>
      <c r="C67" s="41"/>
      <c r="D67" s="42"/>
      <c r="E67" s="107"/>
      <c r="F67" s="350"/>
    </row>
    <row r="68" spans="1:6" s="233" customFormat="1" ht="11.25" customHeight="1">
      <c r="A68" s="21"/>
      <c r="B68" s="124" t="s">
        <v>628</v>
      </c>
      <c r="C68" s="41"/>
      <c r="D68" s="42"/>
      <c r="E68" s="107"/>
      <c r="F68" s="350"/>
    </row>
    <row r="69" spans="1:6" s="233" customFormat="1" ht="33.75">
      <c r="A69" s="21"/>
      <c r="B69" s="124" t="s">
        <v>1139</v>
      </c>
      <c r="C69" s="41"/>
      <c r="D69" s="42"/>
      <c r="E69" s="107"/>
      <c r="F69" s="350"/>
    </row>
    <row r="70" spans="1:6" ht="33.75">
      <c r="A70" s="123"/>
      <c r="B70" s="19" t="s">
        <v>188</v>
      </c>
      <c r="C70" s="107"/>
      <c r="E70" s="107"/>
      <c r="F70" s="350"/>
    </row>
    <row r="71" spans="1:6" ht="45">
      <c r="A71" s="236"/>
      <c r="B71" s="19" t="s">
        <v>189</v>
      </c>
      <c r="C71" s="107"/>
      <c r="E71" s="107"/>
      <c r="F71" s="350"/>
    </row>
    <row r="72" spans="1:6" ht="22.5">
      <c r="A72" s="236"/>
      <c r="B72" s="124" t="s">
        <v>190</v>
      </c>
      <c r="C72" s="107"/>
      <c r="E72" s="107"/>
      <c r="F72" s="350"/>
    </row>
    <row r="73" spans="1:6" ht="33.75">
      <c r="A73" s="109"/>
      <c r="B73" s="256" t="s">
        <v>1143</v>
      </c>
      <c r="C73" s="107" t="s">
        <v>37</v>
      </c>
      <c r="D73" s="108">
        <v>178.5</v>
      </c>
      <c r="E73" s="107"/>
      <c r="F73" s="132">
        <f>ROUND(D73*E73,2)</f>
        <v>0</v>
      </c>
    </row>
    <row r="74" spans="1:6" ht="11.25" customHeight="1">
      <c r="A74" s="109"/>
      <c r="B74" s="244"/>
      <c r="C74" s="111"/>
      <c r="D74" s="112"/>
      <c r="E74" s="107"/>
      <c r="F74" s="360"/>
    </row>
    <row r="75" spans="1:6" s="282" customFormat="1" ht="36">
      <c r="A75" s="496">
        <f>COUNT($A$1:A74)+1</f>
        <v>5</v>
      </c>
      <c r="B75" s="371" t="s">
        <v>191</v>
      </c>
      <c r="C75" s="318"/>
      <c r="D75" s="285"/>
      <c r="E75" s="318"/>
      <c r="F75" s="396"/>
    </row>
    <row r="76" spans="1:6" ht="78.75">
      <c r="A76" s="123"/>
      <c r="B76" s="19" t="s">
        <v>1306</v>
      </c>
      <c r="C76" s="107"/>
      <c r="E76" s="107"/>
      <c r="F76" s="350"/>
    </row>
    <row r="77" spans="1:6">
      <c r="A77" s="109"/>
      <c r="B77" s="256"/>
      <c r="C77" s="107" t="s">
        <v>4</v>
      </c>
      <c r="D77" s="108">
        <v>10</v>
      </c>
      <c r="E77" s="107"/>
      <c r="F77" s="132">
        <f>ROUND(D77*E77,2)</f>
        <v>0</v>
      </c>
    </row>
    <row r="78" spans="1:6" ht="11.25" customHeight="1">
      <c r="C78" s="107"/>
      <c r="E78" s="107"/>
      <c r="F78" s="350"/>
    </row>
    <row r="79" spans="1:6" s="282" customFormat="1" ht="24">
      <c r="A79" s="496">
        <f>COUNT($A$1:A78)+1</f>
        <v>6</v>
      </c>
      <c r="B79" s="371" t="s">
        <v>192</v>
      </c>
      <c r="C79" s="318"/>
      <c r="D79" s="285"/>
      <c r="E79" s="318"/>
      <c r="F79" s="396"/>
    </row>
    <row r="80" spans="1:6" ht="33.75" customHeight="1">
      <c r="A80" s="123"/>
      <c r="B80" s="19" t="s">
        <v>193</v>
      </c>
      <c r="C80" s="107"/>
      <c r="E80" s="107"/>
      <c r="F80" s="350"/>
    </row>
    <row r="81" spans="1:10">
      <c r="A81" s="123"/>
      <c r="B81" s="19" t="s">
        <v>194</v>
      </c>
      <c r="C81" s="107"/>
      <c r="E81" s="107"/>
      <c r="F81" s="350"/>
    </row>
    <row r="82" spans="1:10">
      <c r="A82" s="109"/>
      <c r="B82" s="256"/>
      <c r="C82" s="107" t="s">
        <v>3</v>
      </c>
      <c r="D82" s="108">
        <v>4</v>
      </c>
      <c r="E82" s="107"/>
      <c r="F82" s="132">
        <f>ROUND(D82*E82,2)</f>
        <v>0</v>
      </c>
    </row>
    <row r="83" spans="1:10" ht="11.25" customHeight="1">
      <c r="C83" s="107"/>
      <c r="E83" s="107"/>
      <c r="F83" s="350"/>
    </row>
    <row r="84" spans="1:10" s="282" customFormat="1" ht="36">
      <c r="A84" s="496">
        <f>COUNT($A$1:A83)+1</f>
        <v>7</v>
      </c>
      <c r="B84" s="371" t="s">
        <v>1140</v>
      </c>
      <c r="C84" s="318"/>
      <c r="D84" s="285"/>
      <c r="E84" s="318"/>
      <c r="F84" s="396"/>
    </row>
    <row r="85" spans="1:10" ht="67.5">
      <c r="A85" s="123"/>
      <c r="B85" s="19" t="s">
        <v>629</v>
      </c>
      <c r="C85" s="107"/>
      <c r="E85" s="107"/>
      <c r="F85" s="350"/>
    </row>
    <row r="86" spans="1:10" s="233" customFormat="1" ht="157.5">
      <c r="A86" s="21"/>
      <c r="B86" s="124" t="s">
        <v>1312</v>
      </c>
      <c r="C86" s="41"/>
      <c r="D86" s="42"/>
      <c r="E86" s="107"/>
      <c r="F86" s="350"/>
    </row>
    <row r="87" spans="1:10" s="233" customFormat="1" ht="56.25">
      <c r="A87" s="21"/>
      <c r="B87" s="124" t="s">
        <v>1313</v>
      </c>
      <c r="C87" s="41"/>
      <c r="D87" s="42"/>
      <c r="E87" s="107"/>
      <c r="F87" s="350"/>
    </row>
    <row r="88" spans="1:10" s="233" customFormat="1" ht="22.5">
      <c r="A88" s="21"/>
      <c r="B88" s="124" t="s">
        <v>631</v>
      </c>
      <c r="C88" s="41"/>
      <c r="D88" s="42"/>
      <c r="E88" s="107"/>
      <c r="F88" s="350"/>
    </row>
    <row r="89" spans="1:10" s="233" customFormat="1" ht="22.5">
      <c r="A89" s="21"/>
      <c r="B89" s="124" t="s">
        <v>1141</v>
      </c>
      <c r="C89" s="41"/>
      <c r="D89" s="42"/>
      <c r="E89" s="107"/>
      <c r="F89" s="350"/>
    </row>
    <row r="90" spans="1:10" s="233" customFormat="1" ht="147.75" customHeight="1">
      <c r="A90" s="21"/>
      <c r="B90" s="124" t="s">
        <v>1314</v>
      </c>
      <c r="C90" s="41"/>
      <c r="D90" s="42"/>
      <c r="E90" s="107"/>
      <c r="F90" s="350"/>
    </row>
    <row r="91" spans="1:10" ht="22.5">
      <c r="A91" s="123"/>
      <c r="B91" s="19" t="s">
        <v>163</v>
      </c>
      <c r="C91" s="107"/>
      <c r="E91" s="107"/>
      <c r="F91" s="360" t="str">
        <f>IF(OR(OR(E91=0,E91=""),OR(D91=0,D91="")),"",D91*E91)</f>
        <v/>
      </c>
    </row>
    <row r="92" spans="1:10" s="233" customFormat="1">
      <c r="A92" s="21"/>
      <c r="B92" s="124" t="s">
        <v>146</v>
      </c>
      <c r="C92" s="41"/>
      <c r="D92" s="42"/>
      <c r="E92" s="107"/>
      <c r="F92" s="350"/>
    </row>
    <row r="93" spans="1:10">
      <c r="A93" s="109"/>
      <c r="B93" s="256" t="s">
        <v>405</v>
      </c>
      <c r="C93" s="107"/>
      <c r="E93" s="107"/>
      <c r="F93" s="360"/>
    </row>
    <row r="94" spans="1:10">
      <c r="A94" s="109"/>
      <c r="B94" s="256"/>
      <c r="C94" s="107" t="s">
        <v>5</v>
      </c>
      <c r="D94" s="108">
        <v>208</v>
      </c>
      <c r="E94" s="107"/>
      <c r="F94" s="132">
        <f>ROUND(D94*E94,2)</f>
        <v>0</v>
      </c>
    </row>
    <row r="95" spans="1:10" customFormat="1" ht="11.25" customHeight="1">
      <c r="A95" s="498"/>
      <c r="B95" s="499"/>
      <c r="C95" s="430"/>
      <c r="D95" s="500"/>
      <c r="E95" s="501"/>
      <c r="F95" s="501"/>
      <c r="H95" s="486"/>
      <c r="I95" s="486"/>
      <c r="J95" s="486"/>
    </row>
    <row r="96" spans="1:10" s="282" customFormat="1" ht="12">
      <c r="A96" s="496">
        <f>COUNT($A$1:A95)+1</f>
        <v>8</v>
      </c>
      <c r="B96" s="371" t="s">
        <v>1291</v>
      </c>
      <c r="C96" s="318"/>
      <c r="D96" s="285"/>
      <c r="E96" s="318"/>
      <c r="F96" s="396"/>
    </row>
    <row r="97" spans="1:11" s="24" customFormat="1" ht="56.25">
      <c r="A97" s="21"/>
      <c r="B97" s="51" t="s">
        <v>1294</v>
      </c>
      <c r="C97" s="41"/>
      <c r="D97" s="42"/>
      <c r="E97" s="27"/>
      <c r="F97" s="502"/>
    </row>
    <row r="98" spans="1:11" s="24" customFormat="1" ht="101.25">
      <c r="A98" s="21"/>
      <c r="B98" s="51" t="s">
        <v>1315</v>
      </c>
      <c r="C98" s="41"/>
      <c r="D98" s="42"/>
      <c r="E98" s="27"/>
      <c r="F98" s="502"/>
    </row>
    <row r="99" spans="1:11" s="24" customFormat="1" ht="22.5">
      <c r="A99" s="21"/>
      <c r="B99" s="51" t="s">
        <v>1292</v>
      </c>
      <c r="C99" s="41"/>
      <c r="D99" s="42"/>
      <c r="E99" s="27"/>
      <c r="F99" s="502"/>
    </row>
    <row r="100" spans="1:11" s="24" customFormat="1" ht="10.9" customHeight="1">
      <c r="A100" s="21"/>
      <c r="B100" s="51" t="s">
        <v>146</v>
      </c>
      <c r="C100" s="41"/>
      <c r="D100" s="42"/>
      <c r="E100" s="27"/>
      <c r="F100" s="502"/>
    </row>
    <row r="101" spans="1:11" s="24" customFormat="1" ht="22.5">
      <c r="A101" s="21"/>
      <c r="B101" s="51" t="s">
        <v>1293</v>
      </c>
      <c r="C101" s="41"/>
      <c r="D101" s="42"/>
      <c r="E101" s="27"/>
      <c r="F101" s="502"/>
    </row>
    <row r="102" spans="1:11" s="5" customFormat="1" ht="45">
      <c r="A102" s="14"/>
      <c r="B102" s="43" t="s">
        <v>1283</v>
      </c>
      <c r="C102" s="27"/>
      <c r="D102" s="15"/>
      <c r="E102" s="27"/>
      <c r="F102" s="20"/>
    </row>
    <row r="103" spans="1:11" s="5" customFormat="1">
      <c r="A103" s="18"/>
      <c r="B103" s="178" t="s">
        <v>1288</v>
      </c>
      <c r="C103" s="27"/>
      <c r="D103" s="15"/>
      <c r="E103" s="27"/>
      <c r="F103" s="20" t="str">
        <f t="shared" ref="F103" si="2">IF(OR(OR(E103=0,E103=""),OR(D103=0,D103="")),"",D103*E103)</f>
        <v/>
      </c>
      <c r="H103" s="484"/>
      <c r="I103" s="484"/>
      <c r="J103" s="484"/>
      <c r="K103" s="484"/>
    </row>
    <row r="104" spans="1:11" s="5" customFormat="1" ht="33.75">
      <c r="A104" s="18"/>
      <c r="B104" s="43" t="s">
        <v>1282</v>
      </c>
      <c r="C104" s="30" t="s">
        <v>1</v>
      </c>
      <c r="D104" s="15">
        <v>16.5</v>
      </c>
      <c r="E104" s="27"/>
      <c r="F104" s="132">
        <f>ROUND(D104*E104,2)</f>
        <v>0</v>
      </c>
      <c r="H104" s="169"/>
      <c r="I104" s="169"/>
      <c r="J104" s="485"/>
      <c r="K104" s="485"/>
    </row>
    <row r="105" spans="1:11">
      <c r="C105" s="107"/>
      <c r="E105" s="107"/>
      <c r="F105" s="350"/>
    </row>
    <row r="106" spans="1:11" s="282" customFormat="1" ht="12">
      <c r="A106" s="496">
        <f>COUNT($A$5:A105)+1</f>
        <v>9</v>
      </c>
      <c r="B106" s="371" t="s">
        <v>446</v>
      </c>
      <c r="C106" s="318"/>
      <c r="D106" s="285"/>
      <c r="E106" s="318"/>
      <c r="F106" s="396"/>
    </row>
    <row r="107" spans="1:11" ht="35.25" customHeight="1">
      <c r="A107" s="123"/>
      <c r="B107" s="19" t="s">
        <v>148</v>
      </c>
      <c r="C107" s="107"/>
      <c r="E107" s="107"/>
      <c r="F107" s="350"/>
    </row>
    <row r="108" spans="1:11">
      <c r="A108" s="123"/>
      <c r="B108" s="19" t="s">
        <v>2</v>
      </c>
      <c r="C108" s="107"/>
      <c r="E108" s="107"/>
      <c r="F108" s="360" t="str">
        <f>IF(OR(OR(E108=0,E108=""),OR(D108=0,D108="")),"",D108*E108)</f>
        <v/>
      </c>
    </row>
    <row r="109" spans="1:11">
      <c r="A109" s="109" t="s">
        <v>14</v>
      </c>
      <c r="B109" s="305" t="s">
        <v>151</v>
      </c>
      <c r="C109" s="107" t="s">
        <v>144</v>
      </c>
      <c r="D109" s="108">
        <v>150</v>
      </c>
      <c r="E109" s="107"/>
      <c r="F109" s="132">
        <f>ROUND(D109*E109,2)</f>
        <v>0</v>
      </c>
    </row>
    <row r="110" spans="1:11">
      <c r="A110" s="109" t="s">
        <v>15</v>
      </c>
      <c r="B110" s="305" t="s">
        <v>447</v>
      </c>
      <c r="C110" s="107" t="s">
        <v>144</v>
      </c>
      <c r="D110" s="108">
        <v>250</v>
      </c>
      <c r="E110" s="107"/>
      <c r="F110" s="132">
        <f>ROUND(D110*E110,2)</f>
        <v>0</v>
      </c>
    </row>
    <row r="111" spans="1:11">
      <c r="A111" s="109" t="s">
        <v>13</v>
      </c>
      <c r="B111" s="305" t="s">
        <v>150</v>
      </c>
      <c r="C111" s="107" t="s">
        <v>144</v>
      </c>
      <c r="D111" s="108">
        <v>200</v>
      </c>
      <c r="E111" s="107"/>
      <c r="F111" s="132">
        <f>ROUND(D111*E111,2)</f>
        <v>0</v>
      </c>
    </row>
    <row r="112" spans="1:11">
      <c r="A112" s="109"/>
      <c r="B112" s="244"/>
      <c r="C112" s="111"/>
      <c r="D112" s="112"/>
      <c r="E112" s="107"/>
      <c r="F112" s="360"/>
    </row>
    <row r="113" spans="1:6">
      <c r="A113" s="109"/>
      <c r="B113" s="256"/>
      <c r="C113" s="107"/>
      <c r="E113" s="107"/>
      <c r="F113" s="360"/>
    </row>
    <row r="114" spans="1:6">
      <c r="A114" s="109"/>
      <c r="B114" s="256"/>
      <c r="C114" s="107"/>
      <c r="E114" s="107"/>
      <c r="F114" s="360"/>
    </row>
    <row r="115" spans="1:6" ht="12" thickBot="1">
      <c r="A115" s="109"/>
      <c r="B115" s="256"/>
      <c r="C115" s="107"/>
      <c r="E115" s="107"/>
      <c r="F115" s="360"/>
    </row>
    <row r="116" spans="1:6" s="220" customFormat="1" ht="19.899999999999999" customHeight="1" thickBot="1">
      <c r="A116" s="224" t="str">
        <f>A6</f>
        <v>4.</v>
      </c>
      <c r="B116" s="225" t="str">
        <f>B6</f>
        <v>ZIDARSKI RADOVI - SANACIJA</v>
      </c>
      <c r="C116" s="226"/>
      <c r="D116" s="226"/>
      <c r="E116" s="227"/>
      <c r="F116" s="356" t="str">
        <f>IF(SUM(F1:F115)&gt;0,SUM(F1:F115),"")</f>
        <v/>
      </c>
    </row>
    <row r="117" spans="1:6" ht="3" customHeight="1"/>
    <row r="119" spans="1:6">
      <c r="B119" s="126"/>
    </row>
    <row r="120" spans="1:6">
      <c r="B120" s="126"/>
    </row>
    <row r="121" spans="1:6">
      <c r="B121" s="255"/>
    </row>
    <row r="122" spans="1:6">
      <c r="B122" s="126"/>
    </row>
    <row r="124" spans="1:6">
      <c r="B124" s="299"/>
    </row>
    <row r="125" spans="1:6">
      <c r="B125" s="136"/>
      <c r="C125" s="41"/>
      <c r="D125" s="42"/>
    </row>
  </sheetData>
  <protectedRanges>
    <protectedRange password="C758" sqref="B92:D92 B87:D90" name="Range1_1"/>
    <protectedRange password="C758" sqref="B95:B101" name="Range1_2_2"/>
  </protectedRanges>
  <phoneticPr fontId="40" type="noConversion"/>
  <conditionalFormatting sqref="F10:F11 F86:F90">
    <cfRule type="cellIs" dxfId="19" priority="42" stopIfTrue="1" operator="greaterThan">
      <formula>0</formula>
    </cfRule>
  </conditionalFormatting>
  <conditionalFormatting sqref="F28">
    <cfRule type="cellIs" dxfId="18" priority="45" stopIfTrue="1" operator="greaterThan">
      <formula>0</formula>
    </cfRule>
  </conditionalFormatting>
  <conditionalFormatting sqref="F67:F69">
    <cfRule type="cellIs" dxfId="17" priority="4" stopIfTrue="1" operator="greaterThan">
      <formula>0</formula>
    </cfRule>
  </conditionalFormatting>
  <conditionalFormatting sqref="F92">
    <cfRule type="cellIs" dxfId="16" priority="25" stopIfTrue="1" operator="greaterThan">
      <formula>0</formula>
    </cfRule>
  </conditionalFormatting>
  <conditionalFormatting sqref="F97:F101">
    <cfRule type="cellIs" dxfId="15" priority="1"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KONSTRUKCIJE&amp;C&amp;"Arial Narrow,Regular"&amp;8                                             &amp;"Arial,Regular"  projektant: KREŠIMIR TARNIK, d.i.g.&amp;R&amp;8str. &amp;"Arial,Bold"&amp;P.&amp;"Arial,Regular"/&amp;N.</oddFooter>
  </headerFooter>
  <rowBreaks count="5" manualBreakCount="5">
    <brk id="33" max="5" man="1"/>
    <brk id="50" max="5" man="1"/>
    <brk id="74" max="5" man="1"/>
    <brk id="83" max="5" man="1"/>
    <brk id="104"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4"/>
  <sheetViews>
    <sheetView showZeros="0" view="pageBreakPreview" zoomScaleNormal="100" zoomScaleSheetLayoutView="100" workbookViewId="0">
      <pane ySplit="6" topLeftCell="A30" activePane="bottomLeft" state="frozen"/>
      <selection activeCell="K62" sqref="K62"/>
      <selection pane="bottomLeft" activeCell="J93" sqref="J93"/>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6" ht="14.25" customHeight="1">
      <c r="A1" s="145"/>
      <c r="B1" s="145"/>
      <c r="C1" s="145"/>
      <c r="D1" s="104"/>
      <c r="E1" s="108"/>
      <c r="F1" s="357"/>
    </row>
    <row r="2" spans="1:6" ht="14.25" customHeight="1">
      <c r="A2" s="145"/>
      <c r="B2" s="145"/>
      <c r="C2" s="145"/>
      <c r="D2" s="104"/>
      <c r="E2" s="108"/>
      <c r="F2" s="350"/>
    </row>
    <row r="3" spans="1:6" ht="14.25" customHeight="1">
      <c r="A3" s="145"/>
      <c r="B3" s="145"/>
      <c r="C3" s="145"/>
      <c r="D3" s="104"/>
      <c r="E3" s="108"/>
      <c r="F3" s="357"/>
    </row>
    <row r="4" spans="1:6" s="231" customFormat="1">
      <c r="A4" s="141" t="s">
        <v>574</v>
      </c>
      <c r="B4" s="142" t="s">
        <v>19</v>
      </c>
      <c r="C4" s="143" t="s">
        <v>16</v>
      </c>
      <c r="D4" s="144" t="s">
        <v>17</v>
      </c>
      <c r="E4" s="144" t="s">
        <v>18</v>
      </c>
      <c r="F4" s="154" t="s">
        <v>571</v>
      </c>
    </row>
    <row r="5" spans="1:6" s="45" customFormat="1" ht="17.25" customHeight="1">
      <c r="A5" s="145"/>
      <c r="B5" s="145"/>
      <c r="C5" s="145"/>
      <c r="D5" s="104"/>
      <c r="E5" s="108"/>
      <c r="F5" s="354"/>
    </row>
    <row r="6" spans="1:6" s="78" customFormat="1" ht="15.75">
      <c r="A6" s="147" t="s">
        <v>68</v>
      </c>
      <c r="B6" s="148" t="s">
        <v>83</v>
      </c>
      <c r="C6" s="149"/>
      <c r="D6" s="150"/>
      <c r="E6" s="149"/>
      <c r="F6" s="355"/>
    </row>
    <row r="7" spans="1:6" ht="6.75" customHeight="1">
      <c r="A7" s="145"/>
      <c r="B7" s="145"/>
      <c r="C7" s="145"/>
      <c r="D7" s="104"/>
      <c r="E7" s="108"/>
      <c r="F7" s="350"/>
    </row>
    <row r="8" spans="1:6" s="124" customFormat="1">
      <c r="A8" s="234"/>
      <c r="B8" s="235" t="s">
        <v>0</v>
      </c>
      <c r="C8" s="235"/>
      <c r="D8" s="235"/>
      <c r="F8" s="358"/>
    </row>
    <row r="9" spans="1:6" ht="45">
      <c r="A9" s="326"/>
      <c r="B9" s="327" t="s">
        <v>1316</v>
      </c>
      <c r="C9" s="328"/>
      <c r="E9" s="107"/>
      <c r="F9" s="350"/>
    </row>
    <row r="10" spans="1:6" ht="33.75" customHeight="1">
      <c r="A10" s="326"/>
      <c r="B10" s="327" t="s">
        <v>135</v>
      </c>
      <c r="C10" s="328"/>
      <c r="E10" s="107"/>
      <c r="F10" s="350"/>
    </row>
    <row r="11" spans="1:6" ht="33.75">
      <c r="A11" s="309" t="s">
        <v>49</v>
      </c>
      <c r="B11" s="327" t="s">
        <v>136</v>
      </c>
      <c r="C11" s="328"/>
      <c r="E11" s="107"/>
      <c r="F11" s="350"/>
    </row>
    <row r="12" spans="1:6" ht="22.5">
      <c r="A12" s="309" t="s">
        <v>49</v>
      </c>
      <c r="B12" s="327" t="s">
        <v>137</v>
      </c>
      <c r="C12" s="328"/>
      <c r="E12" s="107"/>
      <c r="F12" s="350"/>
    </row>
    <row r="13" spans="1:6">
      <c r="A13" s="309" t="s">
        <v>49</v>
      </c>
      <c r="B13" s="327" t="s">
        <v>138</v>
      </c>
      <c r="C13" s="328"/>
      <c r="E13" s="107"/>
      <c r="F13" s="350"/>
    </row>
    <row r="14" spans="1:6" ht="22.5">
      <c r="A14" s="309" t="s">
        <v>49</v>
      </c>
      <c r="B14" s="327" t="s">
        <v>139</v>
      </c>
      <c r="C14" s="328"/>
      <c r="E14" s="107"/>
      <c r="F14" s="350"/>
    </row>
    <row r="15" spans="1:6" ht="22.5">
      <c r="A15" s="309" t="s">
        <v>49</v>
      </c>
      <c r="B15" s="327" t="s">
        <v>140</v>
      </c>
      <c r="C15" s="328"/>
      <c r="E15" s="107"/>
      <c r="F15" s="350"/>
    </row>
    <row r="16" spans="1:6" ht="22.5">
      <c r="A16" s="309" t="s">
        <v>49</v>
      </c>
      <c r="B16" s="327" t="s">
        <v>141</v>
      </c>
      <c r="C16" s="328"/>
      <c r="E16" s="107"/>
      <c r="F16" s="350"/>
    </row>
    <row r="17" spans="1:6" ht="33.75">
      <c r="A17" s="309" t="s">
        <v>49</v>
      </c>
      <c r="B17" s="327" t="s">
        <v>142</v>
      </c>
      <c r="C17" s="328"/>
      <c r="E17" s="107"/>
      <c r="F17" s="350"/>
    </row>
    <row r="18" spans="1:6" ht="33.75" customHeight="1">
      <c r="A18" s="309" t="s">
        <v>49</v>
      </c>
      <c r="B18" s="327" t="s">
        <v>143</v>
      </c>
      <c r="C18" s="328"/>
      <c r="E18" s="107"/>
      <c r="F18" s="350"/>
    </row>
    <row r="19" spans="1:6">
      <c r="A19" s="326"/>
      <c r="B19" s="327"/>
      <c r="C19" s="328"/>
      <c r="E19" s="107"/>
      <c r="F19" s="350"/>
    </row>
    <row r="20" spans="1:6" ht="90">
      <c r="A20" s="326"/>
      <c r="B20" s="327" t="s">
        <v>132</v>
      </c>
      <c r="C20" s="328"/>
      <c r="E20" s="107"/>
      <c r="F20" s="350"/>
    </row>
    <row r="21" spans="1:6" ht="67.5">
      <c r="A21" s="326"/>
      <c r="B21" s="327" t="s">
        <v>133</v>
      </c>
      <c r="C21" s="328"/>
      <c r="E21" s="107"/>
      <c r="F21" s="350"/>
    </row>
    <row r="22" spans="1:6" ht="57" customHeight="1">
      <c r="A22" s="326"/>
      <c r="B22" s="327" t="s">
        <v>145</v>
      </c>
      <c r="C22" s="328"/>
      <c r="E22" s="107"/>
      <c r="F22" s="350"/>
    </row>
    <row r="23" spans="1:6" ht="22.5">
      <c r="A23" s="326"/>
      <c r="B23" s="327" t="s">
        <v>134</v>
      </c>
      <c r="C23" s="328"/>
      <c r="E23" s="107"/>
      <c r="F23" s="350"/>
    </row>
    <row r="24" spans="1:6" ht="33.75">
      <c r="A24" s="326"/>
      <c r="B24" s="327" t="s">
        <v>130</v>
      </c>
      <c r="C24" s="328"/>
      <c r="E24" s="107"/>
      <c r="F24" s="350"/>
    </row>
    <row r="25" spans="1:6" ht="33.75">
      <c r="A25" s="326"/>
      <c r="B25" s="327" t="s">
        <v>131</v>
      </c>
      <c r="C25" s="328"/>
      <c r="E25" s="107"/>
      <c r="F25" s="350"/>
    </row>
    <row r="26" spans="1:6" s="233" customFormat="1">
      <c r="A26" s="21"/>
      <c r="B26" s="124"/>
      <c r="E26" s="295"/>
      <c r="F26" s="362"/>
    </row>
    <row r="27" spans="1:6" ht="45">
      <c r="A27" s="297"/>
      <c r="B27" s="110" t="s">
        <v>96</v>
      </c>
      <c r="C27" s="298"/>
      <c r="D27" s="298"/>
      <c r="E27" s="107"/>
      <c r="F27" s="350"/>
    </row>
    <row r="28" spans="1:6">
      <c r="A28" s="297"/>
      <c r="B28" s="298"/>
      <c r="C28" s="298"/>
      <c r="D28" s="298"/>
      <c r="E28" s="107"/>
      <c r="F28" s="350"/>
    </row>
    <row r="29" spans="1:6">
      <c r="C29" s="107"/>
      <c r="E29" s="107"/>
      <c r="F29" s="350"/>
    </row>
    <row r="30" spans="1:6" s="282" customFormat="1" ht="24">
      <c r="A30" s="503">
        <f>COUNT($A$5:A29)+1</f>
        <v>1</v>
      </c>
      <c r="B30" s="371" t="s">
        <v>622</v>
      </c>
      <c r="C30" s="434"/>
      <c r="D30" s="434"/>
      <c r="E30" s="318"/>
      <c r="F30" s="396"/>
    </row>
    <row r="31" spans="1:6" ht="45">
      <c r="A31" s="123"/>
      <c r="B31" s="19" t="s">
        <v>440</v>
      </c>
      <c r="C31" s="107"/>
      <c r="E31" s="107"/>
      <c r="F31" s="360" t="str">
        <f t="shared" ref="F31:F108" si="0">IF(OR(OR(E31=0,E31=""),OR(D31=0,D31="")),"",D31*E31)</f>
        <v/>
      </c>
    </row>
    <row r="32" spans="1:6" ht="33.75">
      <c r="A32" s="123"/>
      <c r="B32" s="19" t="s">
        <v>441</v>
      </c>
      <c r="C32" s="107"/>
      <c r="E32" s="107"/>
      <c r="F32" s="360" t="str">
        <f t="shared" si="0"/>
        <v/>
      </c>
    </row>
    <row r="33" spans="1:10" ht="22.5">
      <c r="A33" s="123"/>
      <c r="B33" s="19" t="s">
        <v>163</v>
      </c>
      <c r="C33" s="107"/>
      <c r="E33" s="107"/>
      <c r="F33" s="360" t="str">
        <f t="shared" si="0"/>
        <v/>
      </c>
    </row>
    <row r="34" spans="1:10">
      <c r="A34" s="123"/>
      <c r="B34" s="19" t="s">
        <v>442</v>
      </c>
      <c r="C34" s="107"/>
      <c r="E34" s="107"/>
      <c r="F34" s="360" t="str">
        <f t="shared" si="0"/>
        <v/>
      </c>
    </row>
    <row r="35" spans="1:10">
      <c r="A35" s="109" t="s">
        <v>14</v>
      </c>
      <c r="B35" s="256" t="s">
        <v>443</v>
      </c>
      <c r="C35" s="107" t="s">
        <v>4</v>
      </c>
      <c r="D35" s="108">
        <v>1500</v>
      </c>
      <c r="E35" s="107"/>
      <c r="F35" s="132">
        <f>ROUND(D35*E35,2)</f>
        <v>0</v>
      </c>
    </row>
    <row r="36" spans="1:10" ht="22.5">
      <c r="A36" s="109" t="s">
        <v>15</v>
      </c>
      <c r="B36" s="256" t="s">
        <v>444</v>
      </c>
      <c r="C36" s="107" t="s">
        <v>4</v>
      </c>
      <c r="D36" s="108">
        <v>2500</v>
      </c>
      <c r="E36" s="107"/>
      <c r="F36" s="132">
        <f>ROUND(D36*E36,2)</f>
        <v>0</v>
      </c>
    </row>
    <row r="37" spans="1:10" s="282" customFormat="1" ht="12">
      <c r="A37" s="503"/>
      <c r="B37" s="371"/>
      <c r="C37" s="434"/>
      <c r="D37" s="434"/>
      <c r="E37" s="318"/>
      <c r="F37" s="360"/>
    </row>
    <row r="38" spans="1:10" s="282" customFormat="1" ht="12">
      <c r="A38" s="503">
        <f>COUNT($A$8:A34)+1</f>
        <v>2</v>
      </c>
      <c r="B38" s="371" t="s">
        <v>1191</v>
      </c>
      <c r="C38" s="434"/>
      <c r="D38" s="434"/>
      <c r="E38" s="318"/>
      <c r="F38" s="360" t="str">
        <f>IF(OR(OR(E38=0,E38=""),OR($D38=0,$D38="")),"",$D38*E38)</f>
        <v/>
      </c>
    </row>
    <row r="39" spans="1:10" s="478" customFormat="1" ht="11.25" customHeight="1">
      <c r="A39" s="504"/>
      <c r="B39" s="198" t="s">
        <v>1192</v>
      </c>
      <c r="C39" s="198"/>
      <c r="D39" s="17"/>
      <c r="E39" s="17"/>
      <c r="F39" s="505"/>
      <c r="G39" s="20"/>
      <c r="H39" s="476"/>
      <c r="I39" s="477"/>
      <c r="J39" s="476"/>
    </row>
    <row r="40" spans="1:10" s="478" customFormat="1" ht="22.5">
      <c r="A40" s="504"/>
      <c r="B40" s="198" t="s">
        <v>1193</v>
      </c>
      <c r="C40" s="198"/>
      <c r="D40" s="17"/>
      <c r="E40" s="17"/>
      <c r="F40" s="505"/>
      <c r="G40" s="20"/>
      <c r="H40" s="476"/>
      <c r="I40" s="477"/>
      <c r="J40" s="476"/>
    </row>
    <row r="41" spans="1:10" s="478" customFormat="1" ht="11.25" customHeight="1">
      <c r="A41" s="504"/>
      <c r="B41" s="198" t="s">
        <v>1194</v>
      </c>
      <c r="C41" s="198"/>
      <c r="D41" s="17"/>
      <c r="E41" s="17"/>
      <c r="F41" s="505"/>
      <c r="G41" s="20"/>
      <c r="H41" s="476"/>
      <c r="I41" s="477"/>
      <c r="J41" s="476"/>
    </row>
    <row r="42" spans="1:10" s="478" customFormat="1" ht="11.25" customHeight="1">
      <c r="A42" s="504"/>
      <c r="B42" s="198" t="s">
        <v>437</v>
      </c>
      <c r="C42" s="198"/>
      <c r="D42" s="17"/>
      <c r="E42" s="17"/>
      <c r="F42" s="505"/>
      <c r="G42" s="20"/>
      <c r="H42" s="476"/>
      <c r="I42" s="477"/>
      <c r="J42" s="476"/>
    </row>
    <row r="43" spans="1:10" s="5" customFormat="1">
      <c r="A43" s="18"/>
      <c r="B43" s="49"/>
      <c r="C43" s="27" t="s">
        <v>5</v>
      </c>
      <c r="D43" s="15">
        <v>21.44</v>
      </c>
      <c r="E43" s="27"/>
      <c r="F43" s="132">
        <f>ROUND(D43*E43,2)</f>
        <v>0</v>
      </c>
    </row>
    <row r="44" spans="1:10" s="282" customFormat="1" ht="12">
      <c r="A44" s="503"/>
      <c r="B44" s="371"/>
      <c r="C44" s="434"/>
      <c r="D44" s="434"/>
      <c r="E44" s="318"/>
      <c r="F44" s="360"/>
    </row>
    <row r="45" spans="1:10" s="282" customFormat="1" ht="12">
      <c r="A45" s="503">
        <f>COUNT($A$1:A41)+1</f>
        <v>3</v>
      </c>
      <c r="B45" s="371" t="s">
        <v>1195</v>
      </c>
      <c r="C45" s="434"/>
      <c r="D45" s="434"/>
      <c r="E45" s="318"/>
      <c r="F45" s="360" t="str">
        <f>IF(OR(OR(E45=0,E45=""),OR($D45=0,$D45="")),"",$D45*E45)</f>
        <v/>
      </c>
    </row>
    <row r="46" spans="1:10" s="24" customFormat="1" ht="33.75">
      <c r="A46" s="21"/>
      <c r="B46" s="51" t="s">
        <v>1202</v>
      </c>
      <c r="C46" s="41"/>
      <c r="D46" s="42"/>
      <c r="E46" s="27"/>
      <c r="F46" s="171"/>
    </row>
    <row r="47" spans="1:10" s="24" customFormat="1" ht="33.75" customHeight="1">
      <c r="A47" s="21"/>
      <c r="B47" s="51" t="s">
        <v>1196</v>
      </c>
      <c r="C47" s="41"/>
      <c r="D47" s="42"/>
      <c r="E47" s="27"/>
      <c r="F47" s="171"/>
    </row>
    <row r="48" spans="1:10" s="478" customFormat="1" ht="11.25" customHeight="1">
      <c r="A48" s="504"/>
      <c r="B48" s="198" t="s">
        <v>1197</v>
      </c>
      <c r="C48" s="198"/>
      <c r="D48" s="17"/>
      <c r="E48" s="17"/>
      <c r="F48" s="505"/>
      <c r="G48" s="20"/>
      <c r="H48" s="476"/>
      <c r="I48" s="477"/>
      <c r="J48" s="476"/>
    </row>
    <row r="49" spans="1:10" s="478" customFormat="1" ht="11.25" customHeight="1">
      <c r="A49" s="504"/>
      <c r="B49" s="198" t="s">
        <v>1198</v>
      </c>
      <c r="C49" s="198"/>
      <c r="D49" s="17"/>
      <c r="E49" s="17"/>
      <c r="F49" s="505"/>
      <c r="G49" s="20" t="str">
        <f t="shared" ref="G49" si="1">IF(OR(OR(F49=0,F49=""),OR(E49=0,E49="")),"",E49*F49)</f>
        <v/>
      </c>
      <c r="H49" s="476"/>
      <c r="I49" s="477"/>
      <c r="J49" s="476"/>
    </row>
    <row r="50" spans="1:10" s="24" customFormat="1" ht="22.5">
      <c r="A50" s="21"/>
      <c r="B50" s="51" t="s">
        <v>1199</v>
      </c>
      <c r="C50" s="41"/>
      <c r="D50" s="42"/>
      <c r="E50" s="27"/>
      <c r="F50" s="171"/>
    </row>
    <row r="51" spans="1:10" s="5" customFormat="1">
      <c r="A51" s="18" t="s">
        <v>14</v>
      </c>
      <c r="B51" s="49" t="s">
        <v>1200</v>
      </c>
      <c r="C51" s="27" t="s">
        <v>37</v>
      </c>
      <c r="D51" s="15">
        <v>36</v>
      </c>
      <c r="E51" s="27"/>
      <c r="F51" s="132">
        <f>ROUND(D51*E51,2)</f>
        <v>0</v>
      </c>
    </row>
    <row r="52" spans="1:10" s="5" customFormat="1" ht="22.9" customHeight="1">
      <c r="A52" s="18" t="s">
        <v>15</v>
      </c>
      <c r="B52" s="49" t="s">
        <v>1201</v>
      </c>
      <c r="C52" s="27" t="s">
        <v>37</v>
      </c>
      <c r="D52" s="15">
        <f>D51*0.1</f>
        <v>3.6</v>
      </c>
      <c r="E52" s="27"/>
      <c r="F52" s="132">
        <f>ROUND(D52*E52,2)</f>
        <v>0</v>
      </c>
    </row>
    <row r="53" spans="1:10">
      <c r="C53" s="107"/>
      <c r="E53" s="107"/>
      <c r="F53" s="360" t="str">
        <f t="shared" si="0"/>
        <v/>
      </c>
    </row>
    <row r="54" spans="1:10" s="282" customFormat="1" ht="12">
      <c r="A54" s="503">
        <f>COUNT($A$5:A53)+1</f>
        <v>4</v>
      </c>
      <c r="B54" s="371" t="s">
        <v>944</v>
      </c>
      <c r="C54" s="434"/>
      <c r="D54" s="434"/>
      <c r="E54" s="318"/>
      <c r="F54" s="360" t="str">
        <f t="shared" si="0"/>
        <v/>
      </c>
    </row>
    <row r="55" spans="1:10" s="103" customFormat="1" ht="22.5">
      <c r="A55" s="506"/>
      <c r="B55" s="507" t="s">
        <v>945</v>
      </c>
      <c r="C55" s="120"/>
      <c r="D55" s="115"/>
      <c r="E55" s="508"/>
      <c r="F55" s="360" t="str">
        <f t="shared" si="0"/>
        <v/>
      </c>
    </row>
    <row r="56" spans="1:10" s="103" customFormat="1" ht="33.75">
      <c r="A56" s="506"/>
      <c r="B56" s="507" t="s">
        <v>946</v>
      </c>
      <c r="C56" s="120"/>
      <c r="D56" s="115"/>
      <c r="E56" s="508"/>
      <c r="F56" s="360" t="str">
        <f t="shared" si="0"/>
        <v/>
      </c>
    </row>
    <row r="57" spans="1:10" s="103" customFormat="1" ht="22.5">
      <c r="A57" s="506"/>
      <c r="B57" s="507" t="s">
        <v>947</v>
      </c>
      <c r="C57" s="120"/>
      <c r="D57" s="115"/>
      <c r="E57" s="508"/>
      <c r="F57" s="360" t="str">
        <f t="shared" si="0"/>
        <v/>
      </c>
    </row>
    <row r="58" spans="1:10" s="103" customFormat="1" ht="33.75">
      <c r="A58" s="506"/>
      <c r="B58" s="507" t="s">
        <v>948</v>
      </c>
      <c r="C58" s="120"/>
      <c r="D58" s="115"/>
      <c r="E58" s="508"/>
      <c r="F58" s="360" t="str">
        <f t="shared" si="0"/>
        <v/>
      </c>
    </row>
    <row r="59" spans="1:10" s="103" customFormat="1">
      <c r="A59" s="109" t="s">
        <v>14</v>
      </c>
      <c r="B59" s="509" t="s">
        <v>923</v>
      </c>
      <c r="F59" s="360" t="str">
        <f t="shared" si="0"/>
        <v/>
      </c>
    </row>
    <row r="60" spans="1:10" s="103" customFormat="1">
      <c r="A60" s="506"/>
      <c r="B60" s="509" t="s">
        <v>924</v>
      </c>
      <c r="C60" s="120" t="s">
        <v>1</v>
      </c>
      <c r="D60" s="115">
        <v>5</v>
      </c>
      <c r="E60" s="508"/>
      <c r="F60" s="132">
        <f>ROUND(D60*E60,2)</f>
        <v>0</v>
      </c>
    </row>
    <row r="61" spans="1:10" s="103" customFormat="1">
      <c r="A61" s="109" t="s">
        <v>15</v>
      </c>
      <c r="B61" s="509" t="s">
        <v>925</v>
      </c>
      <c r="C61" s="120"/>
      <c r="D61" s="115"/>
      <c r="E61" s="508"/>
      <c r="F61" s="360" t="str">
        <f t="shared" si="0"/>
        <v/>
      </c>
    </row>
    <row r="62" spans="1:10" s="103" customFormat="1">
      <c r="A62" s="506"/>
      <c r="B62" s="509" t="s">
        <v>926</v>
      </c>
      <c r="C62" s="120" t="s">
        <v>1</v>
      </c>
      <c r="D62" s="115">
        <v>8</v>
      </c>
      <c r="E62" s="508"/>
      <c r="F62" s="132">
        <f>ROUND(D62*E62,2)</f>
        <v>0</v>
      </c>
    </row>
    <row r="63" spans="1:10" s="103" customFormat="1">
      <c r="A63" s="510"/>
      <c r="B63" s="114"/>
      <c r="C63" s="511"/>
      <c r="D63" s="512"/>
      <c r="E63" s="115"/>
      <c r="F63" s="360" t="str">
        <f t="shared" si="0"/>
        <v/>
      </c>
    </row>
    <row r="64" spans="1:10" s="282" customFormat="1" ht="12">
      <c r="A64" s="503">
        <f>COUNT($A$5:A63)+1</f>
        <v>5</v>
      </c>
      <c r="B64" s="371" t="s">
        <v>1145</v>
      </c>
      <c r="C64" s="434"/>
      <c r="D64" s="434"/>
      <c r="E64" s="318"/>
      <c r="F64" s="360" t="str">
        <f t="shared" si="0"/>
        <v/>
      </c>
    </row>
    <row r="65" spans="1:9" s="407" customFormat="1" ht="22.5">
      <c r="A65" s="513"/>
      <c r="B65" s="514" t="s">
        <v>950</v>
      </c>
      <c r="C65" s="515"/>
      <c r="D65" s="516"/>
      <c r="E65" s="516"/>
      <c r="F65" s="360" t="str">
        <f t="shared" si="0"/>
        <v/>
      </c>
      <c r="G65" s="406"/>
      <c r="I65" s="408"/>
    </row>
    <row r="66" spans="1:9" s="407" customFormat="1" ht="33.75">
      <c r="A66" s="513"/>
      <c r="B66" s="514" t="s">
        <v>946</v>
      </c>
      <c r="C66" s="515"/>
      <c r="D66" s="516"/>
      <c r="E66" s="516"/>
      <c r="F66" s="360" t="str">
        <f t="shared" si="0"/>
        <v/>
      </c>
      <c r="G66" s="406"/>
      <c r="I66" s="408"/>
    </row>
    <row r="67" spans="1:9" s="407" customFormat="1" ht="22.5">
      <c r="A67" s="513"/>
      <c r="B67" s="514" t="s">
        <v>947</v>
      </c>
      <c r="C67" s="515"/>
      <c r="D67" s="516"/>
      <c r="E67" s="516"/>
      <c r="F67" s="360" t="str">
        <f t="shared" si="0"/>
        <v/>
      </c>
      <c r="G67" s="406"/>
      <c r="I67" s="408"/>
    </row>
    <row r="68" spans="1:9" s="407" customFormat="1" ht="33.75">
      <c r="A68" s="513"/>
      <c r="B68" s="514" t="s">
        <v>948</v>
      </c>
      <c r="C68" s="515"/>
      <c r="D68" s="516"/>
      <c r="E68" s="516"/>
      <c r="F68" s="360" t="str">
        <f t="shared" si="0"/>
        <v/>
      </c>
      <c r="G68" s="406"/>
      <c r="I68" s="408"/>
    </row>
    <row r="69" spans="1:9" s="103" customFormat="1" ht="33.75">
      <c r="A69" s="109" t="s">
        <v>14</v>
      </c>
      <c r="B69" s="517" t="s">
        <v>1144</v>
      </c>
      <c r="C69" s="120"/>
      <c r="D69" s="115"/>
      <c r="E69" s="116"/>
      <c r="F69" s="360" t="str">
        <f t="shared" si="0"/>
        <v/>
      </c>
    </row>
    <row r="70" spans="1:9" s="103" customFormat="1">
      <c r="A70" s="506"/>
      <c r="B70" s="509" t="s">
        <v>951</v>
      </c>
      <c r="C70" s="120" t="s">
        <v>1</v>
      </c>
      <c r="D70" s="115">
        <v>23.6</v>
      </c>
      <c r="E70" s="116"/>
      <c r="F70" s="132">
        <f>ROUND(D70*E70,2)</f>
        <v>0</v>
      </c>
    </row>
    <row r="71" spans="1:9" s="103" customFormat="1">
      <c r="A71" s="109" t="s">
        <v>15</v>
      </c>
      <c r="B71" s="517" t="s">
        <v>952</v>
      </c>
      <c r="C71" s="120"/>
      <c r="D71" s="115"/>
      <c r="E71" s="508"/>
      <c r="F71" s="360" t="str">
        <f t="shared" si="0"/>
        <v/>
      </c>
    </row>
    <row r="72" spans="1:9" s="103" customFormat="1">
      <c r="A72" s="506"/>
      <c r="B72" s="509" t="s">
        <v>953</v>
      </c>
      <c r="C72" s="120" t="s">
        <v>1</v>
      </c>
      <c r="D72" s="115">
        <v>73.5</v>
      </c>
      <c r="E72" s="116"/>
      <c r="F72" s="132">
        <f>ROUND(D72*E72,2)</f>
        <v>0</v>
      </c>
    </row>
    <row r="73" spans="1:9" s="103" customFormat="1">
      <c r="A73" s="109" t="s">
        <v>13</v>
      </c>
      <c r="B73" s="517" t="s">
        <v>1146</v>
      </c>
      <c r="C73" s="120"/>
      <c r="D73" s="115"/>
      <c r="E73" s="508"/>
      <c r="F73" s="360" t="str">
        <f t="shared" si="0"/>
        <v/>
      </c>
    </row>
    <row r="74" spans="1:9" s="103" customFormat="1">
      <c r="A74" s="506"/>
      <c r="B74" s="509" t="s">
        <v>954</v>
      </c>
      <c r="C74" s="120" t="s">
        <v>949</v>
      </c>
      <c r="D74" s="115">
        <v>8</v>
      </c>
      <c r="E74" s="116"/>
      <c r="F74" s="132">
        <f>ROUND(D74*E74,2)</f>
        <v>0</v>
      </c>
    </row>
    <row r="75" spans="1:9" s="103" customFormat="1" ht="22.5">
      <c r="A75" s="109" t="s">
        <v>41</v>
      </c>
      <c r="B75" s="517" t="s">
        <v>955</v>
      </c>
      <c r="C75" s="120" t="s">
        <v>3</v>
      </c>
      <c r="D75" s="115">
        <v>6</v>
      </c>
      <c r="E75" s="116"/>
      <c r="F75" s="132">
        <f>ROUND(D75*E75,2)</f>
        <v>0</v>
      </c>
    </row>
    <row r="76" spans="1:9" s="103" customFormat="1" ht="22.5">
      <c r="A76" s="109" t="s">
        <v>42</v>
      </c>
      <c r="B76" s="517" t="s">
        <v>956</v>
      </c>
      <c r="C76" s="120" t="s">
        <v>3</v>
      </c>
      <c r="D76" s="115">
        <v>4</v>
      </c>
      <c r="E76" s="116"/>
      <c r="F76" s="132">
        <f>ROUND(D76*E76,2)</f>
        <v>0</v>
      </c>
    </row>
    <row r="77" spans="1:9" s="103" customFormat="1">
      <c r="A77" s="109" t="s">
        <v>43</v>
      </c>
      <c r="B77" s="517" t="s">
        <v>1147</v>
      </c>
      <c r="C77" s="120" t="s">
        <v>3</v>
      </c>
      <c r="D77" s="115">
        <v>2</v>
      </c>
      <c r="E77" s="116"/>
      <c r="F77" s="132">
        <f>ROUND(D77*E77,2)</f>
        <v>0</v>
      </c>
    </row>
    <row r="78" spans="1:9" s="103" customFormat="1">
      <c r="A78" s="510"/>
      <c r="B78" s="114"/>
      <c r="C78" s="511"/>
      <c r="D78" s="512"/>
      <c r="E78" s="115"/>
      <c r="F78" s="360" t="str">
        <f t="shared" si="0"/>
        <v/>
      </c>
    </row>
    <row r="79" spans="1:9" s="282" customFormat="1" ht="12">
      <c r="A79" s="503">
        <f>COUNT($A$5:A78)+1</f>
        <v>6</v>
      </c>
      <c r="B79" s="371" t="s">
        <v>623</v>
      </c>
      <c r="C79" s="434"/>
      <c r="D79" s="434"/>
      <c r="E79" s="318"/>
      <c r="F79" s="360" t="str">
        <f t="shared" si="0"/>
        <v/>
      </c>
    </row>
    <row r="80" spans="1:9" ht="33.75">
      <c r="A80" s="123"/>
      <c r="B80" s="19" t="s">
        <v>1149</v>
      </c>
      <c r="C80" s="107"/>
      <c r="E80" s="107"/>
      <c r="F80" s="360" t="str">
        <f t="shared" si="0"/>
        <v/>
      </c>
    </row>
    <row r="81" spans="1:11" s="233" customFormat="1" ht="33.75">
      <c r="A81" s="21"/>
      <c r="B81" s="124" t="s">
        <v>490</v>
      </c>
      <c r="C81" s="41"/>
      <c r="D81" s="42"/>
      <c r="E81" s="107"/>
      <c r="F81" s="360" t="str">
        <f t="shared" si="0"/>
        <v/>
      </c>
    </row>
    <row r="82" spans="1:11" s="233" customFormat="1" ht="35.25" customHeight="1">
      <c r="A82" s="21"/>
      <c r="B82" s="124" t="s">
        <v>491</v>
      </c>
      <c r="C82" s="41"/>
      <c r="D82" s="42"/>
      <c r="E82" s="107"/>
      <c r="F82" s="360" t="str">
        <f t="shared" si="0"/>
        <v/>
      </c>
    </row>
    <row r="83" spans="1:11" s="233" customFormat="1" ht="45">
      <c r="A83" s="21"/>
      <c r="B83" s="124" t="s">
        <v>492</v>
      </c>
      <c r="C83" s="41"/>
      <c r="D83" s="42"/>
      <c r="E83" s="107"/>
      <c r="F83" s="360" t="str">
        <f t="shared" si="0"/>
        <v/>
      </c>
    </row>
    <row r="84" spans="1:11" s="233" customFormat="1" ht="33.75">
      <c r="A84" s="21"/>
      <c r="B84" s="124" t="s">
        <v>556</v>
      </c>
      <c r="C84" s="41"/>
      <c r="D84" s="42"/>
      <c r="E84" s="107"/>
      <c r="F84" s="360" t="str">
        <f t="shared" si="0"/>
        <v/>
      </c>
    </row>
    <row r="85" spans="1:11" s="332" customFormat="1">
      <c r="A85" s="329"/>
      <c r="B85" s="106" t="s">
        <v>437</v>
      </c>
      <c r="C85" s="106"/>
      <c r="D85" s="242"/>
      <c r="E85" s="242"/>
      <c r="F85" s="360" t="str">
        <f t="shared" si="0"/>
        <v/>
      </c>
      <c r="G85" s="245"/>
      <c r="H85" s="330"/>
      <c r="I85" s="331"/>
      <c r="J85" s="330"/>
    </row>
    <row r="86" spans="1:11">
      <c r="A86" s="109"/>
      <c r="B86" s="256" t="s">
        <v>1148</v>
      </c>
      <c r="C86" s="107"/>
      <c r="E86" s="107"/>
      <c r="F86" s="360" t="str">
        <f t="shared" si="0"/>
        <v/>
      </c>
    </row>
    <row r="87" spans="1:11">
      <c r="A87" s="109"/>
      <c r="B87" s="256" t="s">
        <v>616</v>
      </c>
      <c r="C87" s="107" t="s">
        <v>5</v>
      </c>
      <c r="D87" s="108">
        <v>269.7</v>
      </c>
      <c r="E87" s="107"/>
      <c r="F87" s="132">
        <f>ROUND(D87*E87,2)</f>
        <v>0</v>
      </c>
    </row>
    <row r="88" spans="1:11" s="1" customFormat="1" ht="11.25" customHeight="1">
      <c r="C88" s="3"/>
      <c r="D88" s="2"/>
      <c r="E88" s="3"/>
      <c r="F88" s="20" t="str">
        <f t="shared" si="0"/>
        <v/>
      </c>
    </row>
    <row r="89" spans="1:11" s="282" customFormat="1" ht="24">
      <c r="A89" s="503">
        <f>COUNT($A$5:A88)+1</f>
        <v>7</v>
      </c>
      <c r="B89" s="371" t="s">
        <v>1299</v>
      </c>
      <c r="C89" s="434"/>
      <c r="D89" s="434"/>
      <c r="E89" s="318"/>
      <c r="F89" s="360" t="str">
        <f t="shared" si="0"/>
        <v/>
      </c>
    </row>
    <row r="90" spans="1:11" ht="90">
      <c r="A90" s="123"/>
      <c r="B90" s="19" t="s">
        <v>1295</v>
      </c>
      <c r="C90" s="107"/>
      <c r="E90" s="107"/>
      <c r="F90" s="360" t="str">
        <f t="shared" si="0"/>
        <v/>
      </c>
    </row>
    <row r="91" spans="1:11" ht="22.5">
      <c r="A91" s="123"/>
      <c r="B91" s="19" t="s">
        <v>1296</v>
      </c>
      <c r="C91" s="107"/>
      <c r="E91" s="107"/>
      <c r="F91" s="360" t="str">
        <f t="shared" si="0"/>
        <v/>
      </c>
    </row>
    <row r="92" spans="1:11" ht="22.5">
      <c r="A92" s="123"/>
      <c r="B92" s="19" t="s">
        <v>1297</v>
      </c>
      <c r="C92" s="107"/>
      <c r="E92" s="107"/>
      <c r="F92" s="360" t="str">
        <f t="shared" si="0"/>
        <v/>
      </c>
    </row>
    <row r="93" spans="1:11" s="5" customFormat="1" ht="45">
      <c r="A93" s="14"/>
      <c r="B93" s="32" t="s">
        <v>1298</v>
      </c>
      <c r="C93" s="32"/>
      <c r="D93" s="27"/>
      <c r="E93" s="27"/>
      <c r="F93" s="27"/>
      <c r="G93" s="98"/>
    </row>
    <row r="94" spans="1:11" s="5" customFormat="1" ht="45">
      <c r="A94" s="14"/>
      <c r="B94" s="43" t="s">
        <v>1283</v>
      </c>
      <c r="C94" s="27"/>
      <c r="D94" s="15"/>
      <c r="E94" s="27"/>
      <c r="F94" s="20"/>
    </row>
    <row r="95" spans="1:11" s="5" customFormat="1">
      <c r="A95" s="18"/>
      <c r="B95" s="178" t="s">
        <v>1288</v>
      </c>
      <c r="C95" s="27"/>
      <c r="D95" s="15"/>
      <c r="E95" s="27"/>
      <c r="F95" s="20" t="str">
        <f>IF(OR(OR(E95=0,E95=""),OR(D95=0,D95="")),"",D95*E95)</f>
        <v/>
      </c>
      <c r="H95" s="484"/>
      <c r="I95" s="484"/>
      <c r="J95" s="484"/>
      <c r="K95" s="484"/>
    </row>
    <row r="96" spans="1:11" s="5" customFormat="1" ht="33.75">
      <c r="A96" s="18"/>
      <c r="B96" s="43" t="s">
        <v>1282</v>
      </c>
      <c r="C96" s="30" t="s">
        <v>5</v>
      </c>
      <c r="D96" s="33">
        <f>0.3*0.3*2*3</f>
        <v>0.54</v>
      </c>
      <c r="E96" s="27"/>
      <c r="F96" s="132">
        <f>ROUND(D96*E96,2)</f>
        <v>0</v>
      </c>
      <c r="H96" s="169"/>
      <c r="I96" s="169"/>
      <c r="J96" s="485"/>
      <c r="K96" s="485"/>
    </row>
    <row r="97" spans="1:10" s="1" customFormat="1" ht="11.25" customHeight="1">
      <c r="C97" s="3"/>
      <c r="D97" s="2"/>
      <c r="E97" s="3"/>
      <c r="F97" s="20"/>
    </row>
    <row r="98" spans="1:10" s="282" customFormat="1" ht="24">
      <c r="A98" s="503">
        <f>COUNT($A$1:A97)+1</f>
        <v>8</v>
      </c>
      <c r="B98" s="371" t="s">
        <v>1300</v>
      </c>
      <c r="C98" s="434"/>
      <c r="D98" s="434"/>
      <c r="E98" s="318"/>
      <c r="F98" s="132"/>
    </row>
    <row r="99" spans="1:10" s="247" customFormat="1" ht="33.75">
      <c r="A99" s="518"/>
      <c r="B99" s="198" t="s">
        <v>1301</v>
      </c>
      <c r="C99" s="198"/>
      <c r="D99" s="199"/>
      <c r="E99" s="519"/>
      <c r="F99" s="132"/>
      <c r="G99" s="20"/>
      <c r="I99" s="487"/>
      <c r="J99" s="478"/>
    </row>
    <row r="100" spans="1:10" s="247" customFormat="1" ht="34.5" customHeight="1">
      <c r="A100" s="518"/>
      <c r="B100" s="198" t="s">
        <v>1302</v>
      </c>
      <c r="C100" s="198"/>
      <c r="D100" s="199"/>
      <c r="E100" s="519"/>
      <c r="F100" s="132"/>
      <c r="G100" s="20" t="str">
        <f t="shared" ref="G99:G103" si="2">IF(OR(OR(F100=0,F100=""),OR(E100=0,E100="")),"",E100*F100)</f>
        <v/>
      </c>
      <c r="I100" s="487"/>
      <c r="J100" s="478"/>
    </row>
    <row r="101" spans="1:10" s="247" customFormat="1" ht="22.5">
      <c r="A101" s="520"/>
      <c r="B101" s="198" t="s">
        <v>1303</v>
      </c>
      <c r="C101" s="198"/>
      <c r="F101" s="132"/>
      <c r="G101" s="20" t="str">
        <f t="shared" si="2"/>
        <v/>
      </c>
      <c r="I101" s="487"/>
      <c r="J101" s="478"/>
    </row>
    <row r="102" spans="1:10" s="247" customFormat="1">
      <c r="A102" s="520"/>
      <c r="B102" s="198" t="s">
        <v>1304</v>
      </c>
      <c r="C102" s="198"/>
      <c r="F102" s="132"/>
      <c r="G102" s="20" t="str">
        <f t="shared" si="2"/>
        <v/>
      </c>
      <c r="I102" s="487"/>
      <c r="J102" s="478"/>
    </row>
    <row r="103" spans="1:10" s="247" customFormat="1" ht="68.25" customHeight="1">
      <c r="A103" s="520"/>
      <c r="B103" s="439" t="s">
        <v>1305</v>
      </c>
      <c r="C103" s="27" t="s">
        <v>4</v>
      </c>
      <c r="D103" s="15">
        <v>6</v>
      </c>
      <c r="E103" s="27"/>
      <c r="F103" s="132">
        <f>ROUND(D103*E103,2)</f>
        <v>0</v>
      </c>
      <c r="G103" s="20" t="str">
        <f t="shared" si="2"/>
        <v/>
      </c>
      <c r="I103" s="487"/>
      <c r="J103" s="478"/>
    </row>
    <row r="104" spans="1:10">
      <c r="A104" s="109"/>
      <c r="B104" s="256"/>
      <c r="C104" s="107"/>
      <c r="E104" s="107"/>
      <c r="F104" s="360" t="str">
        <f t="shared" si="0"/>
        <v/>
      </c>
    </row>
    <row r="105" spans="1:10" s="282" customFormat="1" ht="12">
      <c r="A105" s="503">
        <f>COUNT($A$5:A104)+1</f>
        <v>9</v>
      </c>
      <c r="B105" s="371" t="s">
        <v>147</v>
      </c>
      <c r="C105" s="434"/>
      <c r="D105" s="434"/>
      <c r="E105" s="318"/>
      <c r="F105" s="360" t="str">
        <f t="shared" si="0"/>
        <v/>
      </c>
    </row>
    <row r="106" spans="1:10" ht="36" customHeight="1">
      <c r="A106" s="123"/>
      <c r="B106" s="19" t="s">
        <v>148</v>
      </c>
      <c r="C106" s="107"/>
      <c r="E106" s="107"/>
      <c r="F106" s="360" t="str">
        <f t="shared" si="0"/>
        <v/>
      </c>
    </row>
    <row r="107" spans="1:10">
      <c r="A107" s="123"/>
      <c r="B107" s="19" t="s">
        <v>2</v>
      </c>
      <c r="C107" s="107"/>
      <c r="E107" s="107"/>
      <c r="F107" s="360" t="str">
        <f t="shared" si="0"/>
        <v/>
      </c>
    </row>
    <row r="108" spans="1:10">
      <c r="A108" s="123"/>
      <c r="B108" s="19" t="s">
        <v>149</v>
      </c>
      <c r="C108" s="107"/>
      <c r="E108" s="107"/>
      <c r="F108" s="360" t="str">
        <f t="shared" si="0"/>
        <v/>
      </c>
    </row>
    <row r="109" spans="1:10">
      <c r="A109" s="109" t="s">
        <v>14</v>
      </c>
      <c r="B109" s="305" t="s">
        <v>150</v>
      </c>
      <c r="C109" s="107" t="s">
        <v>144</v>
      </c>
      <c r="D109" s="108">
        <v>200</v>
      </c>
      <c r="E109" s="107"/>
      <c r="F109" s="132">
        <f>ROUND(D109*E109,2)</f>
        <v>0</v>
      </c>
    </row>
    <row r="110" spans="1:10">
      <c r="A110" s="109" t="s">
        <v>15</v>
      </c>
      <c r="B110" s="305" t="s">
        <v>151</v>
      </c>
      <c r="C110" s="107" t="s">
        <v>144</v>
      </c>
      <c r="D110" s="108">
        <v>160</v>
      </c>
      <c r="E110" s="107"/>
      <c r="F110" s="132">
        <f>ROUND(D110*E110,2)</f>
        <v>0</v>
      </c>
    </row>
    <row r="111" spans="1:10" s="124" customFormat="1">
      <c r="A111" s="234"/>
      <c r="B111" s="235"/>
      <c r="C111" s="235"/>
      <c r="D111" s="235"/>
      <c r="F111" s="358"/>
    </row>
    <row r="112" spans="1:10">
      <c r="A112" s="109"/>
      <c r="B112" s="305"/>
      <c r="C112" s="107"/>
      <c r="E112" s="107"/>
      <c r="F112" s="360"/>
    </row>
    <row r="113" spans="1:6">
      <c r="A113" s="109"/>
      <c r="B113" s="305"/>
      <c r="C113" s="107"/>
      <c r="E113" s="107"/>
      <c r="F113" s="360"/>
    </row>
    <row r="114" spans="1:6" ht="12" thickBot="1">
      <c r="A114" s="109"/>
      <c r="B114" s="305"/>
      <c r="C114" s="107"/>
      <c r="E114" s="107"/>
      <c r="F114" s="360"/>
    </row>
    <row r="115" spans="1:6" s="220" customFormat="1" ht="19.899999999999999" customHeight="1" thickBot="1">
      <c r="A115" s="224" t="str">
        <f>A6</f>
        <v>5.</v>
      </c>
      <c r="B115" s="225" t="str">
        <f>B6</f>
        <v>ZIDARSKI RADOVI</v>
      </c>
      <c r="C115" s="226"/>
      <c r="D115" s="226"/>
      <c r="E115" s="227"/>
      <c r="F115" s="356" t="str">
        <f>IF(SUM(F1:F114)&gt;0,SUM(F1:F114),"")</f>
        <v/>
      </c>
    </row>
    <row r="116" spans="1:6" ht="3" customHeight="1"/>
    <row r="118" spans="1:6">
      <c r="B118" s="126"/>
    </row>
    <row r="119" spans="1:6">
      <c r="B119" s="126"/>
    </row>
    <row r="120" spans="1:6">
      <c r="B120" s="255"/>
    </row>
    <row r="121" spans="1:6">
      <c r="B121" s="126"/>
    </row>
    <row r="123" spans="1:6">
      <c r="B123" s="299"/>
    </row>
    <row r="124" spans="1:6">
      <c r="B124" s="136"/>
      <c r="C124" s="41"/>
      <c r="D124" s="42"/>
    </row>
  </sheetData>
  <protectedRanges>
    <protectedRange sqref="E69:E70 E72 E74:E77" name="Raspon2_1"/>
  </protectedRanges>
  <conditionalFormatting sqref="F26">
    <cfRule type="cellIs" dxfId="14" priority="39" stopIfTrue="1" operator="greaterThan">
      <formula>0</formula>
    </cfRule>
  </conditionalFormatting>
  <conditionalFormatting sqref="F39:F42">
    <cfRule type="cellIs" dxfId="13" priority="3" stopIfTrue="1" operator="greaterThan">
      <formula>0</formula>
    </cfRule>
  </conditionalFormatting>
  <conditionalFormatting sqref="F46:F50">
    <cfRule type="cellIs" dxfId="12" priority="1"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4" manualBreakCount="4">
    <brk id="25" max="5" man="1"/>
    <brk id="63" max="5" man="1"/>
    <brk id="88" max="5" man="1"/>
    <brk id="9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5"/>
  <sheetViews>
    <sheetView showZeros="0" view="pageBreakPreview" zoomScaleNormal="100" zoomScaleSheetLayoutView="100" workbookViewId="0">
      <pane ySplit="6" topLeftCell="A55" activePane="bottomLeft" state="frozen"/>
      <selection activeCell="K62" sqref="K62"/>
      <selection pane="bottomLeft" activeCell="B33" sqref="B33"/>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6" ht="14.25" customHeight="1">
      <c r="A1" s="145"/>
      <c r="B1" s="145"/>
      <c r="C1" s="145"/>
      <c r="D1" s="104"/>
      <c r="E1" s="108"/>
      <c r="F1" s="357"/>
    </row>
    <row r="2" spans="1:6" ht="14.25" customHeight="1">
      <c r="A2" s="145"/>
      <c r="B2" s="145"/>
      <c r="C2" s="145"/>
      <c r="D2" s="104"/>
      <c r="E2" s="108"/>
      <c r="F2" s="350"/>
    </row>
    <row r="3" spans="1:6" ht="14.25" customHeight="1">
      <c r="A3" s="145"/>
      <c r="B3" s="145"/>
      <c r="C3" s="145"/>
      <c r="D3" s="104"/>
      <c r="E3" s="108"/>
      <c r="F3" s="357"/>
    </row>
    <row r="4" spans="1:6" s="231" customFormat="1">
      <c r="A4" s="141" t="s">
        <v>574</v>
      </c>
      <c r="B4" s="142" t="s">
        <v>19</v>
      </c>
      <c r="C4" s="143" t="s">
        <v>16</v>
      </c>
      <c r="D4" s="144" t="s">
        <v>17</v>
      </c>
      <c r="E4" s="144" t="s">
        <v>18</v>
      </c>
      <c r="F4" s="154" t="s">
        <v>571</v>
      </c>
    </row>
    <row r="5" spans="1:6" s="45" customFormat="1" ht="17.25" customHeight="1">
      <c r="A5" s="145"/>
      <c r="B5" s="145"/>
      <c r="C5" s="145"/>
      <c r="D5" s="104"/>
      <c r="E5" s="108"/>
      <c r="F5" s="354"/>
    </row>
    <row r="6" spans="1:6" s="78" customFormat="1" ht="15.75">
      <c r="A6" s="147" t="s">
        <v>69</v>
      </c>
      <c r="B6" s="148" t="s">
        <v>496</v>
      </c>
      <c r="C6" s="149"/>
      <c r="D6" s="150"/>
      <c r="E6" s="149"/>
      <c r="F6" s="355"/>
    </row>
    <row r="7" spans="1:6" ht="6.75" customHeight="1">
      <c r="A7" s="145"/>
      <c r="B7" s="145"/>
      <c r="C7" s="145"/>
      <c r="D7" s="104"/>
      <c r="E7" s="108"/>
      <c r="F7" s="350"/>
    </row>
    <row r="8" spans="1:6" s="124" customFormat="1">
      <c r="A8" s="234"/>
      <c r="B8" s="235" t="s">
        <v>0</v>
      </c>
      <c r="C8" s="235"/>
      <c r="D8" s="235"/>
      <c r="F8" s="358"/>
    </row>
    <row r="9" spans="1:6" ht="45">
      <c r="A9" s="326"/>
      <c r="B9" s="327" t="s">
        <v>1316</v>
      </c>
      <c r="C9" s="328"/>
      <c r="E9" s="107"/>
      <c r="F9" s="350"/>
    </row>
    <row r="10" spans="1:6" ht="34.5" customHeight="1">
      <c r="A10" s="326"/>
      <c r="B10" s="327" t="s">
        <v>135</v>
      </c>
      <c r="C10" s="328"/>
      <c r="E10" s="107"/>
      <c r="F10" s="350"/>
    </row>
    <row r="11" spans="1:6" s="233" customFormat="1" ht="56.25">
      <c r="A11" s="21"/>
      <c r="B11" s="124" t="s">
        <v>495</v>
      </c>
      <c r="C11" s="41"/>
      <c r="D11" s="42"/>
      <c r="E11" s="107"/>
      <c r="F11" s="350"/>
    </row>
    <row r="12" spans="1:6" s="233" customFormat="1" ht="33.75">
      <c r="A12" s="21"/>
      <c r="B12" s="124" t="s">
        <v>497</v>
      </c>
      <c r="C12" s="41"/>
      <c r="D12" s="42"/>
      <c r="E12" s="107"/>
      <c r="F12" s="350"/>
    </row>
    <row r="13" spans="1:6" s="233" customFormat="1" ht="22.5">
      <c r="A13" s="21"/>
      <c r="B13" s="124" t="s">
        <v>498</v>
      </c>
      <c r="C13" s="41"/>
      <c r="D13" s="42"/>
      <c r="E13" s="107"/>
      <c r="F13" s="350"/>
    </row>
    <row r="14" spans="1:6" s="233" customFormat="1">
      <c r="A14" s="21"/>
      <c r="B14" s="124"/>
      <c r="C14" s="41"/>
      <c r="D14" s="42"/>
      <c r="E14" s="107"/>
      <c r="F14" s="350"/>
    </row>
    <row r="15" spans="1:6" s="233" customFormat="1">
      <c r="A15" s="21"/>
      <c r="B15" s="124"/>
      <c r="C15" s="41"/>
      <c r="D15" s="42"/>
      <c r="E15" s="107"/>
      <c r="F15" s="350"/>
    </row>
    <row r="16" spans="1:6" s="124" customFormat="1">
      <c r="A16" s="234"/>
      <c r="B16" s="235" t="s">
        <v>493</v>
      </c>
      <c r="C16" s="235"/>
      <c r="D16" s="235"/>
      <c r="F16" s="358"/>
    </row>
    <row r="17" spans="1:6" s="233" customFormat="1">
      <c r="A17" s="21"/>
      <c r="B17" s="124"/>
      <c r="C17" s="41"/>
      <c r="D17" s="42"/>
      <c r="E17" s="107"/>
      <c r="F17" s="350"/>
    </row>
    <row r="18" spans="1:6" s="233" customFormat="1" ht="90">
      <c r="A18" s="21"/>
      <c r="B18" s="124" t="s">
        <v>499</v>
      </c>
      <c r="C18" s="41"/>
      <c r="D18" s="42"/>
      <c r="E18" s="107"/>
      <c r="F18" s="350"/>
    </row>
    <row r="19" spans="1:6" s="233" customFormat="1" ht="112.5">
      <c r="A19" s="21"/>
      <c r="B19" s="124" t="s">
        <v>500</v>
      </c>
      <c r="C19" s="41"/>
      <c r="D19" s="42"/>
      <c r="E19" s="107"/>
      <c r="F19" s="350"/>
    </row>
    <row r="20" spans="1:6" s="233" customFormat="1" ht="33.75">
      <c r="A20" s="21"/>
      <c r="B20" s="124" t="s">
        <v>501</v>
      </c>
      <c r="C20" s="41"/>
      <c r="D20" s="42"/>
      <c r="E20" s="107"/>
      <c r="F20" s="350"/>
    </row>
    <row r="21" spans="1:6" s="233" customFormat="1" ht="22.5">
      <c r="A21" s="21"/>
      <c r="B21" s="124" t="s">
        <v>502</v>
      </c>
      <c r="C21" s="41"/>
      <c r="D21" s="42"/>
      <c r="E21" s="107"/>
      <c r="F21" s="350"/>
    </row>
    <row r="22" spans="1:6" s="233" customFormat="1" ht="67.5">
      <c r="A22" s="21"/>
      <c r="B22" s="124" t="s">
        <v>503</v>
      </c>
      <c r="C22" s="41"/>
      <c r="D22" s="42"/>
      <c r="E22" s="107"/>
      <c r="F22" s="350"/>
    </row>
    <row r="23" spans="1:6" s="124" customFormat="1">
      <c r="A23" s="234"/>
      <c r="B23" s="235"/>
      <c r="C23" s="235"/>
      <c r="D23" s="235"/>
      <c r="F23" s="358"/>
    </row>
    <row r="24" spans="1:6" s="124" customFormat="1">
      <c r="A24" s="234"/>
      <c r="B24" s="235" t="s">
        <v>504</v>
      </c>
      <c r="C24" s="235"/>
      <c r="D24" s="235"/>
      <c r="F24" s="358"/>
    </row>
    <row r="25" spans="1:6" s="233" customFormat="1" ht="45">
      <c r="A25" s="21"/>
      <c r="B25" s="124" t="s">
        <v>508</v>
      </c>
      <c r="C25" s="41"/>
      <c r="D25" s="42"/>
      <c r="E25" s="107"/>
      <c r="F25" s="350"/>
    </row>
    <row r="26" spans="1:6" s="124" customFormat="1">
      <c r="A26" s="234"/>
      <c r="B26" s="235"/>
      <c r="C26" s="235"/>
      <c r="D26" s="235"/>
      <c r="F26" s="358"/>
    </row>
    <row r="27" spans="1:6" s="124" customFormat="1">
      <c r="A27" s="234"/>
      <c r="B27" s="235" t="s">
        <v>505</v>
      </c>
      <c r="C27" s="235"/>
      <c r="D27" s="235"/>
      <c r="F27" s="358"/>
    </row>
    <row r="28" spans="1:6" s="233" customFormat="1" ht="78.75">
      <c r="A28" s="21"/>
      <c r="B28" s="124" t="s">
        <v>507</v>
      </c>
      <c r="C28" s="41"/>
      <c r="D28" s="42"/>
      <c r="E28" s="107"/>
      <c r="F28" s="350"/>
    </row>
    <row r="29" spans="1:6" s="124" customFormat="1">
      <c r="A29" s="234"/>
      <c r="B29" s="235"/>
      <c r="C29" s="235"/>
      <c r="D29" s="235"/>
      <c r="F29" s="358"/>
    </row>
    <row r="30" spans="1:6" s="124" customFormat="1">
      <c r="A30" s="234"/>
      <c r="B30" s="235" t="s">
        <v>506</v>
      </c>
      <c r="C30" s="235"/>
      <c r="D30" s="235"/>
      <c r="F30" s="358"/>
    </row>
    <row r="31" spans="1:6" s="233" customFormat="1" ht="67.5">
      <c r="A31" s="21"/>
      <c r="B31" s="124" t="s">
        <v>509</v>
      </c>
      <c r="C31" s="41"/>
      <c r="D31" s="42"/>
      <c r="E31" s="107"/>
      <c r="F31" s="350"/>
    </row>
    <row r="32" spans="1:6" s="233" customFormat="1" ht="67.5">
      <c r="A32" s="21"/>
      <c r="B32" s="124" t="s">
        <v>1422</v>
      </c>
      <c r="C32" s="41"/>
      <c r="D32" s="42"/>
      <c r="E32" s="107"/>
      <c r="F32" s="350"/>
    </row>
    <row r="33" spans="1:6" s="233" customFormat="1" ht="45">
      <c r="A33" s="21"/>
      <c r="B33" s="124" t="s">
        <v>557</v>
      </c>
      <c r="C33" s="41"/>
      <c r="D33" s="42"/>
      <c r="E33" s="107"/>
      <c r="F33" s="350"/>
    </row>
    <row r="34" spans="1:6" s="233" customFormat="1" ht="69.75" customHeight="1">
      <c r="A34" s="21"/>
      <c r="B34" s="124" t="s">
        <v>510</v>
      </c>
      <c r="C34" s="41"/>
      <c r="D34" s="42"/>
      <c r="E34" s="107"/>
      <c r="F34" s="350"/>
    </row>
    <row r="35" spans="1:6" s="124" customFormat="1">
      <c r="A35" s="234"/>
      <c r="B35" s="235"/>
      <c r="C35" s="235"/>
      <c r="D35" s="235"/>
      <c r="F35" s="358"/>
    </row>
    <row r="36" spans="1:6" ht="22.5">
      <c r="A36" s="105"/>
      <c r="B36" s="122" t="s">
        <v>613</v>
      </c>
      <c r="C36" s="111"/>
      <c r="D36" s="112"/>
      <c r="E36" s="112"/>
      <c r="F36" s="360"/>
    </row>
    <row r="37" spans="1:6" s="233" customFormat="1" ht="22.5" customHeight="1">
      <c r="A37" s="21" t="s">
        <v>49</v>
      </c>
      <c r="B37" s="124" t="s">
        <v>511</v>
      </c>
      <c r="C37" s="41"/>
      <c r="D37" s="42"/>
      <c r="E37" s="107"/>
      <c r="F37" s="350"/>
    </row>
    <row r="38" spans="1:6" s="233" customFormat="1" ht="67.5">
      <c r="A38" s="21" t="s">
        <v>49</v>
      </c>
      <c r="B38" s="124" t="s">
        <v>512</v>
      </c>
      <c r="C38" s="41"/>
      <c r="D38" s="42"/>
      <c r="E38" s="107"/>
      <c r="F38" s="350"/>
    </row>
    <row r="39" spans="1:6" s="233" customFormat="1" ht="67.5">
      <c r="A39" s="21" t="s">
        <v>49</v>
      </c>
      <c r="B39" s="124" t="s">
        <v>513</v>
      </c>
      <c r="C39" s="41"/>
      <c r="D39" s="42"/>
      <c r="E39" s="107"/>
      <c r="F39" s="350"/>
    </row>
    <row r="40" spans="1:6" s="233" customFormat="1" ht="22.5">
      <c r="A40" s="21" t="s">
        <v>49</v>
      </c>
      <c r="B40" s="124" t="s">
        <v>514</v>
      </c>
      <c r="C40" s="41"/>
      <c r="D40" s="42"/>
      <c r="E40" s="107"/>
      <c r="F40" s="350"/>
    </row>
    <row r="41" spans="1:6" s="233" customFormat="1" ht="45">
      <c r="A41" s="21" t="s">
        <v>49</v>
      </c>
      <c r="B41" s="124" t="s">
        <v>515</v>
      </c>
      <c r="C41" s="41"/>
      <c r="D41" s="42"/>
      <c r="E41" s="107"/>
      <c r="F41" s="350"/>
    </row>
    <row r="42" spans="1:6" s="233" customFormat="1" ht="33.75">
      <c r="A42" s="21" t="s">
        <v>49</v>
      </c>
      <c r="B42" s="124" t="s">
        <v>516</v>
      </c>
      <c r="C42" s="41"/>
      <c r="D42" s="42"/>
      <c r="E42" s="107"/>
      <c r="F42" s="350"/>
    </row>
    <row r="43" spans="1:6" s="233" customFormat="1" ht="22.5">
      <c r="A43" s="21" t="s">
        <v>49</v>
      </c>
      <c r="B43" s="124" t="s">
        <v>558</v>
      </c>
      <c r="C43" s="41"/>
      <c r="D43" s="42"/>
      <c r="E43" s="107"/>
      <c r="F43" s="350"/>
    </row>
    <row r="44" spans="1:6" s="124" customFormat="1">
      <c r="A44" s="234"/>
      <c r="B44" s="235"/>
      <c r="C44" s="235"/>
      <c r="D44" s="235"/>
      <c r="F44" s="358"/>
    </row>
    <row r="45" spans="1:6" ht="90">
      <c r="A45" s="297"/>
      <c r="B45" s="110" t="s">
        <v>494</v>
      </c>
      <c r="C45" s="298"/>
      <c r="D45" s="298"/>
      <c r="E45" s="107"/>
      <c r="F45" s="350"/>
    </row>
    <row r="46" spans="1:6" s="233" customFormat="1">
      <c r="A46" s="21"/>
      <c r="B46" s="124"/>
      <c r="E46" s="295"/>
      <c r="F46" s="362"/>
    </row>
    <row r="47" spans="1:6">
      <c r="A47" s="297"/>
      <c r="B47" s="298"/>
      <c r="C47" s="298"/>
      <c r="D47" s="298"/>
      <c r="E47" s="107"/>
      <c r="F47" s="350"/>
    </row>
    <row r="48" spans="1:6">
      <c r="A48" s="297"/>
      <c r="B48" s="298"/>
      <c r="C48" s="298"/>
      <c r="D48" s="298"/>
      <c r="E48" s="107"/>
      <c r="F48" s="350"/>
    </row>
    <row r="49" spans="1:10" s="282" customFormat="1" ht="12">
      <c r="A49" s="447">
        <f>COUNT($A$5:A48)+1</f>
        <v>1</v>
      </c>
      <c r="B49" s="371" t="s">
        <v>517</v>
      </c>
      <c r="C49" s="318"/>
      <c r="D49" s="285"/>
      <c r="E49" s="318"/>
      <c r="F49" s="396" t="str">
        <f>IF(OR(OR(E49=0,E49=""),OR($D49=0,$D49="")),"",$D49*E49)</f>
        <v/>
      </c>
    </row>
    <row r="50" spans="1:10" s="233" customFormat="1" ht="45">
      <c r="A50" s="21"/>
      <c r="B50" s="124" t="s">
        <v>559</v>
      </c>
      <c r="C50" s="41"/>
      <c r="D50" s="42"/>
      <c r="E50" s="107"/>
      <c r="F50" s="350"/>
    </row>
    <row r="51" spans="1:10" s="332" customFormat="1" ht="11.25" customHeight="1">
      <c r="A51" s="329"/>
      <c r="B51" s="106" t="s">
        <v>518</v>
      </c>
      <c r="C51" s="106"/>
      <c r="D51" s="242"/>
      <c r="E51" s="242"/>
      <c r="F51" s="363"/>
      <c r="G51" s="245"/>
      <c r="H51" s="330"/>
      <c r="I51" s="331"/>
      <c r="J51" s="330"/>
    </row>
    <row r="52" spans="1:10" s="233" customFormat="1" ht="78" customHeight="1">
      <c r="A52" s="21"/>
      <c r="B52" s="124" t="s">
        <v>519</v>
      </c>
      <c r="C52" s="41"/>
      <c r="D52" s="42"/>
      <c r="E52" s="107"/>
      <c r="F52" s="350"/>
    </row>
    <row r="53" spans="1:10" s="233" customFormat="1" ht="33.75">
      <c r="A53" s="21"/>
      <c r="B53" s="124" t="s">
        <v>520</v>
      </c>
      <c r="C53" s="41"/>
      <c r="D53" s="42"/>
      <c r="E53" s="107"/>
      <c r="F53" s="350"/>
    </row>
    <row r="54" spans="1:10" s="233" customFormat="1" ht="22.5">
      <c r="A54" s="21"/>
      <c r="B54" s="124" t="s">
        <v>521</v>
      </c>
      <c r="C54" s="41"/>
      <c r="D54" s="42"/>
      <c r="E54" s="107"/>
      <c r="F54" s="350"/>
    </row>
    <row r="55" spans="1:10" s="233" customFormat="1" ht="22.5">
      <c r="A55" s="21"/>
      <c r="B55" s="124" t="s">
        <v>522</v>
      </c>
      <c r="C55" s="41"/>
      <c r="D55" s="42"/>
      <c r="E55" s="107"/>
      <c r="F55" s="350"/>
    </row>
    <row r="56" spans="1:10" s="332" customFormat="1">
      <c r="A56" s="329"/>
      <c r="B56" s="106" t="s">
        <v>523</v>
      </c>
      <c r="C56" s="106"/>
      <c r="D56" s="242"/>
      <c r="E56" s="242"/>
      <c r="F56" s="363"/>
      <c r="G56" s="245"/>
      <c r="H56" s="330"/>
      <c r="I56" s="331"/>
      <c r="J56" s="330"/>
    </row>
    <row r="57" spans="1:10">
      <c r="A57" s="109" t="s">
        <v>14</v>
      </c>
      <c r="B57" s="256" t="s">
        <v>1181</v>
      </c>
      <c r="C57" s="107" t="s">
        <v>5</v>
      </c>
      <c r="D57" s="108">
        <v>627</v>
      </c>
      <c r="E57" s="107"/>
      <c r="F57" s="132">
        <f>ROUND(D57*E57,2)</f>
        <v>0</v>
      </c>
    </row>
    <row r="58" spans="1:10">
      <c r="A58" s="109" t="s">
        <v>15</v>
      </c>
      <c r="B58" s="256" t="s">
        <v>1182</v>
      </c>
      <c r="C58" s="107" t="s">
        <v>5</v>
      </c>
      <c r="D58" s="108">
        <v>458.7</v>
      </c>
      <c r="E58" s="107"/>
      <c r="F58" s="132">
        <f>ROUND(D58*E58,2)</f>
        <v>0</v>
      </c>
    </row>
    <row r="59" spans="1:10">
      <c r="A59" s="109"/>
      <c r="B59" s="244"/>
      <c r="C59" s="111"/>
      <c r="D59" s="112"/>
      <c r="E59" s="107"/>
      <c r="F59" s="360"/>
    </row>
    <row r="60" spans="1:10" s="282" customFormat="1" ht="12">
      <c r="A60" s="447">
        <f>COUNT($A$5:A59)+1</f>
        <v>2</v>
      </c>
      <c r="B60" s="371" t="s">
        <v>524</v>
      </c>
      <c r="C60" s="318"/>
      <c r="D60" s="285"/>
      <c r="E60" s="318"/>
      <c r="F60" s="396"/>
    </row>
    <row r="61" spans="1:10" ht="67.5">
      <c r="A61" s="123"/>
      <c r="B61" s="19" t="s">
        <v>525</v>
      </c>
      <c r="C61" s="107"/>
      <c r="E61" s="107"/>
      <c r="F61" s="350"/>
    </row>
    <row r="62" spans="1:10" ht="22.5">
      <c r="A62" s="123"/>
      <c r="B62" s="19" t="s">
        <v>526</v>
      </c>
      <c r="C62" s="107"/>
      <c r="E62" s="107"/>
      <c r="F62" s="350"/>
    </row>
    <row r="63" spans="1:10">
      <c r="A63" s="123"/>
      <c r="B63" s="19" t="s">
        <v>527</v>
      </c>
      <c r="C63" s="107"/>
      <c r="E63" s="107"/>
      <c r="F63" s="350"/>
    </row>
    <row r="64" spans="1:10" ht="45">
      <c r="A64" s="239" t="s">
        <v>49</v>
      </c>
      <c r="B64" s="19" t="s">
        <v>528</v>
      </c>
      <c r="C64" s="107"/>
      <c r="E64" s="107"/>
      <c r="F64" s="350"/>
    </row>
    <row r="65" spans="1:6" ht="22.5">
      <c r="A65" s="239" t="s">
        <v>49</v>
      </c>
      <c r="B65" s="19" t="s">
        <v>529</v>
      </c>
      <c r="C65" s="107"/>
      <c r="E65" s="107"/>
      <c r="F65" s="350"/>
    </row>
    <row r="66" spans="1:6">
      <c r="A66" s="239" t="s">
        <v>49</v>
      </c>
      <c r="B66" s="19" t="s">
        <v>530</v>
      </c>
      <c r="C66" s="107"/>
      <c r="E66" s="107"/>
      <c r="F66" s="350"/>
    </row>
    <row r="67" spans="1:6">
      <c r="A67" s="239" t="s">
        <v>49</v>
      </c>
      <c r="B67" s="19" t="s">
        <v>531</v>
      </c>
      <c r="C67" s="107"/>
      <c r="E67" s="107"/>
      <c r="F67" s="350"/>
    </row>
    <row r="68" spans="1:6">
      <c r="A68" s="239" t="s">
        <v>49</v>
      </c>
      <c r="B68" s="19" t="s">
        <v>532</v>
      </c>
      <c r="C68" s="107"/>
      <c r="E68" s="107"/>
      <c r="F68" s="350"/>
    </row>
    <row r="69" spans="1:6" ht="11.25" customHeight="1">
      <c r="A69" s="239" t="s">
        <v>49</v>
      </c>
      <c r="B69" s="19" t="s">
        <v>533</v>
      </c>
      <c r="C69" s="107"/>
      <c r="E69" s="107"/>
      <c r="F69" s="350"/>
    </row>
    <row r="70" spans="1:6" ht="22.5">
      <c r="A70" s="239" t="s">
        <v>49</v>
      </c>
      <c r="B70" s="19" t="s">
        <v>534</v>
      </c>
      <c r="C70" s="107"/>
      <c r="E70" s="107"/>
      <c r="F70" s="350"/>
    </row>
    <row r="71" spans="1:6" s="255" customFormat="1">
      <c r="A71" s="109"/>
      <c r="B71" s="40"/>
      <c r="C71" s="111" t="s">
        <v>3</v>
      </c>
      <c r="D71" s="112">
        <v>1</v>
      </c>
      <c r="E71" s="112"/>
      <c r="F71" s="132">
        <f>ROUND(D71*E71,2)</f>
        <v>0</v>
      </c>
    </row>
    <row r="72" spans="1:6">
      <c r="A72" s="109"/>
      <c r="B72" s="305"/>
      <c r="C72" s="107"/>
      <c r="E72" s="107"/>
      <c r="F72" s="360"/>
    </row>
    <row r="73" spans="1:6">
      <c r="A73" s="109"/>
      <c r="B73" s="305"/>
      <c r="C73" s="107"/>
      <c r="E73" s="107"/>
      <c r="F73" s="360"/>
    </row>
    <row r="74" spans="1:6">
      <c r="A74" s="109"/>
      <c r="B74" s="305"/>
      <c r="C74" s="107"/>
      <c r="E74" s="107"/>
      <c r="F74" s="360"/>
    </row>
    <row r="75" spans="1:6" ht="12" thickBot="1">
      <c r="A75" s="109"/>
      <c r="B75" s="305"/>
      <c r="C75" s="107"/>
      <c r="E75" s="107"/>
      <c r="F75" s="360"/>
    </row>
    <row r="76" spans="1:6" s="220" customFormat="1" ht="19.899999999999999" customHeight="1" thickBot="1">
      <c r="A76" s="224" t="str">
        <f>A6</f>
        <v>6.</v>
      </c>
      <c r="B76" s="225" t="str">
        <f>B6</f>
        <v>ZIDARSKI RADOVI - FASADA</v>
      </c>
      <c r="C76" s="226"/>
      <c r="D76" s="226"/>
      <c r="E76" s="227"/>
      <c r="F76" s="356" t="str">
        <f>IF(SUM(F1:F75)&gt;0,SUM(F1:F75),"")</f>
        <v/>
      </c>
    </row>
    <row r="77" spans="1:6" ht="3" customHeight="1"/>
    <row r="79" spans="1:6">
      <c r="B79" s="126"/>
    </row>
    <row r="80" spans="1:6">
      <c r="B80" s="126"/>
    </row>
    <row r="81" spans="2:4">
      <c r="B81" s="255"/>
    </row>
    <row r="82" spans="2:4">
      <c r="B82" s="126"/>
    </row>
    <row r="84" spans="2:4">
      <c r="B84" s="299"/>
    </row>
    <row r="85" spans="2:4">
      <c r="B85" s="136"/>
      <c r="C85" s="41"/>
      <c r="D85" s="42"/>
    </row>
  </sheetData>
  <conditionalFormatting sqref="F11:F15">
    <cfRule type="cellIs" dxfId="11" priority="9" stopIfTrue="1" operator="greaterThan">
      <formula>0</formula>
    </cfRule>
  </conditionalFormatting>
  <conditionalFormatting sqref="F17:F22 F25 F28 F31:F34 F46">
    <cfRule type="cellIs" dxfId="10" priority="15" stopIfTrue="1" operator="greaterThan">
      <formula>0</formula>
    </cfRule>
  </conditionalFormatting>
  <conditionalFormatting sqref="F37:F43">
    <cfRule type="cellIs" dxfId="9" priority="13" stopIfTrue="1" operator="greaterThan">
      <formula>0</formula>
    </cfRule>
  </conditionalFormatting>
  <conditionalFormatting sqref="F50:F56">
    <cfRule type="cellIs" dxfId="8" priority="5" stopIfTrue="1" operator="greaterThan">
      <formula>0</formula>
    </cfRule>
  </conditionalFormatting>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3" manualBreakCount="3">
    <brk id="23" max="5" man="1"/>
    <brk id="40" max="5" man="1"/>
    <brk id="48"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1"/>
  <sheetViews>
    <sheetView showZeros="0" view="pageBreakPreview" zoomScaleNormal="100" zoomScaleSheetLayoutView="100" workbookViewId="0">
      <pane ySplit="6" topLeftCell="A176" activePane="bottomLeft" state="frozen"/>
      <selection activeCell="K62" sqref="K62"/>
      <selection pane="bottomLeft" activeCell="B162" sqref="B162"/>
    </sheetView>
  </sheetViews>
  <sheetFormatPr defaultColWidth="9.140625" defaultRowHeight="11.25"/>
  <cols>
    <col min="1" max="1" width="7.28515625" style="104" customWidth="1"/>
    <col min="2" max="2" width="44" style="104" customWidth="1"/>
    <col min="3" max="3" width="6.140625" style="123" customWidth="1"/>
    <col min="4" max="4" width="10.85546875" style="108" customWidth="1"/>
    <col min="5" max="5" width="10.85546875" style="104" customWidth="1"/>
    <col min="6" max="6" width="12" style="238" customWidth="1"/>
    <col min="7" max="16384" width="9.140625" style="104"/>
  </cols>
  <sheetData>
    <row r="1" spans="1:6" ht="14.25" customHeight="1">
      <c r="A1" s="145"/>
      <c r="B1" s="145"/>
      <c r="C1" s="145"/>
      <c r="D1" s="104"/>
      <c r="E1" s="108"/>
      <c r="F1" s="357"/>
    </row>
    <row r="2" spans="1:6" ht="14.25" customHeight="1">
      <c r="A2" s="145"/>
      <c r="B2" s="145"/>
      <c r="C2" s="145"/>
      <c r="D2" s="104"/>
      <c r="E2" s="108"/>
      <c r="F2" s="350"/>
    </row>
    <row r="3" spans="1:6" ht="14.25" customHeight="1">
      <c r="A3" s="145"/>
      <c r="B3" s="145"/>
      <c r="C3" s="145"/>
      <c r="D3" s="104"/>
      <c r="E3" s="108"/>
      <c r="F3" s="357"/>
    </row>
    <row r="4" spans="1:6" s="231" customFormat="1">
      <c r="A4" s="141" t="s">
        <v>574</v>
      </c>
      <c r="B4" s="142" t="s">
        <v>19</v>
      </c>
      <c r="C4" s="143" t="s">
        <v>16</v>
      </c>
      <c r="D4" s="144" t="s">
        <v>17</v>
      </c>
      <c r="E4" s="144" t="s">
        <v>18</v>
      </c>
      <c r="F4" s="154" t="s">
        <v>571</v>
      </c>
    </row>
    <row r="5" spans="1:6" s="45" customFormat="1" ht="17.25" customHeight="1">
      <c r="A5" s="145"/>
      <c r="B5" s="145"/>
      <c r="C5" s="145"/>
      <c r="D5" s="104"/>
      <c r="E5" s="108"/>
      <c r="F5" s="354"/>
    </row>
    <row r="6" spans="1:6" s="78" customFormat="1" ht="15.75">
      <c r="A6" s="147" t="s">
        <v>71</v>
      </c>
      <c r="B6" s="148" t="s">
        <v>211</v>
      </c>
      <c r="C6" s="149"/>
      <c r="D6" s="150"/>
      <c r="E6" s="149"/>
      <c r="F6" s="355"/>
    </row>
    <row r="7" spans="1:6" ht="6.75" customHeight="1">
      <c r="A7" s="145"/>
      <c r="B7" s="145"/>
      <c r="C7" s="145"/>
      <c r="D7" s="104"/>
      <c r="E7" s="108"/>
      <c r="F7" s="350"/>
    </row>
    <row r="8" spans="1:6" s="124" customFormat="1">
      <c r="A8" s="234"/>
      <c r="B8" s="235" t="s">
        <v>0</v>
      </c>
      <c r="C8" s="235"/>
      <c r="D8" s="235"/>
      <c r="F8" s="358"/>
    </row>
    <row r="9" spans="1:6" s="233" customFormat="1" ht="45">
      <c r="A9" s="320"/>
      <c r="B9" s="124" t="s">
        <v>212</v>
      </c>
      <c r="C9" s="239"/>
      <c r="E9" s="321"/>
      <c r="F9" s="361"/>
    </row>
    <row r="10" spans="1:6" s="233" customFormat="1" ht="134.25" customHeight="1">
      <c r="A10" s="320"/>
      <c r="B10" s="124" t="s">
        <v>213</v>
      </c>
      <c r="C10" s="239"/>
      <c r="E10" s="321"/>
      <c r="F10" s="361"/>
    </row>
    <row r="11" spans="1:6" s="298" customFormat="1">
      <c r="A11" s="320"/>
      <c r="B11" s="124" t="s">
        <v>214</v>
      </c>
      <c r="C11" s="239"/>
      <c r="D11" s="233"/>
      <c r="E11" s="521"/>
      <c r="F11" s="361"/>
    </row>
    <row r="12" spans="1:6" s="233" customFormat="1" ht="33.75">
      <c r="A12" s="21" t="s">
        <v>49</v>
      </c>
      <c r="B12" s="124" t="s">
        <v>215</v>
      </c>
      <c r="C12" s="239"/>
      <c r="E12" s="321"/>
      <c r="F12" s="361"/>
    </row>
    <row r="13" spans="1:6" s="298" customFormat="1" ht="22.5">
      <c r="A13" s="21" t="s">
        <v>49</v>
      </c>
      <c r="B13" s="124" t="s">
        <v>216</v>
      </c>
      <c r="C13" s="239"/>
      <c r="D13" s="233"/>
      <c r="E13" s="521"/>
      <c r="F13" s="361"/>
    </row>
    <row r="14" spans="1:6" s="298" customFormat="1" ht="22.5">
      <c r="A14" s="21"/>
      <c r="B14" s="124" t="s">
        <v>217</v>
      </c>
      <c r="C14" s="239"/>
      <c r="D14" s="233"/>
      <c r="E14" s="521"/>
      <c r="F14" s="361"/>
    </row>
    <row r="15" spans="1:6" s="298" customFormat="1">
      <c r="A15" s="320"/>
      <c r="B15" s="124"/>
      <c r="C15" s="239"/>
      <c r="D15" s="233"/>
      <c r="E15" s="521"/>
      <c r="F15" s="361"/>
    </row>
    <row r="16" spans="1:6" s="124" customFormat="1" ht="33.75">
      <c r="A16" s="234"/>
      <c r="B16" s="110" t="s">
        <v>218</v>
      </c>
      <c r="C16" s="234"/>
      <c r="F16" s="358"/>
    </row>
    <row r="17" spans="1:6" s="125" customFormat="1" ht="67.5">
      <c r="A17" s="522"/>
      <c r="B17" s="124" t="s">
        <v>560</v>
      </c>
      <c r="C17" s="107"/>
      <c r="D17" s="108"/>
      <c r="E17" s="112"/>
      <c r="F17" s="350"/>
    </row>
    <row r="18" spans="1:6" s="124" customFormat="1">
      <c r="A18" s="234"/>
      <c r="B18" s="110"/>
      <c r="F18" s="358"/>
    </row>
    <row r="19" spans="1:6" s="124" customFormat="1">
      <c r="A19" s="234"/>
      <c r="B19" s="110" t="s">
        <v>219</v>
      </c>
      <c r="F19" s="358"/>
    </row>
    <row r="20" spans="1:6" s="233" customFormat="1" ht="90">
      <c r="A20" s="21"/>
      <c r="B20" s="22" t="s">
        <v>220</v>
      </c>
      <c r="C20" s="41"/>
      <c r="D20" s="42"/>
      <c r="E20" s="523"/>
      <c r="F20" s="350"/>
    </row>
    <row r="21" spans="1:6" s="233" customFormat="1" ht="78.75">
      <c r="A21" s="21"/>
      <c r="B21" s="22" t="s">
        <v>221</v>
      </c>
      <c r="C21" s="41"/>
      <c r="D21" s="42"/>
      <c r="E21" s="523"/>
      <c r="F21" s="350"/>
    </row>
    <row r="22" spans="1:6" s="233" customFormat="1" ht="78.75">
      <c r="A22" s="21"/>
      <c r="B22" s="22" t="s">
        <v>222</v>
      </c>
      <c r="C22" s="41"/>
      <c r="D22" s="42"/>
      <c r="E22" s="523"/>
      <c r="F22" s="350"/>
    </row>
    <row r="23" spans="1:6" s="124" customFormat="1">
      <c r="A23" s="234"/>
      <c r="C23" s="234"/>
      <c r="F23" s="358"/>
    </row>
    <row r="24" spans="1:6">
      <c r="A24" s="303"/>
      <c r="B24" s="110" t="s">
        <v>223</v>
      </c>
      <c r="C24" s="242"/>
      <c r="D24" s="242"/>
      <c r="E24" s="112"/>
      <c r="F24" s="359"/>
    </row>
    <row r="25" spans="1:6" s="233" customFormat="1">
      <c r="A25" s="21"/>
      <c r="B25" s="244" t="s">
        <v>224</v>
      </c>
      <c r="C25" s="322"/>
      <c r="D25" s="323"/>
      <c r="E25" s="481"/>
      <c r="F25" s="361"/>
    </row>
    <row r="26" spans="1:6" s="233" customFormat="1">
      <c r="A26" s="313" t="s">
        <v>49</v>
      </c>
      <c r="B26" s="19" t="s">
        <v>225</v>
      </c>
      <c r="C26" s="322"/>
      <c r="D26" s="323"/>
      <c r="E26" s="481"/>
      <c r="F26" s="361"/>
    </row>
    <row r="27" spans="1:6" s="233" customFormat="1">
      <c r="A27" s="313" t="s">
        <v>49</v>
      </c>
      <c r="B27" s="19" t="s">
        <v>226</v>
      </c>
      <c r="C27" s="322"/>
      <c r="D27" s="323"/>
      <c r="E27" s="481"/>
      <c r="F27" s="361"/>
    </row>
    <row r="28" spans="1:6" s="233" customFormat="1">
      <c r="A28" s="313" t="s">
        <v>49</v>
      </c>
      <c r="B28" s="19" t="s">
        <v>227</v>
      </c>
      <c r="C28" s="322"/>
      <c r="D28" s="323"/>
      <c r="E28" s="481"/>
      <c r="F28" s="361"/>
    </row>
    <row r="29" spans="1:6" s="233" customFormat="1" ht="22.5">
      <c r="A29" s="313" t="s">
        <v>49</v>
      </c>
      <c r="B29" s="19" t="s">
        <v>228</v>
      </c>
      <c r="C29" s="322"/>
      <c r="D29" s="323"/>
      <c r="E29" s="481"/>
      <c r="F29" s="361"/>
    </row>
    <row r="30" spans="1:6" s="233" customFormat="1" ht="22.5">
      <c r="A30" s="313" t="s">
        <v>49</v>
      </c>
      <c r="B30" s="19" t="s">
        <v>229</v>
      </c>
      <c r="C30" s="322"/>
      <c r="D30" s="323"/>
      <c r="E30" s="481"/>
      <c r="F30" s="361"/>
    </row>
    <row r="31" spans="1:6" s="233" customFormat="1" ht="11.25" customHeight="1">
      <c r="A31" s="313" t="s">
        <v>49</v>
      </c>
      <c r="B31" s="19" t="s">
        <v>230</v>
      </c>
      <c r="C31" s="322"/>
      <c r="D31" s="323"/>
      <c r="E31" s="481"/>
      <c r="F31" s="361"/>
    </row>
    <row r="32" spans="1:6" s="233" customFormat="1">
      <c r="A32" s="313" t="s">
        <v>49</v>
      </c>
      <c r="B32" s="19" t="s">
        <v>231</v>
      </c>
      <c r="C32" s="322"/>
      <c r="D32" s="323"/>
      <c r="E32" s="481"/>
      <c r="F32" s="361"/>
    </row>
    <row r="33" spans="1:6" s="233" customFormat="1" ht="22.5">
      <c r="A33" s="313" t="s">
        <v>49</v>
      </c>
      <c r="B33" s="19" t="s">
        <v>232</v>
      </c>
      <c r="C33" s="322"/>
      <c r="D33" s="323"/>
      <c r="E33" s="481"/>
      <c r="F33" s="361"/>
    </row>
    <row r="34" spans="1:6" s="233" customFormat="1" ht="33.75">
      <c r="A34" s="313" t="s">
        <v>49</v>
      </c>
      <c r="B34" s="19" t="s">
        <v>233</v>
      </c>
      <c r="C34" s="322"/>
      <c r="D34" s="323"/>
      <c r="E34" s="481"/>
      <c r="F34" s="361"/>
    </row>
    <row r="35" spans="1:6" s="233" customFormat="1" ht="11.25" customHeight="1">
      <c r="A35" s="313" t="s">
        <v>49</v>
      </c>
      <c r="B35" s="19" t="s">
        <v>234</v>
      </c>
      <c r="C35" s="322"/>
      <c r="D35" s="323"/>
      <c r="E35" s="481"/>
      <c r="F35" s="361"/>
    </row>
    <row r="36" spans="1:6" s="233" customFormat="1" ht="22.5">
      <c r="A36" s="313" t="s">
        <v>49</v>
      </c>
      <c r="B36" s="19" t="s">
        <v>235</v>
      </c>
      <c r="C36" s="322"/>
      <c r="D36" s="323"/>
      <c r="E36" s="481"/>
      <c r="F36" s="361"/>
    </row>
    <row r="37" spans="1:6" s="233" customFormat="1">
      <c r="A37" s="313" t="s">
        <v>49</v>
      </c>
      <c r="B37" s="19" t="s">
        <v>236</v>
      </c>
      <c r="C37" s="322"/>
      <c r="D37" s="323"/>
      <c r="E37" s="481"/>
      <c r="F37" s="361"/>
    </row>
    <row r="38" spans="1:6" s="233" customFormat="1">
      <c r="A38" s="313" t="s">
        <v>49</v>
      </c>
      <c r="B38" s="19" t="s">
        <v>604</v>
      </c>
      <c r="C38" s="322"/>
      <c r="D38" s="323"/>
      <c r="E38" s="481"/>
      <c r="F38" s="361"/>
    </row>
    <row r="39" spans="1:6" s="233" customFormat="1" ht="22.5">
      <c r="A39" s="313" t="s">
        <v>49</v>
      </c>
      <c r="B39" s="19" t="s">
        <v>605</v>
      </c>
      <c r="C39" s="322"/>
      <c r="D39" s="323"/>
      <c r="E39" s="481"/>
      <c r="F39" s="361"/>
    </row>
    <row r="40" spans="1:6" s="233" customFormat="1" ht="22.5">
      <c r="A40" s="313" t="s">
        <v>49</v>
      </c>
      <c r="B40" s="19" t="s">
        <v>606</v>
      </c>
      <c r="C40" s="322"/>
      <c r="D40" s="323"/>
      <c r="E40" s="481"/>
      <c r="F40" s="361"/>
    </row>
    <row r="41" spans="1:6" s="233" customFormat="1">
      <c r="A41" s="313"/>
      <c r="B41" s="19"/>
      <c r="C41" s="322"/>
      <c r="D41" s="323"/>
      <c r="E41" s="481"/>
      <c r="F41" s="361"/>
    </row>
    <row r="42" spans="1:6" s="233" customFormat="1">
      <c r="A42" s="21"/>
      <c r="B42" s="244" t="s">
        <v>238</v>
      </c>
      <c r="C42" s="322"/>
      <c r="D42" s="323"/>
      <c r="E42" s="481"/>
      <c r="F42" s="361"/>
    </row>
    <row r="43" spans="1:6" s="233" customFormat="1">
      <c r="A43" s="313" t="s">
        <v>49</v>
      </c>
      <c r="B43" s="19" t="s">
        <v>239</v>
      </c>
      <c r="C43" s="322"/>
      <c r="D43" s="323"/>
      <c r="E43" s="481"/>
      <c r="F43" s="361"/>
    </row>
    <row r="44" spans="1:6" s="233" customFormat="1" ht="11.25" customHeight="1">
      <c r="A44" s="313" t="s">
        <v>49</v>
      </c>
      <c r="B44" s="19" t="s">
        <v>240</v>
      </c>
      <c r="C44" s="322"/>
      <c r="D44" s="323"/>
      <c r="E44" s="481"/>
      <c r="F44" s="361"/>
    </row>
    <row r="45" spans="1:6" s="233" customFormat="1" ht="67.5" customHeight="1">
      <c r="A45" s="313" t="s">
        <v>49</v>
      </c>
      <c r="B45" s="19" t="s">
        <v>607</v>
      </c>
      <c r="C45" s="322"/>
      <c r="D45" s="323"/>
      <c r="E45" s="481"/>
      <c r="F45" s="361"/>
    </row>
    <row r="46" spans="1:6" s="233" customFormat="1" ht="22.5">
      <c r="A46" s="313" t="s">
        <v>49</v>
      </c>
      <c r="B46" s="19" t="s">
        <v>608</v>
      </c>
      <c r="C46" s="322"/>
      <c r="D46" s="323"/>
      <c r="E46" s="481"/>
      <c r="F46" s="361"/>
    </row>
    <row r="47" spans="1:6" s="233" customFormat="1">
      <c r="A47" s="313" t="s">
        <v>49</v>
      </c>
      <c r="B47" s="19" t="s">
        <v>155</v>
      </c>
      <c r="C47" s="322"/>
      <c r="D47" s="323"/>
      <c r="E47" s="481"/>
      <c r="F47" s="361"/>
    </row>
    <row r="48" spans="1:6" s="233" customFormat="1" ht="11.25" customHeight="1">
      <c r="A48" s="313" t="s">
        <v>49</v>
      </c>
      <c r="B48" s="19" t="s">
        <v>241</v>
      </c>
      <c r="C48" s="322"/>
      <c r="D48" s="323"/>
      <c r="E48" s="481"/>
      <c r="F48" s="361"/>
    </row>
    <row r="49" spans="1:6" s="233" customFormat="1">
      <c r="A49" s="313" t="s">
        <v>49</v>
      </c>
      <c r="B49" s="19" t="s">
        <v>242</v>
      </c>
      <c r="C49" s="322"/>
      <c r="D49" s="323"/>
      <c r="E49" s="481"/>
      <c r="F49" s="361"/>
    </row>
    <row r="50" spans="1:6" s="233" customFormat="1">
      <c r="A50" s="313" t="s">
        <v>49</v>
      </c>
      <c r="B50" s="19" t="s">
        <v>243</v>
      </c>
      <c r="C50" s="322"/>
      <c r="D50" s="323"/>
      <c r="E50" s="481"/>
      <c r="F50" s="361"/>
    </row>
    <row r="51" spans="1:6" s="233" customFormat="1">
      <c r="A51" s="313" t="s">
        <v>49</v>
      </c>
      <c r="B51" s="19" t="s">
        <v>244</v>
      </c>
      <c r="C51" s="322"/>
      <c r="D51" s="323"/>
      <c r="E51" s="481"/>
      <c r="F51" s="361"/>
    </row>
    <row r="52" spans="1:6" s="233" customFormat="1" ht="22.5">
      <c r="A52" s="313" t="s">
        <v>49</v>
      </c>
      <c r="B52" s="19" t="s">
        <v>157</v>
      </c>
      <c r="C52" s="322"/>
      <c r="D52" s="323"/>
      <c r="E52" s="481"/>
      <c r="F52" s="361"/>
    </row>
    <row r="53" spans="1:6" s="233" customFormat="1">
      <c r="A53" s="313" t="s">
        <v>49</v>
      </c>
      <c r="B53" s="19" t="s">
        <v>236</v>
      </c>
      <c r="C53" s="322"/>
      <c r="D53" s="323"/>
      <c r="E53" s="481"/>
      <c r="F53" s="361"/>
    </row>
    <row r="54" spans="1:6" s="233" customFormat="1">
      <c r="A54" s="313" t="s">
        <v>49</v>
      </c>
      <c r="B54" s="19" t="s">
        <v>237</v>
      </c>
      <c r="C54" s="322"/>
      <c r="D54" s="323"/>
      <c r="E54" s="481"/>
      <c r="F54" s="361"/>
    </row>
    <row r="55" spans="1:6" s="233" customFormat="1">
      <c r="A55" s="313"/>
      <c r="B55" s="19"/>
      <c r="C55" s="322"/>
      <c r="D55" s="323"/>
      <c r="E55" s="481"/>
      <c r="F55" s="361"/>
    </row>
    <row r="56" spans="1:6" s="233" customFormat="1" ht="33.75">
      <c r="A56" s="313"/>
      <c r="B56" s="19" t="s">
        <v>245</v>
      </c>
      <c r="C56" s="322"/>
      <c r="D56" s="323"/>
      <c r="E56" s="481"/>
      <c r="F56" s="361"/>
    </row>
    <row r="57" spans="1:6">
      <c r="A57" s="237"/>
      <c r="B57" s="117"/>
      <c r="C57" s="108"/>
      <c r="E57" s="107"/>
      <c r="F57" s="350"/>
    </row>
    <row r="58" spans="1:6">
      <c r="A58" s="303"/>
      <c r="B58" s="110" t="s">
        <v>246</v>
      </c>
      <c r="C58" s="242"/>
      <c r="D58" s="242"/>
      <c r="E58" s="112"/>
      <c r="F58" s="359"/>
    </row>
    <row r="59" spans="1:6" s="233" customFormat="1">
      <c r="A59" s="21"/>
      <c r="B59" s="244" t="s">
        <v>247</v>
      </c>
      <c r="C59" s="322"/>
      <c r="D59" s="323"/>
      <c r="E59" s="481"/>
      <c r="F59" s="361"/>
    </row>
    <row r="60" spans="1:6" s="233" customFormat="1" ht="33.75">
      <c r="A60" s="313" t="s">
        <v>49</v>
      </c>
      <c r="B60" s="19" t="s">
        <v>248</v>
      </c>
      <c r="C60" s="322"/>
      <c r="D60" s="323"/>
      <c r="E60" s="481"/>
      <c r="F60" s="361"/>
    </row>
    <row r="61" spans="1:6" s="233" customFormat="1" ht="33.75">
      <c r="A61" s="313" t="s">
        <v>49</v>
      </c>
      <c r="B61" s="19" t="s">
        <v>249</v>
      </c>
      <c r="C61" s="322"/>
      <c r="D61" s="323"/>
      <c r="E61" s="481"/>
      <c r="F61" s="361"/>
    </row>
    <row r="62" spans="1:6" s="233" customFormat="1">
      <c r="A62" s="313" t="s">
        <v>49</v>
      </c>
      <c r="B62" s="19" t="s">
        <v>250</v>
      </c>
      <c r="C62" s="322"/>
      <c r="D62" s="323"/>
      <c r="E62" s="481"/>
      <c r="F62" s="361"/>
    </row>
    <row r="63" spans="1:6" s="233" customFormat="1" ht="12.75" customHeight="1">
      <c r="A63" s="313" t="s">
        <v>49</v>
      </c>
      <c r="B63" s="19" t="s">
        <v>251</v>
      </c>
      <c r="C63" s="322"/>
      <c r="D63" s="323"/>
      <c r="E63" s="481"/>
      <c r="F63" s="361"/>
    </row>
    <row r="64" spans="1:6" s="233" customFormat="1">
      <c r="A64" s="313" t="s">
        <v>49</v>
      </c>
      <c r="B64" s="19" t="s">
        <v>252</v>
      </c>
      <c r="C64" s="322"/>
      <c r="D64" s="323"/>
      <c r="E64" s="481"/>
      <c r="F64" s="361"/>
    </row>
    <row r="65" spans="1:9" s="233" customFormat="1" ht="22.5">
      <c r="A65" s="313" t="s">
        <v>49</v>
      </c>
      <c r="B65" s="19" t="s">
        <v>253</v>
      </c>
      <c r="C65" s="322"/>
      <c r="D65" s="323"/>
      <c r="E65" s="481"/>
      <c r="F65" s="361"/>
    </row>
    <row r="66" spans="1:9" s="233" customFormat="1" ht="22.5">
      <c r="A66" s="313" t="s">
        <v>49</v>
      </c>
      <c r="B66" s="19" t="s">
        <v>254</v>
      </c>
      <c r="C66" s="322"/>
      <c r="D66" s="323"/>
      <c r="E66" s="481"/>
      <c r="F66" s="361"/>
    </row>
    <row r="67" spans="1:9" s="233" customFormat="1" ht="22.5">
      <c r="A67" s="313" t="s">
        <v>49</v>
      </c>
      <c r="B67" s="19" t="s">
        <v>255</v>
      </c>
      <c r="C67" s="322"/>
      <c r="D67" s="323"/>
      <c r="E67" s="481"/>
      <c r="F67" s="361"/>
    </row>
    <row r="68" spans="1:9">
      <c r="A68" s="303"/>
      <c r="B68" s="110"/>
      <c r="C68" s="242"/>
      <c r="D68" s="242"/>
      <c r="E68" s="112"/>
      <c r="F68" s="359"/>
    </row>
    <row r="69" spans="1:9">
      <c r="A69" s="303"/>
      <c r="B69" s="110"/>
      <c r="C69" s="242"/>
      <c r="D69" s="242"/>
      <c r="E69" s="112"/>
      <c r="F69" s="359"/>
    </row>
    <row r="70" spans="1:9" s="6" customFormat="1">
      <c r="A70" s="18"/>
      <c r="B70" s="13"/>
      <c r="C70" s="524"/>
      <c r="D70" s="525"/>
      <c r="E70" s="7"/>
      <c r="F70" s="132"/>
      <c r="H70" s="38"/>
      <c r="I70" s="5"/>
    </row>
    <row r="71" spans="1:9" s="282" customFormat="1" ht="36">
      <c r="A71" s="526">
        <f>COUNT($A$1:A69)+1</f>
        <v>1</v>
      </c>
      <c r="B71" s="371" t="s">
        <v>1047</v>
      </c>
      <c r="C71" s="434"/>
      <c r="D71" s="434"/>
      <c r="E71" s="318"/>
      <c r="F71" s="372" t="str">
        <f>IF(OR(OR(E71=0,E71=""),OR($D71=0,$D71="")),"",$D71*E71)</f>
        <v/>
      </c>
    </row>
    <row r="72" spans="1:9" s="39" customFormat="1" ht="45" customHeight="1">
      <c r="A72" s="37"/>
      <c r="B72" s="16" t="s">
        <v>256</v>
      </c>
      <c r="C72" s="27"/>
      <c r="D72" s="15"/>
      <c r="E72" s="7"/>
      <c r="F72" s="133"/>
      <c r="G72" s="15"/>
      <c r="I72" s="15"/>
    </row>
    <row r="73" spans="1:9" s="39" customFormat="1" ht="24" customHeight="1">
      <c r="A73" s="37"/>
      <c r="B73" s="16" t="s">
        <v>257</v>
      </c>
      <c r="C73" s="27"/>
      <c r="D73" s="15"/>
      <c r="E73" s="7"/>
      <c r="F73" s="133"/>
      <c r="G73" s="15"/>
      <c r="I73" s="15"/>
    </row>
    <row r="74" spans="1:9" s="39" customFormat="1">
      <c r="A74" s="37"/>
      <c r="B74" s="32" t="s">
        <v>1025</v>
      </c>
      <c r="C74" s="27"/>
      <c r="D74" s="15"/>
      <c r="E74" s="7"/>
      <c r="F74" s="133"/>
      <c r="G74" s="15"/>
      <c r="I74" s="15"/>
    </row>
    <row r="75" spans="1:9" s="39" customFormat="1" ht="22.5">
      <c r="A75" s="37"/>
      <c r="B75" s="32" t="s">
        <v>1048</v>
      </c>
      <c r="C75" s="527"/>
      <c r="E75" s="525"/>
      <c r="F75" s="528"/>
    </row>
    <row r="76" spans="1:9" s="6" customFormat="1" ht="33.75">
      <c r="A76" s="18" t="s">
        <v>14</v>
      </c>
      <c r="B76" s="40" t="s">
        <v>258</v>
      </c>
      <c r="C76" s="10" t="s">
        <v>5</v>
      </c>
      <c r="D76" s="7">
        <v>90.4</v>
      </c>
      <c r="E76" s="7"/>
      <c r="F76" s="132">
        <f>ROUND(D76*E76,2)</f>
        <v>0</v>
      </c>
      <c r="H76" s="38"/>
      <c r="I76" s="5"/>
    </row>
    <row r="77" spans="1:9" s="6" customFormat="1">
      <c r="A77" s="18" t="s">
        <v>15</v>
      </c>
      <c r="B77" s="40" t="s">
        <v>1046</v>
      </c>
      <c r="C77" s="10" t="s">
        <v>5</v>
      </c>
      <c r="D77" s="7">
        <v>6.2</v>
      </c>
      <c r="E77" s="7"/>
      <c r="F77" s="132">
        <f>ROUND(D77*E77,2)</f>
        <v>0</v>
      </c>
      <c r="H77" s="38"/>
      <c r="I77" s="5"/>
    </row>
    <row r="78" spans="1:9" s="6" customFormat="1" ht="33.75">
      <c r="A78" s="18" t="s">
        <v>13</v>
      </c>
      <c r="B78" s="40" t="s">
        <v>1049</v>
      </c>
      <c r="C78" s="10" t="s">
        <v>5</v>
      </c>
      <c r="D78" s="7">
        <v>76.099999999999994</v>
      </c>
      <c r="E78" s="7"/>
      <c r="F78" s="132">
        <f>ROUND(D78*E78,2)</f>
        <v>0</v>
      </c>
      <c r="H78" s="38"/>
      <c r="I78" s="5"/>
    </row>
    <row r="79" spans="1:9" s="6" customFormat="1">
      <c r="A79" s="18" t="s">
        <v>41</v>
      </c>
      <c r="B79" s="40" t="s">
        <v>1046</v>
      </c>
      <c r="C79" s="10" t="s">
        <v>5</v>
      </c>
      <c r="D79" s="7">
        <v>5.4</v>
      </c>
      <c r="E79" s="7"/>
      <c r="F79" s="132">
        <f>ROUND(D79*E79,2)</f>
        <v>0</v>
      </c>
      <c r="H79" s="38"/>
      <c r="I79" s="5"/>
    </row>
    <row r="80" spans="1:9" s="6" customFormat="1" ht="3" customHeight="1">
      <c r="A80" s="18"/>
      <c r="B80" s="40"/>
      <c r="C80" s="10"/>
      <c r="D80" s="7"/>
      <c r="E80" s="7"/>
      <c r="F80" s="132"/>
      <c r="H80" s="38"/>
      <c r="I80" s="5"/>
    </row>
    <row r="81" spans="1:9" s="39" customFormat="1">
      <c r="A81" s="37"/>
      <c r="B81" s="32" t="s">
        <v>1050</v>
      </c>
      <c r="C81" s="527"/>
      <c r="E81" s="525"/>
      <c r="F81" s="528"/>
    </row>
    <row r="82" spans="1:9" s="6" customFormat="1" ht="33.75">
      <c r="A82" s="18" t="s">
        <v>42</v>
      </c>
      <c r="B82" s="40" t="s">
        <v>258</v>
      </c>
      <c r="C82" s="10" t="s">
        <v>5</v>
      </c>
      <c r="D82" s="7">
        <v>151.71</v>
      </c>
      <c r="E82" s="7"/>
      <c r="F82" s="132">
        <f>ROUND(D82*E82,2)</f>
        <v>0</v>
      </c>
      <c r="H82" s="38"/>
      <c r="I82" s="5"/>
    </row>
    <row r="83" spans="1:9" s="6" customFormat="1">
      <c r="A83" s="18" t="s">
        <v>43</v>
      </c>
      <c r="B83" s="40" t="s">
        <v>1046</v>
      </c>
      <c r="C83" s="10" t="s">
        <v>5</v>
      </c>
      <c r="D83" s="7">
        <v>8.5</v>
      </c>
      <c r="E83" s="7"/>
      <c r="F83" s="132">
        <f>ROUND(D83*E83,2)</f>
        <v>0</v>
      </c>
      <c r="H83" s="38"/>
      <c r="I83" s="5"/>
    </row>
    <row r="84" spans="1:9" s="39" customFormat="1">
      <c r="A84" s="18"/>
      <c r="B84" s="32"/>
      <c r="C84" s="10"/>
      <c r="D84" s="7"/>
      <c r="E84" s="7"/>
      <c r="F84" s="132"/>
      <c r="G84" s="15"/>
      <c r="I84" s="15"/>
    </row>
    <row r="85" spans="1:9" s="282" customFormat="1" ht="48">
      <c r="A85" s="526">
        <f>COUNT($A$1:A83)+1</f>
        <v>2</v>
      </c>
      <c r="B85" s="371" t="s">
        <v>1051</v>
      </c>
      <c r="C85" s="434"/>
      <c r="D85" s="434"/>
      <c r="E85" s="318"/>
      <c r="F85" s="372"/>
    </row>
    <row r="86" spans="1:9" s="39" customFormat="1" ht="56.25">
      <c r="A86" s="37"/>
      <c r="B86" s="51" t="s">
        <v>1052</v>
      </c>
      <c r="C86" s="27"/>
      <c r="D86" s="15"/>
      <c r="E86" s="7"/>
      <c r="F86" s="133"/>
    </row>
    <row r="87" spans="1:9" s="39" customFormat="1" ht="90">
      <c r="A87" s="37"/>
      <c r="B87" s="51" t="s">
        <v>1053</v>
      </c>
      <c r="C87" s="27"/>
      <c r="D87" s="15"/>
      <c r="E87" s="7"/>
      <c r="F87" s="133"/>
    </row>
    <row r="88" spans="1:9" s="5" customFormat="1" ht="45">
      <c r="A88" s="29"/>
      <c r="B88" s="51" t="s">
        <v>264</v>
      </c>
      <c r="C88" s="17"/>
      <c r="D88" s="17"/>
      <c r="E88" s="7"/>
      <c r="F88" s="437"/>
    </row>
    <row r="89" spans="1:9" s="5" customFormat="1" ht="22.5" customHeight="1">
      <c r="A89" s="29"/>
      <c r="B89" s="51" t="s">
        <v>265</v>
      </c>
      <c r="C89" s="17"/>
      <c r="D89" s="17"/>
      <c r="E89" s="7"/>
      <c r="F89" s="437"/>
    </row>
    <row r="90" spans="1:9" s="5" customFormat="1" ht="33" customHeight="1">
      <c r="A90" s="29"/>
      <c r="B90" s="51" t="s">
        <v>561</v>
      </c>
      <c r="C90" s="17"/>
      <c r="D90" s="17"/>
      <c r="E90" s="7"/>
      <c r="F90" s="437"/>
    </row>
    <row r="91" spans="1:9" s="5" customFormat="1" ht="33" customHeight="1">
      <c r="A91" s="29"/>
      <c r="B91" s="51" t="s">
        <v>356</v>
      </c>
      <c r="C91" s="17"/>
      <c r="D91" s="17"/>
      <c r="E91" s="7"/>
      <c r="F91" s="437"/>
    </row>
    <row r="92" spans="1:9" s="5" customFormat="1" ht="22.5">
      <c r="A92" s="29"/>
      <c r="B92" s="51" t="s">
        <v>1026</v>
      </c>
      <c r="C92" s="17"/>
      <c r="D92" s="17"/>
      <c r="E92" s="7"/>
      <c r="F92" s="437"/>
    </row>
    <row r="93" spans="1:9" s="432" customFormat="1" ht="45">
      <c r="A93" s="529"/>
      <c r="B93" s="165" t="s">
        <v>1054</v>
      </c>
      <c r="C93" s="530"/>
      <c r="D93" s="531"/>
      <c r="E93" s="531"/>
      <c r="F93" s="532"/>
    </row>
    <row r="94" spans="1:9" s="6" customFormat="1" ht="56.25">
      <c r="A94" s="18" t="s">
        <v>14</v>
      </c>
      <c r="B94" s="165" t="s">
        <v>1055</v>
      </c>
      <c r="C94" s="10" t="s">
        <v>37</v>
      </c>
      <c r="D94" s="7">
        <v>130.75</v>
      </c>
      <c r="E94" s="7"/>
      <c r="F94" s="132">
        <f t="shared" ref="F94:F102" si="0">ROUND(D94*E94,2)</f>
        <v>0</v>
      </c>
      <c r="I94" s="433"/>
    </row>
    <row r="95" spans="1:9" s="6" customFormat="1">
      <c r="A95" s="18" t="s">
        <v>15</v>
      </c>
      <c r="B95" s="165" t="s">
        <v>1027</v>
      </c>
      <c r="C95" s="10" t="s">
        <v>1</v>
      </c>
      <c r="D95" s="7">
        <v>179.5</v>
      </c>
      <c r="E95" s="7"/>
      <c r="F95" s="132">
        <f t="shared" si="0"/>
        <v>0</v>
      </c>
      <c r="I95" s="433"/>
    </row>
    <row r="96" spans="1:9" s="6" customFormat="1" ht="11.25" customHeight="1">
      <c r="A96" s="18" t="s">
        <v>13</v>
      </c>
      <c r="B96" s="165" t="s">
        <v>1057</v>
      </c>
      <c r="C96" s="10" t="s">
        <v>5</v>
      </c>
      <c r="D96" s="7">
        <v>54.6</v>
      </c>
      <c r="E96" s="7"/>
      <c r="F96" s="132">
        <f t="shared" si="0"/>
        <v>0</v>
      </c>
      <c r="I96" s="433"/>
    </row>
    <row r="97" spans="1:9" s="6" customFormat="1" ht="11.25" customHeight="1">
      <c r="A97" s="18" t="s">
        <v>41</v>
      </c>
      <c r="B97" s="165" t="s">
        <v>1058</v>
      </c>
      <c r="C97" s="10" t="s">
        <v>1</v>
      </c>
      <c r="D97" s="7">
        <v>87.14</v>
      </c>
      <c r="E97" s="7"/>
      <c r="F97" s="132">
        <f t="shared" si="0"/>
        <v>0</v>
      </c>
      <c r="I97" s="433"/>
    </row>
    <row r="98" spans="1:9" s="6" customFormat="1" ht="22.5">
      <c r="A98" s="18" t="s">
        <v>42</v>
      </c>
      <c r="B98" s="165" t="s">
        <v>1060</v>
      </c>
      <c r="C98" s="10" t="s">
        <v>5</v>
      </c>
      <c r="D98" s="7">
        <v>87.14</v>
      </c>
      <c r="E98" s="7"/>
      <c r="F98" s="132">
        <f t="shared" si="0"/>
        <v>0</v>
      </c>
      <c r="I98" s="433"/>
    </row>
    <row r="99" spans="1:9" s="6" customFormat="1" ht="33.75">
      <c r="A99" s="18" t="s">
        <v>43</v>
      </c>
      <c r="B99" s="165" t="s">
        <v>1059</v>
      </c>
      <c r="C99" s="10" t="s">
        <v>1</v>
      </c>
      <c r="D99" s="7">
        <v>87.14</v>
      </c>
      <c r="E99" s="7"/>
      <c r="F99" s="132">
        <f t="shared" si="0"/>
        <v>0</v>
      </c>
      <c r="I99" s="433"/>
    </row>
    <row r="100" spans="1:9" s="6" customFormat="1" ht="33.75">
      <c r="A100" s="18" t="s">
        <v>311</v>
      </c>
      <c r="B100" s="165" t="s">
        <v>1061</v>
      </c>
      <c r="C100" s="10" t="s">
        <v>37</v>
      </c>
      <c r="D100" s="7">
        <v>15.5</v>
      </c>
      <c r="E100" s="7"/>
      <c r="F100" s="132">
        <f t="shared" si="0"/>
        <v>0</v>
      </c>
      <c r="I100" s="433"/>
    </row>
    <row r="101" spans="1:9" s="6" customFormat="1" ht="22.5" customHeight="1">
      <c r="A101" s="18" t="s">
        <v>44</v>
      </c>
      <c r="B101" s="165" t="s">
        <v>1062</v>
      </c>
      <c r="C101" s="10" t="s">
        <v>5</v>
      </c>
      <c r="D101" s="7">
        <v>125.45</v>
      </c>
      <c r="E101" s="7"/>
      <c r="F101" s="132">
        <f t="shared" si="0"/>
        <v>0</v>
      </c>
      <c r="I101" s="433"/>
    </row>
    <row r="102" spans="1:9" s="6" customFormat="1" ht="22.5">
      <c r="A102" s="18" t="s">
        <v>325</v>
      </c>
      <c r="B102" s="165" t="s">
        <v>1063</v>
      </c>
      <c r="C102" s="10" t="s">
        <v>1</v>
      </c>
      <c r="D102" s="7">
        <v>87.14</v>
      </c>
      <c r="E102" s="7"/>
      <c r="F102" s="132">
        <f t="shared" si="0"/>
        <v>0</v>
      </c>
      <c r="I102" s="433"/>
    </row>
    <row r="103" spans="1:9" s="5" customFormat="1">
      <c r="A103" s="28"/>
      <c r="B103" s="16"/>
      <c r="C103" s="15"/>
      <c r="D103" s="15"/>
      <c r="E103" s="27"/>
      <c r="F103" s="133"/>
    </row>
    <row r="104" spans="1:9" s="282" customFormat="1" ht="24">
      <c r="A104" s="526">
        <f>COUNT($A$1:A102)+1</f>
        <v>3</v>
      </c>
      <c r="B104" s="371" t="s">
        <v>1064</v>
      </c>
      <c r="C104" s="434"/>
      <c r="D104" s="434"/>
      <c r="E104" s="318"/>
      <c r="F104" s="372"/>
    </row>
    <row r="105" spans="1:9" s="5" customFormat="1">
      <c r="A105" s="37"/>
      <c r="B105" s="51" t="s">
        <v>1028</v>
      </c>
      <c r="C105" s="27"/>
      <c r="D105" s="15"/>
      <c r="E105" s="7"/>
      <c r="F105" s="133"/>
      <c r="G105" s="15"/>
      <c r="H105" s="39"/>
      <c r="I105" s="15"/>
    </row>
    <row r="106" spans="1:9" s="5" customFormat="1" ht="22.5">
      <c r="A106" s="37"/>
      <c r="B106" s="51" t="s">
        <v>259</v>
      </c>
      <c r="C106" s="27"/>
      <c r="D106" s="15"/>
      <c r="E106" s="7"/>
      <c r="F106" s="133"/>
      <c r="G106" s="15"/>
      <c r="H106" s="39"/>
      <c r="I106" s="15"/>
    </row>
    <row r="107" spans="1:9" s="39" customFormat="1" ht="22.5">
      <c r="A107" s="37"/>
      <c r="B107" s="16" t="s">
        <v>260</v>
      </c>
      <c r="C107" s="27"/>
      <c r="D107" s="15"/>
      <c r="E107" s="7"/>
      <c r="F107" s="133"/>
      <c r="G107" s="15"/>
      <c r="I107" s="15"/>
    </row>
    <row r="108" spans="1:9" s="5" customFormat="1" ht="45" customHeight="1">
      <c r="A108" s="29"/>
      <c r="B108" s="51" t="s">
        <v>261</v>
      </c>
      <c r="C108" s="17"/>
      <c r="D108" s="17"/>
      <c r="E108" s="7"/>
      <c r="F108" s="437"/>
      <c r="G108" s="15"/>
      <c r="H108" s="39"/>
      <c r="I108" s="15"/>
    </row>
    <row r="109" spans="1:9" s="5" customFormat="1" ht="33" customHeight="1">
      <c r="A109" s="29"/>
      <c r="B109" s="51" t="s">
        <v>262</v>
      </c>
      <c r="C109" s="17"/>
      <c r="D109" s="17"/>
      <c r="E109" s="7"/>
      <c r="F109" s="437"/>
      <c r="G109" s="15"/>
      <c r="H109" s="39"/>
      <c r="I109" s="15"/>
    </row>
    <row r="110" spans="1:9" s="5" customFormat="1" ht="33" customHeight="1">
      <c r="A110" s="29"/>
      <c r="B110" s="51" t="s">
        <v>1029</v>
      </c>
      <c r="C110" s="17"/>
      <c r="D110" s="17"/>
      <c r="E110" s="7"/>
      <c r="F110" s="437"/>
      <c r="G110" s="15"/>
      <c r="H110" s="39"/>
      <c r="I110" s="15"/>
    </row>
    <row r="111" spans="1:9" s="5" customFormat="1">
      <c r="A111" s="37"/>
      <c r="B111" s="51" t="s">
        <v>263</v>
      </c>
      <c r="C111" s="27"/>
      <c r="D111" s="15"/>
      <c r="E111" s="7"/>
      <c r="F111" s="133"/>
      <c r="G111" s="15"/>
      <c r="H111" s="39"/>
      <c r="I111" s="15"/>
    </row>
    <row r="112" spans="1:9" s="39" customFormat="1" ht="22.5">
      <c r="A112" s="18"/>
      <c r="B112" s="32" t="s">
        <v>1065</v>
      </c>
      <c r="C112" s="10" t="s">
        <v>37</v>
      </c>
      <c r="D112" s="7">
        <v>76.400000000000006</v>
      </c>
      <c r="E112" s="7"/>
      <c r="F112" s="132">
        <f>ROUND(D112*E112,2)</f>
        <v>0</v>
      </c>
      <c r="G112" s="15"/>
      <c r="I112" s="15"/>
    </row>
    <row r="113" spans="1:9" s="6" customFormat="1">
      <c r="A113" s="18"/>
      <c r="B113" s="40"/>
      <c r="C113" s="10"/>
      <c r="D113" s="7"/>
      <c r="E113" s="7"/>
      <c r="F113" s="132"/>
      <c r="H113" s="38"/>
      <c r="I113" s="5"/>
    </row>
    <row r="114" spans="1:9" s="282" customFormat="1" ht="24">
      <c r="A114" s="526">
        <f>COUNT($A$1:A112)+1</f>
        <v>4</v>
      </c>
      <c r="B114" s="371" t="s">
        <v>1066</v>
      </c>
      <c r="C114" s="434"/>
      <c r="D114" s="434"/>
      <c r="E114" s="318"/>
      <c r="F114" s="372"/>
    </row>
    <row r="115" spans="1:9" s="5" customFormat="1" ht="56.25">
      <c r="A115" s="29"/>
      <c r="B115" s="51" t="s">
        <v>1073</v>
      </c>
      <c r="C115" s="17"/>
      <c r="D115" s="17"/>
      <c r="E115" s="7"/>
      <c r="F115" s="437"/>
      <c r="G115" s="15"/>
      <c r="H115" s="39"/>
      <c r="I115" s="15"/>
    </row>
    <row r="116" spans="1:9" s="5" customFormat="1" ht="23.45" customHeight="1">
      <c r="A116" s="37"/>
      <c r="B116" s="51" t="s">
        <v>259</v>
      </c>
      <c r="C116" s="27"/>
      <c r="D116" s="15"/>
      <c r="E116" s="7"/>
      <c r="F116" s="133"/>
      <c r="G116" s="15"/>
      <c r="H116" s="39"/>
      <c r="I116" s="15"/>
    </row>
    <row r="117" spans="1:9" s="5" customFormat="1" ht="44.45" customHeight="1">
      <c r="A117" s="29"/>
      <c r="B117" s="51" t="s">
        <v>266</v>
      </c>
      <c r="C117" s="17"/>
      <c r="D117" s="17"/>
      <c r="E117" s="7"/>
      <c r="F117" s="437"/>
      <c r="G117" s="15"/>
      <c r="H117" s="39"/>
      <c r="I117" s="15"/>
    </row>
    <row r="118" spans="1:9" s="5" customFormat="1" ht="33.75">
      <c r="A118" s="29"/>
      <c r="B118" s="51" t="s">
        <v>262</v>
      </c>
      <c r="C118" s="17"/>
      <c r="D118" s="17"/>
      <c r="E118" s="7"/>
      <c r="F118" s="437"/>
      <c r="G118" s="15"/>
      <c r="H118" s="39"/>
      <c r="I118" s="15"/>
    </row>
    <row r="119" spans="1:9" s="39" customFormat="1" ht="22.5">
      <c r="A119" s="37"/>
      <c r="B119" s="16" t="s">
        <v>267</v>
      </c>
      <c r="C119" s="27"/>
      <c r="D119" s="15"/>
      <c r="E119" s="7"/>
      <c r="F119" s="133"/>
      <c r="G119" s="15"/>
      <c r="I119" s="15"/>
    </row>
    <row r="120" spans="1:9" s="5" customFormat="1" ht="12" customHeight="1">
      <c r="A120" s="37"/>
      <c r="B120" s="51" t="s">
        <v>268</v>
      </c>
      <c r="C120" s="27"/>
      <c r="D120" s="15"/>
      <c r="E120" s="7"/>
      <c r="F120" s="133"/>
      <c r="G120" s="15"/>
      <c r="H120" s="39"/>
      <c r="I120" s="15"/>
    </row>
    <row r="121" spans="1:9" s="6" customFormat="1">
      <c r="A121" s="491"/>
      <c r="B121" s="32" t="s">
        <v>1030</v>
      </c>
      <c r="C121" s="492"/>
      <c r="D121" s="493"/>
      <c r="E121" s="493"/>
      <c r="F121" s="533"/>
      <c r="H121" s="38"/>
      <c r="I121" s="5"/>
    </row>
    <row r="122" spans="1:9" s="6" customFormat="1">
      <c r="A122" s="491"/>
      <c r="B122" s="32" t="s">
        <v>1074</v>
      </c>
      <c r="C122" s="492"/>
      <c r="D122" s="493"/>
      <c r="E122" s="493"/>
      <c r="F122" s="533"/>
      <c r="H122" s="38"/>
      <c r="I122" s="5"/>
    </row>
    <row r="123" spans="1:9" s="6" customFormat="1">
      <c r="A123" s="18" t="s">
        <v>14</v>
      </c>
      <c r="B123" s="165" t="s">
        <v>1032</v>
      </c>
      <c r="C123" s="10" t="s">
        <v>5</v>
      </c>
      <c r="D123" s="7">
        <v>112.5</v>
      </c>
      <c r="E123" s="7"/>
      <c r="F123" s="132">
        <f>ROUND(D123*E123,2)</f>
        <v>0</v>
      </c>
      <c r="H123" s="38"/>
      <c r="I123" s="5"/>
    </row>
    <row r="124" spans="1:9" s="6" customFormat="1">
      <c r="A124" s="18" t="s">
        <v>15</v>
      </c>
      <c r="B124" s="165" t="s">
        <v>1067</v>
      </c>
      <c r="C124" s="10" t="s">
        <v>37</v>
      </c>
      <c r="D124" s="7">
        <v>25.7</v>
      </c>
      <c r="E124" s="7"/>
      <c r="F124" s="132">
        <f>ROUND(D124*E124,2)</f>
        <v>0</v>
      </c>
      <c r="H124" s="38"/>
      <c r="I124" s="5"/>
    </row>
    <row r="125" spans="1:9" s="6" customFormat="1">
      <c r="A125" s="18"/>
      <c r="B125" s="40"/>
      <c r="C125" s="10"/>
      <c r="D125" s="7"/>
      <c r="E125" s="7"/>
      <c r="F125" s="132"/>
      <c r="H125" s="38"/>
      <c r="I125" s="5"/>
    </row>
    <row r="126" spans="1:9" s="282" customFormat="1" ht="12">
      <c r="A126" s="526">
        <f>COUNT($A$1:A124)+1</f>
        <v>5</v>
      </c>
      <c r="B126" s="371" t="s">
        <v>1071</v>
      </c>
      <c r="C126" s="434"/>
      <c r="D126" s="434"/>
      <c r="E126" s="318"/>
      <c r="F126" s="372"/>
    </row>
    <row r="127" spans="1:9" s="39" customFormat="1" ht="23.25" customHeight="1">
      <c r="A127" s="37"/>
      <c r="B127" s="16" t="s">
        <v>1072</v>
      </c>
      <c r="C127" s="27"/>
      <c r="D127" s="15"/>
      <c r="E127" s="7"/>
      <c r="F127" s="133"/>
      <c r="G127" s="15"/>
      <c r="I127" s="15"/>
    </row>
    <row r="128" spans="1:9" s="39" customFormat="1" ht="78.75" customHeight="1">
      <c r="A128" s="37"/>
      <c r="B128" s="16" t="s">
        <v>1075</v>
      </c>
      <c r="C128" s="27"/>
      <c r="D128" s="15"/>
      <c r="E128" s="7"/>
      <c r="F128" s="133"/>
      <c r="G128" s="15"/>
      <c r="I128" s="15"/>
    </row>
    <row r="129" spans="1:9" s="5" customFormat="1" ht="22.5">
      <c r="A129" s="37"/>
      <c r="B129" s="51" t="s">
        <v>259</v>
      </c>
      <c r="C129" s="27"/>
      <c r="D129" s="15"/>
      <c r="E129" s="7"/>
      <c r="F129" s="133"/>
      <c r="G129" s="15"/>
      <c r="H129" s="39"/>
      <c r="I129" s="15"/>
    </row>
    <row r="130" spans="1:9" s="5" customFormat="1" ht="33.75">
      <c r="A130" s="37"/>
      <c r="B130" s="51" t="s">
        <v>1076</v>
      </c>
      <c r="C130" s="27"/>
      <c r="D130" s="15"/>
      <c r="E130" s="7"/>
      <c r="F130" s="133"/>
      <c r="G130" s="15"/>
      <c r="H130" s="39"/>
      <c r="I130" s="15"/>
    </row>
    <row r="131" spans="1:9" s="5" customFormat="1" ht="45">
      <c r="A131" s="29"/>
      <c r="B131" s="51" t="s">
        <v>1069</v>
      </c>
      <c r="C131" s="17"/>
      <c r="D131" s="17"/>
      <c r="E131" s="7"/>
      <c r="F131" s="437"/>
      <c r="G131" s="15"/>
      <c r="H131" s="39"/>
      <c r="I131" s="15"/>
    </row>
    <row r="132" spans="1:9" s="5" customFormat="1" ht="33.75">
      <c r="A132" s="29"/>
      <c r="B132" s="51" t="s">
        <v>262</v>
      </c>
      <c r="C132" s="17"/>
      <c r="D132" s="17"/>
      <c r="E132" s="7"/>
      <c r="F132" s="437"/>
      <c r="G132" s="15"/>
      <c r="H132" s="39"/>
      <c r="I132" s="15"/>
    </row>
    <row r="133" spans="1:9" s="5" customFormat="1" ht="11.25" customHeight="1">
      <c r="A133" s="37"/>
      <c r="B133" s="51" t="s">
        <v>268</v>
      </c>
      <c r="C133" s="27"/>
      <c r="D133" s="15"/>
      <c r="E133" s="7"/>
      <c r="F133" s="133"/>
      <c r="G133" s="15"/>
      <c r="H133" s="39"/>
      <c r="I133" s="15"/>
    </row>
    <row r="134" spans="1:9" s="5" customFormat="1" ht="22.5">
      <c r="A134" s="37"/>
      <c r="B134" s="16" t="s">
        <v>267</v>
      </c>
      <c r="C134" s="27"/>
      <c r="D134" s="15"/>
      <c r="E134" s="7"/>
      <c r="F134" s="133"/>
      <c r="G134" s="15"/>
      <c r="H134" s="39"/>
      <c r="I134" s="15"/>
    </row>
    <row r="135" spans="1:9" s="39" customFormat="1" ht="90">
      <c r="A135" s="37"/>
      <c r="B135" s="51" t="s">
        <v>1070</v>
      </c>
      <c r="C135" s="27"/>
      <c r="D135" s="15"/>
      <c r="E135" s="7"/>
      <c r="F135" s="133"/>
      <c r="G135" s="15"/>
      <c r="I135" s="15"/>
    </row>
    <row r="136" spans="1:9" s="39" customFormat="1">
      <c r="A136" s="37"/>
      <c r="B136" s="32" t="s">
        <v>1031</v>
      </c>
      <c r="C136" s="27"/>
      <c r="D136" s="15"/>
      <c r="E136" s="7"/>
      <c r="F136" s="133"/>
      <c r="G136" s="15"/>
      <c r="I136" s="15"/>
    </row>
    <row r="137" spans="1:9" s="39" customFormat="1">
      <c r="A137" s="37"/>
      <c r="B137" s="32" t="s">
        <v>1079</v>
      </c>
      <c r="C137" s="27"/>
      <c r="D137" s="15"/>
      <c r="E137" s="7"/>
      <c r="F137" s="133"/>
      <c r="G137" s="15"/>
      <c r="I137" s="15"/>
    </row>
    <row r="138" spans="1:9" s="6" customFormat="1">
      <c r="A138" s="18" t="s">
        <v>14</v>
      </c>
      <c r="B138" s="188" t="s">
        <v>1077</v>
      </c>
      <c r="C138" s="10" t="s">
        <v>37</v>
      </c>
      <c r="D138" s="7">
        <v>257.60000000000002</v>
      </c>
      <c r="E138" s="7"/>
      <c r="F138" s="132">
        <f>ROUND(D138*E138,2)</f>
        <v>0</v>
      </c>
      <c r="H138" s="38"/>
      <c r="I138" s="5"/>
    </row>
    <row r="139" spans="1:9" s="6" customFormat="1" ht="22.5">
      <c r="A139" s="18" t="s">
        <v>15</v>
      </c>
      <c r="B139" s="188" t="s">
        <v>1082</v>
      </c>
      <c r="C139" s="10" t="s">
        <v>5</v>
      </c>
      <c r="D139" s="7">
        <v>575</v>
      </c>
      <c r="E139" s="7"/>
      <c r="F139" s="132">
        <f>ROUND(D139*E139,2)</f>
        <v>0</v>
      </c>
      <c r="H139" s="38"/>
      <c r="I139" s="5"/>
    </row>
    <row r="140" spans="1:9" s="6" customFormat="1" ht="22.5">
      <c r="A140" s="18" t="s">
        <v>13</v>
      </c>
      <c r="B140" s="188" t="s">
        <v>1083</v>
      </c>
      <c r="C140" s="10" t="s">
        <v>5</v>
      </c>
      <c r="D140" s="7">
        <v>277.8</v>
      </c>
      <c r="E140" s="7"/>
      <c r="F140" s="132">
        <f>ROUND(D140*E140,2)</f>
        <v>0</v>
      </c>
      <c r="H140" s="38"/>
      <c r="I140" s="5"/>
    </row>
    <row r="141" spans="1:9" s="6" customFormat="1" ht="3" customHeight="1">
      <c r="A141" s="18"/>
      <c r="B141" s="188"/>
      <c r="C141" s="10"/>
      <c r="D141" s="7"/>
      <c r="E141" s="7"/>
      <c r="F141" s="132"/>
      <c r="H141" s="38"/>
      <c r="I141" s="5"/>
    </row>
    <row r="142" spans="1:9" s="39" customFormat="1" ht="22.5">
      <c r="A142" s="46" t="s">
        <v>1206</v>
      </c>
      <c r="B142" s="32" t="s">
        <v>1080</v>
      </c>
      <c r="C142" s="27"/>
      <c r="D142" s="15"/>
      <c r="E142" s="7"/>
      <c r="F142" s="133"/>
      <c r="G142" s="15"/>
      <c r="I142" s="15"/>
    </row>
    <row r="143" spans="1:9" s="6" customFormat="1">
      <c r="A143" s="18" t="s">
        <v>1204</v>
      </c>
      <c r="B143" s="188" t="s">
        <v>1081</v>
      </c>
      <c r="C143" s="10" t="s">
        <v>37</v>
      </c>
      <c r="D143" s="7">
        <v>10.8</v>
      </c>
      <c r="E143" s="7"/>
      <c r="F143" s="132">
        <f>ROUND(D143*E143,2)</f>
        <v>0</v>
      </c>
      <c r="H143" s="38"/>
      <c r="I143" s="5"/>
    </row>
    <row r="144" spans="1:9" s="6" customFormat="1">
      <c r="A144" s="18" t="s">
        <v>1262</v>
      </c>
      <c r="B144" s="188" t="s">
        <v>1084</v>
      </c>
      <c r="C144" s="10" t="s">
        <v>5</v>
      </c>
      <c r="D144" s="7">
        <v>65.5</v>
      </c>
      <c r="E144" s="7"/>
      <c r="F144" s="132">
        <f>ROUND(D144*E144,2)</f>
        <v>0</v>
      </c>
      <c r="H144" s="38"/>
      <c r="I144" s="5"/>
    </row>
    <row r="145" spans="1:9" s="5" customFormat="1">
      <c r="A145" s="164"/>
      <c r="B145" s="166"/>
      <c r="C145" s="166"/>
      <c r="D145" s="166"/>
      <c r="E145" s="27"/>
      <c r="F145" s="133"/>
    </row>
    <row r="146" spans="1:9" s="282" customFormat="1" ht="48">
      <c r="A146" s="526">
        <f>COUNT($A$1:A144)+1</f>
        <v>6</v>
      </c>
      <c r="B146" s="371" t="s">
        <v>1078</v>
      </c>
      <c r="C146" s="434"/>
      <c r="D146" s="434"/>
      <c r="E146" s="318"/>
      <c r="F146" s="372"/>
    </row>
    <row r="147" spans="1:9" s="5" customFormat="1" ht="45">
      <c r="A147" s="29"/>
      <c r="B147" s="51" t="s">
        <v>1085</v>
      </c>
      <c r="C147" s="17"/>
      <c r="D147" s="17"/>
      <c r="E147" s="7"/>
      <c r="F147" s="437"/>
      <c r="G147" s="15"/>
      <c r="H147" s="39"/>
      <c r="I147" s="15"/>
    </row>
    <row r="148" spans="1:9" s="5" customFormat="1" ht="23.45" customHeight="1">
      <c r="A148" s="37"/>
      <c r="B148" s="51" t="s">
        <v>259</v>
      </c>
      <c r="C148" s="27"/>
      <c r="D148" s="15"/>
      <c r="E148" s="7"/>
      <c r="F148" s="133"/>
      <c r="G148" s="15"/>
      <c r="H148" s="39"/>
      <c r="I148" s="15"/>
    </row>
    <row r="149" spans="1:9" s="5" customFormat="1" ht="44.45" customHeight="1">
      <c r="A149" s="29"/>
      <c r="B149" s="51" t="s">
        <v>266</v>
      </c>
      <c r="C149" s="17"/>
      <c r="D149" s="17"/>
      <c r="E149" s="7"/>
      <c r="F149" s="437"/>
      <c r="G149" s="15"/>
      <c r="H149" s="39"/>
      <c r="I149" s="15"/>
    </row>
    <row r="150" spans="1:9" s="5" customFormat="1" ht="32.450000000000003" customHeight="1">
      <c r="A150" s="29"/>
      <c r="B150" s="51" t="s">
        <v>262</v>
      </c>
      <c r="C150" s="17"/>
      <c r="D150" s="17"/>
      <c r="E150" s="7"/>
      <c r="F150" s="437"/>
      <c r="G150" s="15"/>
      <c r="H150" s="39"/>
      <c r="I150" s="15"/>
    </row>
    <row r="151" spans="1:9" s="39" customFormat="1" ht="22.5">
      <c r="A151" s="37"/>
      <c r="B151" s="16" t="s">
        <v>267</v>
      </c>
      <c r="C151" s="27"/>
      <c r="D151" s="15"/>
      <c r="E151" s="7"/>
      <c r="F151" s="133"/>
      <c r="G151" s="15"/>
      <c r="I151" s="15"/>
    </row>
    <row r="152" spans="1:9" s="5" customFormat="1" ht="12" customHeight="1">
      <c r="A152" s="37"/>
      <c r="B152" s="51" t="s">
        <v>268</v>
      </c>
      <c r="C152" s="27"/>
      <c r="D152" s="15"/>
      <c r="E152" s="7"/>
      <c r="F152" s="133"/>
      <c r="G152" s="15"/>
      <c r="H152" s="39"/>
      <c r="I152" s="15"/>
    </row>
    <row r="153" spans="1:9" s="6" customFormat="1">
      <c r="A153" s="491"/>
      <c r="B153" s="32" t="s">
        <v>1031</v>
      </c>
      <c r="C153" s="492"/>
      <c r="D153" s="493"/>
      <c r="E153" s="493"/>
      <c r="F153" s="533"/>
      <c r="H153" s="38"/>
      <c r="I153" s="5"/>
    </row>
    <row r="154" spans="1:9" s="6" customFormat="1">
      <c r="A154" s="491"/>
      <c r="B154" s="32" t="s">
        <v>1087</v>
      </c>
      <c r="C154" s="492"/>
      <c r="D154" s="493"/>
      <c r="E154" s="493"/>
      <c r="F154" s="533"/>
      <c r="H154" s="38"/>
      <c r="I154" s="5"/>
    </row>
    <row r="155" spans="1:9" s="6" customFormat="1" ht="22.5">
      <c r="A155" s="18" t="s">
        <v>14</v>
      </c>
      <c r="B155" s="165" t="s">
        <v>1086</v>
      </c>
      <c r="C155" s="34" t="s">
        <v>5</v>
      </c>
      <c r="D155" s="33">
        <v>160.80000000000001</v>
      </c>
      <c r="E155" s="27"/>
      <c r="F155" s="132">
        <f>ROUND(D155*E155,2)</f>
        <v>0</v>
      </c>
      <c r="G155" s="20"/>
    </row>
    <row r="156" spans="1:9" s="6" customFormat="1" ht="10.9" customHeight="1">
      <c r="A156" s="18" t="s">
        <v>15</v>
      </c>
      <c r="B156" s="165" t="s">
        <v>1089</v>
      </c>
      <c r="C156" s="34" t="s">
        <v>37</v>
      </c>
      <c r="D156" s="33">
        <v>32.5</v>
      </c>
      <c r="E156" s="27"/>
      <c r="F156" s="132">
        <f>ROUND(D156*E156,2)</f>
        <v>0</v>
      </c>
      <c r="G156" s="20"/>
    </row>
    <row r="157" spans="1:9" s="6" customFormat="1" ht="3" customHeight="1">
      <c r="A157" s="491"/>
      <c r="B157" s="32"/>
      <c r="C157" s="492"/>
      <c r="D157" s="493"/>
      <c r="E157" s="493"/>
      <c r="F157" s="533"/>
      <c r="H157" s="38"/>
      <c r="I157" s="5"/>
    </row>
    <row r="158" spans="1:9" s="6" customFormat="1">
      <c r="A158" s="491"/>
      <c r="B158" s="32" t="s">
        <v>1088</v>
      </c>
      <c r="C158" s="492"/>
      <c r="D158" s="493"/>
      <c r="E158" s="493"/>
      <c r="F158" s="533"/>
      <c r="H158" s="38"/>
      <c r="I158" s="5"/>
    </row>
    <row r="159" spans="1:9" s="6" customFormat="1">
      <c r="A159" s="18" t="s">
        <v>13</v>
      </c>
      <c r="B159" s="165" t="s">
        <v>1090</v>
      </c>
      <c r="C159" s="10" t="s">
        <v>37</v>
      </c>
      <c r="D159" s="7">
        <v>5.48</v>
      </c>
      <c r="E159" s="7"/>
      <c r="F159" s="132">
        <f>ROUND(D159*E159,2)</f>
        <v>0</v>
      </c>
      <c r="H159" s="38"/>
      <c r="I159" s="5"/>
    </row>
    <row r="160" spans="1:9" s="255" customFormat="1">
      <c r="A160" s="109"/>
      <c r="B160" s="40"/>
      <c r="C160" s="111"/>
      <c r="D160" s="112"/>
      <c r="E160" s="112"/>
      <c r="F160" s="360"/>
      <c r="H160" s="317"/>
      <c r="I160" s="104"/>
    </row>
    <row r="161" spans="1:9" ht="24">
      <c r="A161" s="526">
        <f>COUNT($A$1:A159)+1</f>
        <v>7</v>
      </c>
      <c r="B161" s="371" t="s">
        <v>1033</v>
      </c>
      <c r="C161" s="108"/>
      <c r="E161" s="107"/>
      <c r="F161" s="350"/>
    </row>
    <row r="162" spans="1:9" ht="67.5">
      <c r="A162" s="303"/>
      <c r="B162" s="124" t="s">
        <v>610</v>
      </c>
      <c r="C162" s="242"/>
      <c r="D162" s="242"/>
      <c r="E162" s="112"/>
      <c r="F162" s="359"/>
      <c r="G162" s="108"/>
      <c r="H162" s="125"/>
      <c r="I162" s="108"/>
    </row>
    <row r="163" spans="1:9" ht="91.5" customHeight="1">
      <c r="A163" s="522"/>
      <c r="B163" s="124" t="s">
        <v>611</v>
      </c>
      <c r="C163" s="107"/>
      <c r="E163" s="112"/>
      <c r="F163" s="350"/>
      <c r="G163" s="108"/>
      <c r="H163" s="125"/>
      <c r="I163" s="108"/>
    </row>
    <row r="164" spans="1:9" ht="67.5">
      <c r="A164" s="303"/>
      <c r="B164" s="124" t="s">
        <v>1317</v>
      </c>
      <c r="C164" s="242"/>
      <c r="D164" s="242"/>
      <c r="E164" s="112"/>
      <c r="F164" s="359"/>
      <c r="G164" s="108"/>
      <c r="H164" s="125"/>
      <c r="I164" s="108"/>
    </row>
    <row r="165" spans="1:9" ht="180.75" customHeight="1">
      <c r="A165" s="303"/>
      <c r="B165" s="124" t="s">
        <v>1325</v>
      </c>
      <c r="C165" s="242"/>
      <c r="D165" s="242"/>
      <c r="E165" s="112"/>
      <c r="F165" s="359"/>
      <c r="G165" s="108"/>
      <c r="H165" s="125"/>
      <c r="I165" s="108"/>
    </row>
    <row r="166" spans="1:9" s="125" customFormat="1" ht="22.5">
      <c r="A166" s="522"/>
      <c r="B166" s="117" t="s">
        <v>267</v>
      </c>
      <c r="C166" s="107"/>
      <c r="D166" s="108"/>
      <c r="E166" s="112"/>
      <c r="F166" s="350"/>
      <c r="G166" s="108"/>
      <c r="I166" s="108"/>
    </row>
    <row r="167" spans="1:9" ht="22.5">
      <c r="A167" s="303"/>
      <c r="B167" s="124" t="s">
        <v>612</v>
      </c>
      <c r="C167" s="242"/>
      <c r="D167" s="242"/>
      <c r="E167" s="112"/>
      <c r="F167" s="359"/>
      <c r="G167" s="108"/>
      <c r="H167" s="125"/>
      <c r="I167" s="108"/>
    </row>
    <row r="168" spans="1:9" ht="12" customHeight="1">
      <c r="A168" s="522"/>
      <c r="B168" s="124" t="s">
        <v>1094</v>
      </c>
      <c r="C168" s="107"/>
      <c r="E168" s="112"/>
      <c r="F168" s="350"/>
      <c r="G168" s="108"/>
      <c r="H168" s="125"/>
      <c r="I168" s="108"/>
    </row>
    <row r="169" spans="1:9">
      <c r="A169" s="522"/>
      <c r="B169" s="165" t="s">
        <v>1095</v>
      </c>
      <c r="C169" s="107"/>
      <c r="E169" s="112"/>
      <c r="F169" s="350"/>
      <c r="G169" s="108"/>
      <c r="H169" s="125"/>
      <c r="I169" s="108"/>
    </row>
    <row r="170" spans="1:9" s="255" customFormat="1">
      <c r="A170" s="109" t="s">
        <v>14</v>
      </c>
      <c r="B170" s="40" t="s">
        <v>1091</v>
      </c>
      <c r="C170" s="111" t="s">
        <v>5</v>
      </c>
      <c r="D170" s="112">
        <v>627</v>
      </c>
      <c r="E170" s="112"/>
      <c r="F170" s="132">
        <f>ROUND(D170*E170,2)</f>
        <v>0</v>
      </c>
      <c r="H170" s="317"/>
      <c r="I170" s="104"/>
    </row>
    <row r="171" spans="1:9" s="255" customFormat="1" ht="22.5">
      <c r="A171" s="109" t="s">
        <v>15</v>
      </c>
      <c r="B171" s="40" t="s">
        <v>1092</v>
      </c>
      <c r="C171" s="111" t="s">
        <v>5</v>
      </c>
      <c r="D171" s="112">
        <v>5531.72</v>
      </c>
      <c r="E171" s="112"/>
      <c r="F171" s="132">
        <f>ROUND(D171*E171,2)</f>
        <v>0</v>
      </c>
      <c r="H171" s="317"/>
      <c r="I171" s="104"/>
    </row>
    <row r="172" spans="1:9" s="255" customFormat="1">
      <c r="A172" s="109" t="s">
        <v>13</v>
      </c>
      <c r="B172" s="40" t="s">
        <v>1093</v>
      </c>
      <c r="C172" s="111" t="s">
        <v>5</v>
      </c>
      <c r="D172" s="112">
        <v>5678.26</v>
      </c>
      <c r="E172" s="112"/>
      <c r="F172" s="132">
        <f>ROUND(D172*E172,2)</f>
        <v>0</v>
      </c>
      <c r="H172" s="317"/>
      <c r="I172" s="104"/>
    </row>
    <row r="173" spans="1:9">
      <c r="A173" s="21"/>
      <c r="B173" s="306"/>
      <c r="C173" s="111"/>
      <c r="D173" s="118"/>
      <c r="E173" s="112"/>
      <c r="F173" s="534"/>
    </row>
    <row r="174" spans="1:9" ht="48">
      <c r="A174" s="526">
        <f>COUNT($A$1:A172)+1</f>
        <v>8</v>
      </c>
      <c r="B174" s="371" t="s">
        <v>1423</v>
      </c>
      <c r="C174" s="108"/>
      <c r="E174" s="107"/>
      <c r="F174" s="350"/>
    </row>
    <row r="175" spans="1:9" ht="101.25">
      <c r="A175" s="303"/>
      <c r="B175" s="124" t="s">
        <v>1318</v>
      </c>
      <c r="C175" s="242"/>
      <c r="D175" s="535"/>
      <c r="E175" s="112"/>
      <c r="F175" s="359"/>
      <c r="G175" s="108"/>
      <c r="H175" s="125"/>
      <c r="I175" s="108"/>
    </row>
    <row r="176" spans="1:9" ht="33.75">
      <c r="A176" s="303"/>
      <c r="B176" s="124" t="s">
        <v>609</v>
      </c>
      <c r="C176" s="242"/>
      <c r="D176" s="535"/>
      <c r="E176" s="112"/>
      <c r="F176" s="359"/>
      <c r="G176" s="108"/>
      <c r="H176" s="125"/>
      <c r="I176" s="108"/>
    </row>
    <row r="177" spans="1:9" ht="22.5" customHeight="1">
      <c r="A177" s="303"/>
      <c r="B177" s="124" t="s">
        <v>1098</v>
      </c>
      <c r="C177" s="242"/>
      <c r="D177" s="242"/>
      <c r="E177" s="112"/>
      <c r="F177" s="359"/>
      <c r="G177" s="108"/>
      <c r="H177" s="125"/>
      <c r="I177" s="108"/>
    </row>
    <row r="178" spans="1:9" s="255" customFormat="1">
      <c r="A178" s="109" t="s">
        <v>14</v>
      </c>
      <c r="B178" s="40" t="s">
        <v>1096</v>
      </c>
      <c r="C178" s="111" t="s">
        <v>269</v>
      </c>
      <c r="D178" s="112">
        <v>21714.53</v>
      </c>
      <c r="E178" s="112"/>
      <c r="F178" s="132">
        <f>ROUND(D178*E178,2)</f>
        <v>0</v>
      </c>
      <c r="H178" s="317"/>
      <c r="I178" s="104"/>
    </row>
    <row r="179" spans="1:9" s="255" customFormat="1">
      <c r="A179" s="109" t="s">
        <v>15</v>
      </c>
      <c r="B179" s="40" t="s">
        <v>1097</v>
      </c>
      <c r="C179" s="111" t="s">
        <v>269</v>
      </c>
      <c r="D179" s="112">
        <v>5404.14</v>
      </c>
      <c r="E179" s="112"/>
      <c r="F179" s="132">
        <f>ROUND(D179*E179,2)</f>
        <v>0</v>
      </c>
      <c r="H179" s="317"/>
      <c r="I179" s="104"/>
    </row>
    <row r="180" spans="1:9" s="255" customFormat="1">
      <c r="A180" s="109" t="s">
        <v>13</v>
      </c>
      <c r="B180" s="40" t="s">
        <v>1099</v>
      </c>
      <c r="C180" s="111" t="s">
        <v>269</v>
      </c>
      <c r="D180" s="112">
        <v>347.72</v>
      </c>
      <c r="E180" s="112"/>
      <c r="F180" s="132">
        <f>ROUND(D180*E180,2)</f>
        <v>0</v>
      </c>
      <c r="H180" s="317"/>
      <c r="I180" s="104"/>
    </row>
    <row r="181" spans="1:9" s="255" customFormat="1">
      <c r="A181" s="109" t="s">
        <v>41</v>
      </c>
      <c r="B181" s="40" t="s">
        <v>1100</v>
      </c>
      <c r="C181" s="111" t="s">
        <v>269</v>
      </c>
      <c r="D181" s="112">
        <v>50352.95</v>
      </c>
      <c r="E181" s="112"/>
      <c r="F181" s="132">
        <f>ROUND(D181*E181,2)</f>
        <v>0</v>
      </c>
      <c r="H181" s="317"/>
      <c r="I181" s="104"/>
    </row>
    <row r="182" spans="1:9" s="255" customFormat="1">
      <c r="A182" s="109" t="s">
        <v>42</v>
      </c>
      <c r="B182" s="40" t="s">
        <v>1101</v>
      </c>
      <c r="C182" s="111" t="s">
        <v>269</v>
      </c>
      <c r="D182" s="112">
        <v>639.79999999999995</v>
      </c>
      <c r="E182" s="112"/>
      <c r="F182" s="132">
        <f>ROUND(D182*E182,2)</f>
        <v>0</v>
      </c>
      <c r="H182" s="317"/>
      <c r="I182" s="104"/>
    </row>
    <row r="183" spans="1:9" s="255" customFormat="1">
      <c r="A183" s="109"/>
      <c r="B183" s="40"/>
      <c r="C183" s="111"/>
      <c r="D183" s="112"/>
      <c r="E183" s="112"/>
      <c r="F183" s="360"/>
      <c r="H183" s="317"/>
      <c r="I183" s="104"/>
    </row>
    <row r="184" spans="1:9" ht="24">
      <c r="A184" s="526">
        <f>COUNT($A$1:A182)+1</f>
        <v>9</v>
      </c>
      <c r="B184" s="371" t="s">
        <v>1270</v>
      </c>
      <c r="C184" s="108"/>
      <c r="E184" s="107"/>
      <c r="F184" s="350"/>
    </row>
    <row r="185" spans="1:9" ht="33.75">
      <c r="A185" s="303"/>
      <c r="B185" s="124" t="s">
        <v>1271</v>
      </c>
      <c r="C185" s="242"/>
      <c r="D185" s="242"/>
      <c r="E185" s="112"/>
      <c r="F185" s="359"/>
      <c r="G185" s="108"/>
      <c r="H185" s="125"/>
      <c r="I185" s="108"/>
    </row>
    <row r="186" spans="1:9" ht="33.75">
      <c r="A186" s="522"/>
      <c r="B186" s="124" t="s">
        <v>1272</v>
      </c>
      <c r="C186" s="107"/>
      <c r="E186" s="112"/>
      <c r="F186" s="350"/>
      <c r="G186" s="108"/>
      <c r="H186" s="125"/>
      <c r="I186" s="108"/>
    </row>
    <row r="187" spans="1:9">
      <c r="A187" s="522"/>
      <c r="B187" s="165" t="s">
        <v>1273</v>
      </c>
      <c r="C187" s="111" t="s">
        <v>4</v>
      </c>
      <c r="D187" s="112">
        <v>220</v>
      </c>
      <c r="E187" s="112"/>
      <c r="F187" s="132">
        <f>ROUND(D187*E187,2)</f>
        <v>0</v>
      </c>
      <c r="G187" s="108"/>
      <c r="H187" s="125"/>
      <c r="I187" s="108"/>
    </row>
    <row r="188" spans="1:9" s="255" customFormat="1">
      <c r="A188" s="109"/>
      <c r="B188" s="110"/>
      <c r="C188" s="111"/>
      <c r="D188" s="112"/>
      <c r="E188" s="112"/>
      <c r="F188" s="360"/>
      <c r="I188" s="325"/>
    </row>
    <row r="189" spans="1:9">
      <c r="A189" s="109"/>
      <c r="B189" s="305"/>
      <c r="C189" s="107"/>
      <c r="E189" s="107"/>
      <c r="F189" s="360"/>
    </row>
    <row r="190" spans="1:9">
      <c r="A190" s="109"/>
      <c r="B190" s="305"/>
      <c r="C190" s="107"/>
      <c r="E190" s="107"/>
      <c r="F190" s="360"/>
    </row>
    <row r="191" spans="1:9" ht="12" thickBot="1">
      <c r="A191" s="109"/>
      <c r="B191" s="305"/>
      <c r="C191" s="107"/>
      <c r="E191" s="107"/>
      <c r="F191" s="360"/>
    </row>
    <row r="192" spans="1:9" s="220" customFormat="1" ht="19.899999999999999" customHeight="1" thickBot="1">
      <c r="A192" s="224" t="str">
        <f>A6</f>
        <v>7.</v>
      </c>
      <c r="B192" s="225" t="str">
        <f>B6</f>
        <v>BETONSKI I ARMIRANO-BETONSKI RADOVI</v>
      </c>
      <c r="C192" s="226"/>
      <c r="D192" s="226"/>
      <c r="E192" s="227"/>
      <c r="F192" s="356" t="str">
        <f>IF(SUM(F1:F191)&gt;0,SUM(F1:F191),"")</f>
        <v/>
      </c>
    </row>
    <row r="193" spans="2:4" ht="3" customHeight="1"/>
    <row r="195" spans="2:4">
      <c r="B195" s="126"/>
    </row>
    <row r="196" spans="2:4">
      <c r="B196" s="126"/>
    </row>
    <row r="197" spans="2:4">
      <c r="B197" s="255"/>
    </row>
    <row r="198" spans="2:4">
      <c r="B198" s="126"/>
    </row>
    <row r="200" spans="2:4">
      <c r="B200" s="299"/>
    </row>
    <row r="201" spans="2:4">
      <c r="B201" s="136"/>
      <c r="C201" s="41"/>
      <c r="D201" s="42"/>
    </row>
  </sheetData>
  <pageMargins left="0.94488188976377963" right="0.31496062992125984" top="0.31496062992125984" bottom="0.51181102362204722" header="0.43307086614173229" footer="0.31496062992125984"/>
  <pageSetup paperSize="9" orientation="portrait" r:id="rId1"/>
  <headerFooter>
    <oddFooter>&amp;L&amp;8PROJEKT CJELOVITE OBNOVE KONSTRUKCIJE&amp;C&amp;8                                               projektant: KREŠIMIR TARNIK, d.i.g.&amp;R&amp;8str. &amp;"Arial,Bold"&amp;P.&amp;"Arial,Regular"/&amp;N.</oddFooter>
  </headerFooter>
  <rowBreaks count="4" manualBreakCount="4">
    <brk id="23" max="5" man="1"/>
    <brk id="64" max="5" man="1"/>
    <brk id="70" max="5" man="1"/>
    <brk id="17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NASLOVNICA</vt:lpstr>
      <vt:lpstr>POSEBNE NAPOMENE</vt:lpstr>
      <vt:lpstr>1. PRIP.</vt:lpstr>
      <vt:lpstr>2. RUŠ.</vt:lpstr>
      <vt:lpstr>3. ZEM.</vt:lpstr>
      <vt:lpstr>4. ZID.-SAN.</vt:lpstr>
      <vt:lpstr>5. ZID.</vt:lpstr>
      <vt:lpstr>6. FAS.</vt:lpstr>
      <vt:lpstr>7. AB.</vt:lpstr>
      <vt:lpstr>8. IZO.</vt:lpstr>
      <vt:lpstr>9. TES.</vt:lpstr>
      <vt:lpstr>10. LIM.</vt:lpstr>
      <vt:lpstr>11. BRAV.</vt:lpstr>
      <vt:lpstr>12. SKEL.</vt:lpstr>
      <vt:lpstr>13. KROV.</vt:lpstr>
      <vt:lpstr>REK UKUPNO</vt:lpstr>
      <vt:lpstr>'1. PRIP.'!Print_Area</vt:lpstr>
      <vt:lpstr>'10. LIM.'!Print_Area</vt:lpstr>
      <vt:lpstr>'11. BRAV.'!Print_Area</vt:lpstr>
      <vt:lpstr>'12. SKEL.'!Print_Area</vt:lpstr>
      <vt:lpstr>'13. KROV.'!Print_Area</vt:lpstr>
      <vt:lpstr>'2. RUŠ.'!Print_Area</vt:lpstr>
      <vt:lpstr>'3. ZEM.'!Print_Area</vt:lpstr>
      <vt:lpstr>'4. ZID.-SAN.'!Print_Area</vt:lpstr>
      <vt:lpstr>'5. ZID.'!Print_Area</vt:lpstr>
      <vt:lpstr>'6. FAS.'!Print_Area</vt:lpstr>
      <vt:lpstr>'7. AB.'!Print_Area</vt:lpstr>
      <vt:lpstr>'8. IZO.'!Print_Area</vt:lpstr>
      <vt:lpstr>'9. TES.'!Print_Area</vt:lpstr>
      <vt:lpstr>NASLOVNICA!Print_Area</vt:lpstr>
      <vt:lpstr>'POSEBNE NAPOMENE'!Print_Area</vt:lpstr>
      <vt:lpstr>'REK UKUPNO'!Print_Area</vt:lpstr>
      <vt:lpstr>'1. PRIP.'!Print_Titles</vt:lpstr>
      <vt:lpstr>'10. LIM.'!Print_Titles</vt:lpstr>
      <vt:lpstr>'11. BRAV.'!Print_Titles</vt:lpstr>
      <vt:lpstr>'12. SKEL.'!Print_Titles</vt:lpstr>
      <vt:lpstr>'13. KROV.'!Print_Titles</vt:lpstr>
      <vt:lpstr>'2. RUŠ.'!Print_Titles</vt:lpstr>
      <vt:lpstr>'3. ZEM.'!Print_Titles</vt:lpstr>
      <vt:lpstr>'4. ZID.-SAN.'!Print_Titles</vt:lpstr>
      <vt:lpstr>'5. ZID.'!Print_Titles</vt:lpstr>
      <vt:lpstr>'6. FAS.'!Print_Titles</vt:lpstr>
      <vt:lpstr>'7. AB.'!Print_Titles</vt:lpstr>
      <vt:lpstr>'8. IZO.'!Print_Titles</vt:lpstr>
      <vt:lpstr>'9. TES.'!Print_Titles</vt:lpstr>
      <vt:lpstr>NASLOVNICA!Print_Titles</vt:lpstr>
      <vt:lpstr>'POSEBNE NAPOMENE'!Print_Titles</vt:lpstr>
      <vt:lpstr>'REK UKUPNO'!Print_Titles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 GRAĐEVINSKO-OBRNIČKIH RADOVA</dc:title>
  <dc:creator>Tomislav Pecak</dc:creator>
  <cp:keywords>TROSKOVNIK;TROŠKOVNIK;DOLAC;GALIĆ;PECAK</cp:keywords>
  <cp:lastModifiedBy>Martina Špirelja</cp:lastModifiedBy>
  <cp:lastPrinted>2023-10-09T10:36:11Z</cp:lastPrinted>
  <dcterms:created xsi:type="dcterms:W3CDTF">2004-12-06T11:13:08Z</dcterms:created>
  <dcterms:modified xsi:type="dcterms:W3CDTF">2023-10-23T13:03:36Z</dcterms:modified>
</cp:coreProperties>
</file>