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ist1" sheetId="1" r:id="rId1"/>
  </sheets>
  <definedNames>
    <definedName name="_xlnm.Print_Area" localSheetId="0">'List1'!$A$1:$F$961</definedName>
    <definedName name="Excel_BuiltIn_Print_Area" localSheetId="0">'List1'!$A$1:$F$961</definedName>
  </definedNames>
  <calcPr fullCalcOnLoad="1"/>
</workbook>
</file>

<file path=xl/sharedStrings.xml><?xml version="1.0" encoding="utf-8"?>
<sst xmlns="http://schemas.openxmlformats.org/spreadsheetml/2006/main" count="856" uniqueCount="597">
  <si>
    <t>Investitor:</t>
  </si>
  <si>
    <t>STS-tech d.o.o.</t>
  </si>
  <si>
    <t xml:space="preserve"> Ul.Sv.Josipa Radnika br.4, </t>
  </si>
  <si>
    <t xml:space="preserve"> 40315 Mursko Središće</t>
  </si>
  <si>
    <t xml:space="preserve"> OIB : 90603451829</t>
  </si>
  <si>
    <t xml:space="preserve">Građevina:                 </t>
  </si>
  <si>
    <t xml:space="preserve"> DOGRADNJA POSLOVNO – PROIZVODNE GRAĐEVINE </t>
  </si>
  <si>
    <t>Lokacija:</t>
  </si>
  <si>
    <t>MURSKO SREDIŠĆE, gospodarska zona Brezje</t>
  </si>
  <si>
    <t>k.č. br. 692/6, k.o. Mursko Središće</t>
  </si>
  <si>
    <t>Broj teh. dnevnika:</t>
  </si>
  <si>
    <t xml:space="preserve"> 11/2021</t>
  </si>
  <si>
    <t>Z. o. p.:</t>
  </si>
  <si>
    <t>K.A.BIRO 11/2021</t>
  </si>
  <si>
    <t>Datum:</t>
  </si>
  <si>
    <t>svibanj 2021.</t>
  </si>
  <si>
    <t>FAZA:</t>
  </si>
  <si>
    <t xml:space="preserve">GLAVNI PROJEKT </t>
  </si>
  <si>
    <t xml:space="preserve">              TROŠKOVNIK   RADOVA</t>
  </si>
  <si>
    <t xml:space="preserve">                                                                 PROJEKTANT:</t>
  </si>
  <si>
    <t xml:space="preserve">                                                                 Miljenko Kovač, dipl. ing. građ.</t>
  </si>
  <si>
    <t>INVESTITOR:</t>
  </si>
  <si>
    <t>STS-tech d.o.o., Ul.Sv.Josipa Radnika 4, Mursko Središće</t>
  </si>
  <si>
    <t>GRAĐEVINA:</t>
  </si>
  <si>
    <t>DOGRADNJA POSLOVNO - PROIZVODNE GRAĐEVINE</t>
  </si>
  <si>
    <t>LOKACIJA:</t>
  </si>
  <si>
    <t>FAZA PROJEKTA:</t>
  </si>
  <si>
    <t>GLAVNI PROJEKTANT:</t>
  </si>
  <si>
    <t>MILJENKO KOVAČ, dipl. ing. građ.</t>
  </si>
  <si>
    <t>ZAJEDNIČKA OZN.PROJ.:</t>
  </si>
  <si>
    <t>05.2021.</t>
  </si>
  <si>
    <t xml:space="preserve">                              PROCJENA TROŠKOVA GRAĐENJA -</t>
  </si>
  <si>
    <t xml:space="preserve">                           SVEUKUPNA   REKAPITULACIJA</t>
  </si>
  <si>
    <t xml:space="preserve">1. GRAĐEVINSKO-OBRTNIČKI  RADOVI </t>
  </si>
  <si>
    <t xml:space="preserve">             </t>
  </si>
  <si>
    <t xml:space="preserve">2. ELEKTROINSTALACIJE                                                           </t>
  </si>
  <si>
    <t xml:space="preserve">3. STROJARSKE INSTALACIJE    </t>
  </si>
  <si>
    <t xml:space="preserve">                                        </t>
  </si>
  <si>
    <t xml:space="preserve">             Radovi bez PDV ( 25% )                                </t>
  </si>
  <si>
    <t xml:space="preserve">             PDV ( 25% )    </t>
  </si>
  <si>
    <t xml:space="preserve">             ukupno    :                                                                  </t>
  </si>
  <si>
    <t>STS-tech d.o.o., Ul.Sv.Josipa Radnik 4, Mursko Središće</t>
  </si>
  <si>
    <r>
      <rPr>
        <sz val="14"/>
        <color indexed="8"/>
        <rFont val="Times New Roman"/>
        <family val="1"/>
      </rPr>
      <t xml:space="preserve">                                                  </t>
    </r>
    <r>
      <rPr>
        <sz val="16"/>
        <color indexed="8"/>
        <rFont val="Times New Roman"/>
        <family val="1"/>
      </rPr>
      <t>TROŠKOVNIK</t>
    </r>
  </si>
  <si>
    <t xml:space="preserve">                                                  GRAĐEVINSKO – OBRTNIČKIH RADOVA</t>
  </si>
  <si>
    <t>OPĆI   TEHNIČKI   UVJETI   ZA   KALKULACIJE   I   IZVOĐENJE   SVIH   RADOVA OBUHVAĆENIH   OVIM   TROŠKOVNIKOM</t>
  </si>
  <si>
    <t>Sve odredbe ovih uvjeta smatraju se sastavnim dijelom opisa svake pojedine stavke ovog troškovnika.</t>
  </si>
  <si>
    <t>Opći uvjeti na početku pojedinih grupa radova odnose se na sve stavke radova te grupe, osim ako u opisu stavke nije drugačije opisano. Ukoliko materijal u pojedinim stavkama nije naznačen ili nije dovoljno jasno preciziran u pogledu kvalitete, izvođač je dužan upotrijebiti samo prvoklasan materijal.</t>
  </si>
  <si>
    <t>Svi radovi obuhvaćeni ovim troškovnikom predviđeni su kao potpuno gotovi, sa svim potrebnim pripremnim i završnim radovima.</t>
  </si>
  <si>
    <t>Jediničnom cijenom za svaki rad predviđen ovim troškovnikom obuhvaćeno je:</t>
  </si>
  <si>
    <t xml:space="preserve">        a/ </t>
  </si>
  <si>
    <t>potpuno dovršenje sa svim predradnjama, transportom i ostalim radnim operacijama</t>
  </si>
  <si>
    <t xml:space="preserve">        b/</t>
  </si>
  <si>
    <t>sav rad, alat, materijal, amortizacija i svi ostali troškovi koji se odnose na ovaj objekt</t>
  </si>
  <si>
    <t xml:space="preserve">        c/</t>
  </si>
  <si>
    <t>troškovi i takse privremenih priključaka potrebnih instalacija</t>
  </si>
  <si>
    <t xml:space="preserve">        d/</t>
  </si>
  <si>
    <t>sve potrebne pokretne i nepokretne radne, transportne i pomoćne skele, sa izradom, postavljanjem, skidanjem i odvozom. Isto važi za privremene pomoćne objekte (kancelarije, priručna skladišta i sl.) i normalni rastur i otpatke materijala</t>
  </si>
  <si>
    <t xml:space="preserve">        e/</t>
  </si>
  <si>
    <t>čišćenje i održavanje objekta koji je u gradnji i gradilišta za sve vrijeme gradnje</t>
  </si>
  <si>
    <t xml:space="preserve">        f/</t>
  </si>
  <si>
    <t>osiguranje gradilišta te neometanog prolaza i saobraćaja</t>
  </si>
  <si>
    <t xml:space="preserve">        g/</t>
  </si>
  <si>
    <t>sve higijensko-tehničke zaštitne mjere za sve zaposlene radnike</t>
  </si>
  <si>
    <t>Po završetku svih radova na zgradi izvođač je dužan ukloniti privremene objekte, očistiti gradilište i sva ostala prekopavanja dovesti u prvobitno stanje, zatim da o svom trošku, odgovarajućim sredstvima čišćenjem, pranjem i sl. dovede cijeli pogođeni objekt sa instalacijama u potpuno čisto i ispravno stanje i da ih u tom stanju održava do predaje na korištenje. Čišćenja u toku izgradnje objekta, kao i završno čišćenje ulaze u cijenu radova. Sav otpadni materijal od čišćenja mora se odvesti sa gradilišta na deponiju.</t>
  </si>
  <si>
    <t>Obračun količina radova vrši se na način opisan u svakoj poziciji ovog troškovnika, predviđen za taj rad u prosječnim građevinskim i obrtničkim normama.</t>
  </si>
  <si>
    <t>Sve obveze i izdatke, te troškove po odredbama ovih uvjeta dužan je izvođač ukalkulirati u ponuđene cijene za sve radove na objektu i ne može zahtijevati da se ti radovi posebno naplaćuju.</t>
  </si>
  <si>
    <t xml:space="preserve">NAPOMENA! Količina izvedenih radova po stavkama obračunavat će se i naplaćivati prema stvarno izvedenim količinama, upisanim u dnevnik i ovjerenim od strane nadzornog inženjera. </t>
  </si>
  <si>
    <t xml:space="preserve">       A/</t>
  </si>
  <si>
    <t>GRAĐEVINSKI   RADOVI</t>
  </si>
  <si>
    <t>1.00</t>
  </si>
  <si>
    <t xml:space="preserve">PRIPREMNI RADOVI </t>
  </si>
  <si>
    <t>1.01</t>
  </si>
  <si>
    <t>Iskolčenja građevine i izrada nanosne skele.</t>
  </si>
  <si>
    <t>paušal.</t>
  </si>
  <si>
    <t>PRIPREMNI RADOVI ukupno:</t>
  </si>
  <si>
    <t>2.00</t>
  </si>
  <si>
    <t>RAZGRAĐIVANJE</t>
  </si>
  <si>
    <t>2.01</t>
  </si>
  <si>
    <t>Strojno skidanje postojećeg terena i humusa do na mjestu građevine gdje dolaze tem. stope u visini 50 cm , utovar i odvoz na za to predviđenu deponiju udaljenu cca 15 km.</t>
  </si>
  <si>
    <t>(uz postojeći objekt dodatnih 45 cm dubine u širini 3 m od hale)</t>
  </si>
  <si>
    <t xml:space="preserve">   m3</t>
  </si>
  <si>
    <t>RAZGRAĐIVANJE ukupno:</t>
  </si>
  <si>
    <t>3.00</t>
  </si>
  <si>
    <t>ZEMLJANI RADOVI</t>
  </si>
  <si>
    <t>OPĆI UVJETI</t>
  </si>
  <si>
    <t xml:space="preserve">Prilikom čišćenja terena izvođač se mora u potpunosti pridržavati Pravilnika o zaštiti na radu u građevinarstvu. </t>
  </si>
  <si>
    <t>Prilikom iskopa zemlje za temelje obavezno konzultirati projektanta konstrukcija i geomehaničara koji mora dati stručno mišljenje te isto upisati u građevinski dnevnik.</t>
  </si>
  <si>
    <t>Nasip i zatrpavanje zemljom izvesti u slojevima uz nabijanje na potrebnu zbijenost. Sva zatrpavanja i nasipavanja izvesti materijalom bez otpadaka i organskih tvari. Svi zemljani radovi moraju se izvoditi u skladu s tehničkim uvjetima za zemljane radove. Obračun količina nasipavanja vrši se u svemu prema građevinskim normama. Nasip se mjeri materijalom u izvedenom stanju na mjestu izvedbe.</t>
  </si>
  <si>
    <t>3.01</t>
  </si>
  <si>
    <t>Strojni iskop zemlje III ktg za temeljne stope površine do 10 m2 s transportom materijala na gradilišni deponij. Iskop dodatno od skinutog humusa i post. tla do nosivog kompaktnog tla, prema projektu i dogovoru s projektantom. Iskop sa vertikalnim ručnim zasijecanjem strana iskopa. Stranice i dno iskopa moraju biti pravilni i ravni (u cijenu uključeno sve potrebno ručno dotjerivanje rubova ). Obratiti pažnju na postojeće temeljne stope, sve prema detalju projektanta u statičkom proračunu.</t>
  </si>
  <si>
    <t xml:space="preserve">Obračun iskopa po m3 u sraslom stanju. </t>
  </si>
  <si>
    <t xml:space="preserve">Faza 1. </t>
  </si>
  <si>
    <t>m3</t>
  </si>
  <si>
    <t>3.02</t>
  </si>
  <si>
    <t>Planiranje i nabijanje podloge prije izvedbe temeljnih stopa. Potrebna zbijenost prema statičkom računu.</t>
  </si>
  <si>
    <t>m2</t>
  </si>
  <si>
    <t>3.03</t>
  </si>
  <si>
    <t>Planiranje i nabijanje posteljice na koju dolazi nasip šljunka. Nabijanje izvesti s konačnom potrebnom ujednačenom zbijenošću prema statičkom proračunu (80 MPa), što je u cijeni. Izvedba sa svim potrebnim materijalom i radom do pune funkcionalne gotovosti i u skladu s pravilima struke.Potrebna zbijenost prema statičkom računu.</t>
  </si>
  <si>
    <t>3.04</t>
  </si>
  <si>
    <t xml:space="preserve">Dobava, strojno razastiranje i nabijanje batude u visini do 60 cm i prema potrebi moguća postava i Geotekstil podloge. Na batudu se dobavlja razastire i nabija šljunak između temelja u sloju deb. 30 cm do potrebnog cw i potrebne zbijenosi. Nasipavanje i nabijanje izvesti s konačnom potrebnom ujednačenom zbijenošću prema statičkom proračunu (min. 80-100 MPa), što je u cijeni. Zbijenost je potrebna zbog polaganja hidroizolacije direktno na nasip šljunka.
U cijeni sve potrebne radnje i izvedba do pune gotovosti stavke u skladu s pravilima struke, a prema statičkom proračunu i uputama glavnog projektanta. 
</t>
  </si>
  <si>
    <t>šljunak 30 cm</t>
  </si>
  <si>
    <t>navoz batude do 60 cm</t>
  </si>
  <si>
    <t>3.05</t>
  </si>
  <si>
    <t>Nasip, nabijanje i poravnavanje materijala dobijenog od iskopa oko temalja i čašica temeljnih stopa, u slojevima debljine 55 cm. U cijeni i svi potrebni transporti po građevini i oko nje. Izvedba sa svim potrebnim materijalom i radom do pune funkcionalne gotovosti i u skladu s pravilima struke.</t>
  </si>
  <si>
    <t>Faza 1.</t>
  </si>
  <si>
    <t>3.06</t>
  </si>
  <si>
    <t>Fino završno planiranje i valjanje (+/- 3 cm) postojećeg tamponskog sloja. Eventualno potreban tamponski materijal obračunati će se u stavci 3.04.</t>
  </si>
  <si>
    <t>3.07</t>
  </si>
  <si>
    <t>Utovar, odvoz i istovar preostale zemlje  od iskopa, na deponiju udaljenu do 15 km . Izvedba sa svim potrebnim materijalom i radom do pune funkcionalne gotovosti i u skladu s pravilima struke.</t>
  </si>
  <si>
    <t>ZEMLJANI RADOVI  ukupno:</t>
  </si>
  <si>
    <t>4.00</t>
  </si>
  <si>
    <t>BETONSKI I ARM.-BETONSKI RADOVI</t>
  </si>
  <si>
    <t>Kontrola izvedbe betonskih i armirano-betonskih radova, te predhodna i kontrola ispitivanja svježeg i očvrslog betona, u svemu prema Tehničkom propisu za betonske konstrukcije i Tehničkom propisu za cement za betonske konstrukcije.</t>
  </si>
  <si>
    <t>Proizvođač betona dužan je izraditi projekt betona koji mora zadovoljiti zahtjeve projekta konstrukcije i osigurati pravilnu primjenu tehnoloških postupaka kod betoniranja. Projekt betona mora biti usaglašen s projektom konstrukcije i drugim važećim propisima.</t>
  </si>
  <si>
    <t xml:space="preserve">Beton se mora proizvoditi samo iz predhodno ispitanih materijala na betonari, koja treba biti funkcionalno projektirana. </t>
  </si>
  <si>
    <t xml:space="preserve">Kapacitet proizvodnje, transporta i ugradbe betona trebaju biti usklađeni. Za slučaj kvara bilo kojeg elementa u tehničkom procesu, treba predvidjeti odgovarajuću rezervu ili zamjenu koja će osigurati nastavak tehnološkog procesa bez štetnih posljedica po kvalitetu objekta. </t>
  </si>
  <si>
    <t xml:space="preserve">Kontrola ispitivanja koju organizira i obavlja izvoditelj, obuhvaća prije svega ispitivanje osnovnih materijala, svježeg, stvrdnjavajućeg i čvrstog betona, što sve kontrolira nadzorni organ investitora. Uzimanje uzoraka u svrhu atestiranja mora vršiti ovlaštena organizacija ili izvoditelj radova u prisustvu nadzornog organa. </t>
  </si>
  <si>
    <t>Izvoditelj je dužan sustavno pratiti izvedbu konstrukcije geodetskom kontrolom vertikalnosti i horizontalnosti elemenata, ponašanje konstrukcije spram slijeganja, te o svim pojavama koje nisu u skladu s predviđenima u projektu, odmah obavijestiti projektanta i nadzornog inženjera.</t>
  </si>
  <si>
    <t>U jediničnu cijenu ugrađenog betona mora biti obuhvaćen sav materijal, pomoćni materijal, rad i pomoćni rad, transport, potrebne radne skele i platforme te sve mjere zaštite na radu i svi troškovi zakonom propisanih radnji.</t>
  </si>
  <si>
    <t>Troškovnikom je predviđeno betoniranje u glatkoj oplati premazanoj zaštitnim sredstvom i nikakvi naknadni radovi na glatkoći neće se priznati - beton ostaje vidljiv. Unutarnje stranice oplate moraju biti čiste, ravne i prema potrebi premazane zaštitnim sredstvom. Sva izrada oplate mora biti stabilna, otporna i propisno ukrućena i poduprta. kako ne bi došlo do nepoželjnih deformacija i rušenja prilikom rada, oplata se prije betoniranja mora vlažiti vodom ili z ato predviđenim sredstvima. premaz opčate ne smije biti štetan za beton i ne svmije djelovati na pormjenu boje i površine betona.</t>
  </si>
  <si>
    <t>Svi armirano-betonski radovi moraju biti izvedeni po uvjetima iz važečih propisa za betonske konstrukcije (Tehnički propis za betonske konstrukcije ), te Tehničkog propisa za cement za betonske konstrukcije.</t>
  </si>
  <si>
    <t>Ugradnja, zbijanje, njegovanje, program uzimanja betonskih uzoraka i kriteriji na osnovu kojih se ocjenjuje kvaliteta betona moraju biti u skladu sa važečim propisima.</t>
  </si>
  <si>
    <t xml:space="preserve"> Armiračke radove izvesti u skladu sa važečim propisima i normativima. Prije početka betoniranja armaturu pregledava nadzorni inženjer investitora, a kod složenih konstrukcija i statičar. Upisom u Građevinski dnevnik od strane nadzornog inženjera može se započeti betoniranje. Betonsko željezo mora se saviti točno po planu savijanja sa svim preklopima i nastavcima izvedenim po važečim propisima.  </t>
  </si>
  <si>
    <t>Strogo voditi računa da armatura ostane u projektiranom položaju. Beton mora obuhvatiti armaturu sa svih strana i ispuniti sve međuprostore između armature i oplate.</t>
  </si>
  <si>
    <t xml:space="preserve">  Količina armature za sve AB stavke date iskustveno prema količini betona (predviđeno). Stvarne količine definirat će se po izradi armaturnih planova. Armatura za sve stavke obrađena zasebno u zajedničkoj stavci.</t>
  </si>
  <si>
    <t xml:space="preserve">  Jedinična cijena armiračkih radova sadrži sav potreban materijal sa transportom na gradilište, sav potreban rad i alat za obradu armature(ispravljanje, siječenje, savijanje,..), postaavljanje armature na mjestu ugradbe sa vezivanjem, podmetačima i privremenim povezivanjem za oplatu, unutarnji transpost, te primjenu mjere zaštite na radu i drugih važećih propisa.</t>
  </si>
  <si>
    <t xml:space="preserve">  Izvoditelj je dužan za tehnički pregled pribaviti ateste i druge dokaze o kvaliteti materijala koji se ugrađuju. </t>
  </si>
  <si>
    <t>4.01</t>
  </si>
  <si>
    <r>
      <rPr>
        <sz val="10"/>
        <color indexed="8"/>
        <rFont val="Calibri"/>
        <family val="2"/>
      </rPr>
      <t>Dobava marerijala i betoniranje</t>
    </r>
    <r>
      <rPr>
        <b/>
        <sz val="10"/>
        <color indexed="8"/>
        <rFont val="Calibri"/>
        <family val="2"/>
      </rPr>
      <t xml:space="preserve"> podložnog betona</t>
    </r>
    <r>
      <rPr>
        <sz val="10"/>
        <color indexed="8"/>
        <rFont val="Calibri"/>
        <family val="2"/>
      </rPr>
      <t xml:space="preserve"> deb.10 cm mršavim betonom marke  </t>
    </r>
  </si>
  <si>
    <t>C 12/15 (MB 15) ispod temeljnih stopa i tem. greda.</t>
  </si>
  <si>
    <t>Obračun po m3 izvedene podloge s pripremom betona, pomoćnim radovima i potrebnim transportima na objektu</t>
  </si>
  <si>
    <t>beton marke  C 12/15 ( stope )</t>
  </si>
  <si>
    <t>4.02</t>
  </si>
  <si>
    <r>
      <rPr>
        <sz val="10"/>
        <color indexed="8"/>
        <rFont val="Calibri"/>
        <family val="2"/>
      </rPr>
      <t>Dobava i strojno ugrađivanje betona marke C 25/30 (MB 30) u</t>
    </r>
    <r>
      <rPr>
        <b/>
        <sz val="10"/>
        <color indexed="8"/>
        <rFont val="Calibri"/>
        <family val="2"/>
      </rPr>
      <t xml:space="preserve"> temeljne stope</t>
    </r>
    <r>
      <rPr>
        <sz val="10"/>
        <color indexed="8"/>
        <rFont val="Calibri"/>
        <family val="2"/>
      </rPr>
      <t xml:space="preserve">  u zemlji i djelomično u oplati.</t>
    </r>
  </si>
  <si>
    <t xml:space="preserve">Izvedba prema statičkom proračunu projektanta i nacrtima uključujući i sve detalje na dijelu proširenja temeljnih stopa postojeće hale za poziciju novih stupova. </t>
  </si>
  <si>
    <t>Obračun po m3 izvedene konstrukcije s pripremom betona, pomoćnim radovima i potrebnim transportima na objektu, te ugradnjom ankera i aner ploča.</t>
  </si>
  <si>
    <t>beton marke  C 25/30</t>
  </si>
  <si>
    <t>oplata</t>
  </si>
  <si>
    <t>4.03</t>
  </si>
  <si>
    <r>
      <rPr>
        <sz val="10"/>
        <color indexed="8"/>
        <rFont val="Calibri"/>
        <family val="2"/>
      </rPr>
      <t xml:space="preserve">Dobava i strojno ugrađivanje betona marke C 25/30 (MB 30) u </t>
    </r>
    <r>
      <rPr>
        <b/>
        <sz val="10"/>
        <color indexed="8"/>
        <rFont val="Calibri"/>
        <family val="2"/>
      </rPr>
      <t>temeljne nastavke stopa</t>
    </r>
    <r>
      <rPr>
        <sz val="10"/>
        <color indexed="8"/>
        <rFont val="Calibri"/>
        <family val="2"/>
      </rPr>
      <t xml:space="preserve"> ,  u oplati.</t>
    </r>
  </si>
  <si>
    <t xml:space="preserve">Izvedba prema statičkom proračunu i nacrtima. Izvedba prema statičkom proračunu projektanta i nacrtima uključujući i sve detalje na dijelu spoja - proširenja s postojećom halom. </t>
  </si>
  <si>
    <t>Obračun po m3 izvedene konstrukcije s pripremom betona, pomoćnim radovima i potrebnim transportima na objektu.</t>
  </si>
  <si>
    <t>4.04</t>
  </si>
  <si>
    <r>
      <rPr>
        <sz val="10"/>
        <color indexed="8"/>
        <rFont val="Calibri"/>
        <family val="2"/>
      </rPr>
      <t xml:space="preserve">Dobava i strojno ugrađivanje betona marke C 25/30 (MB 30) u </t>
    </r>
    <r>
      <rPr>
        <b/>
        <sz val="10"/>
        <color indexed="8"/>
        <rFont val="Calibri"/>
        <family val="2"/>
      </rPr>
      <t xml:space="preserve">temeljne grede </t>
    </r>
    <r>
      <rPr>
        <sz val="10"/>
        <color indexed="8"/>
        <rFont val="Calibri"/>
        <family val="2"/>
      </rPr>
      <t>,  u dvostranoj  oplati.</t>
    </r>
  </si>
  <si>
    <t xml:space="preserve">Izvedba prema statičkom proračunu i nacrtima. </t>
  </si>
  <si>
    <t>Obračun po m3 izvedene konstrukcije s pripremom betona, svim pomoćnim radovima i potrebnim transportima na objektu.</t>
  </si>
  <si>
    <t>4.05</t>
  </si>
  <si>
    <r>
      <rPr>
        <sz val="10"/>
        <color indexed="8"/>
        <rFont val="Calibri"/>
        <family val="2"/>
      </rPr>
      <t xml:space="preserve">Dobava i strojno ugrađivanje betona marke C 25/30 (MB 30) u </t>
    </r>
    <r>
      <rPr>
        <b/>
        <sz val="10"/>
        <color indexed="8"/>
        <rFont val="Calibri"/>
        <family val="2"/>
      </rPr>
      <t xml:space="preserve">podnu ploču </t>
    </r>
    <r>
      <rPr>
        <sz val="10"/>
        <color indexed="8"/>
        <rFont val="Calibri"/>
        <family val="2"/>
      </rPr>
      <t>, deb. 20 cm .</t>
    </r>
  </si>
  <si>
    <t>Obračun po m3 izvedene ploče s pripremom betona, svim pomoćnim radovima i potrebnim transportima na objektu.</t>
  </si>
  <si>
    <t>4.06</t>
  </si>
  <si>
    <t>Dobava i izrada poda katnog dijela armiranim cementnim estrihom iz sitnozrnog betona (0-8 mm) C20/25 debljine 6 cm. Estrih se ugrađuje na toplinsku izolaciju iz ploča polistirena. Estrih se armira polipropilenskim vlaknima prema pravilima struke što je u cijeni. Estrihi se izvode kao plivajući - pod je potrebno u potpunosti dilatirati od horizontalne i vertikalne konstrukcije (bez reški i prodora) i izvoditi u dilatiranim poljima maksimalne veličine 16 m2 i završno obraditi za polaganje podne obloge (keramičke pločice na ljepilo, laminat).  Sve izvesti prema pravilima struke i projektu.</t>
  </si>
  <si>
    <t>debljina 6 cm</t>
  </si>
  <si>
    <t>4.07</t>
  </si>
  <si>
    <t>Dobava i strojno ugrađivanje betonske ispune s profiliranim limom (profilirani lim je u cijeni radova), na čeličnoj spregnutoj konstrukciji kata (roštilju glavnih i sekundarnih nosača) marke betona C 25/30 (MB 30) u  deb. 12 cm .</t>
  </si>
  <si>
    <t>Obračun po m2 izvedene ispune i profiliranog lima s pripremom betona, svim pomoćnim radovima i potrebnim transportima na objektu.</t>
  </si>
  <si>
    <t>Faza 1. - beton marke  C 25/30</t>
  </si>
  <si>
    <t>4.08</t>
  </si>
  <si>
    <t xml:space="preserve">Dobava, sječenje, savijanje i polaganje jednostavne i srednje složene armature za sve AB temeljne stope, AB tem. grede i podne ploče. Količina je predviđena prema količini betona. </t>
  </si>
  <si>
    <t xml:space="preserve">Stvarna količina obračunat će se prema izvedbenom projektu tj. prema izvedbenim planovima armature. </t>
  </si>
  <si>
    <t>MA 500/560</t>
  </si>
  <si>
    <t>kg</t>
  </si>
  <si>
    <t>RA 400/500</t>
  </si>
  <si>
    <t>4.09</t>
  </si>
  <si>
    <t xml:space="preserve">Izrada projekta betona izrađenog po ovlaštenoj organizaciji. </t>
  </si>
  <si>
    <t>paušal</t>
  </si>
  <si>
    <t>BETONSKI I ARM.BET. RADOVI Faza 1 ukupno:</t>
  </si>
  <si>
    <t>5.00</t>
  </si>
  <si>
    <t>IZOLATERSKI RADOVI</t>
  </si>
  <si>
    <t xml:space="preserve">Prije početka izvođenja izolaterskih radova treba izvršiti kontrolu ispravnosti i kvalitete podloge. Podloga za hidroizolaciju mora biti suha, čvrsta, ravna i bez bet. šupljina ( glatka ) te očišćena od prašine i raznih nečistoća. </t>
  </si>
  <si>
    <r>
      <rPr>
        <sz val="10"/>
        <color indexed="8"/>
        <rFont val="Calibri"/>
        <family val="2"/>
      </rPr>
      <t>U toku izvođenja hidroizolacija ili poslije njihovog završetka dok su još hidroizolacije nezaštićene ne smije se preko njih hodati, vršiti prijevoz materijala ili bilo kakvo skladištenje. Radove na izolacijama izvesti prema projektu i troškovniku, a u skladu s tehničkim uvjetima za izvođenje izolacionih radova na ravnim krovovima HRN F2.024</t>
    </r>
    <r>
      <rPr>
        <b/>
        <sz val="10"/>
        <color indexed="8"/>
        <rFont val="Calibri"/>
        <family val="2"/>
      </rPr>
      <t xml:space="preserve"> ili jednakovrijedno.</t>
    </r>
    <r>
      <rPr>
        <sz val="10"/>
        <color indexed="8"/>
        <rFont val="Calibri"/>
        <family val="2"/>
      </rPr>
      <t xml:space="preserve"> </t>
    </r>
  </si>
  <si>
    <r>
      <rPr>
        <sz val="10"/>
        <color indexed="8"/>
        <rFont val="Calibri"/>
        <family val="2"/>
      </rPr>
      <t xml:space="preserve">Hidroizolacija, te toplinska i zvučna izolacija moraju biti od materijala koji odgovaraju Hrvatskim </t>
    </r>
    <r>
      <rPr>
        <b/>
        <sz val="10"/>
        <color indexed="8"/>
        <rFont val="Calibri"/>
        <family val="2"/>
      </rPr>
      <t>ili jednakovrijednim</t>
    </r>
    <r>
      <rPr>
        <sz val="10"/>
        <color indexed="8"/>
        <rFont val="Calibri"/>
        <family val="2"/>
      </rPr>
      <t xml:space="preserve"> normama, a za koje to ne postoji samo onda ako je atestom utvrđeno da se takvi materijali mogu upotrebljavati za izradu hidroizolacija i toplinskih izolacija.</t>
    </r>
  </si>
  <si>
    <t>Toplinska izolacija mora se izraditi prema troškovniku jer je proračunom toplinske i zvučne izolacije određena kvaliteta zaštite. Hidroizolacije i toplinske izolacije se mjere i obračunavaju po stvarno izvedenim površinama, obračun hidroizolacije vrši se bez dodatka na razvijenu površinu. Kod izrade cijene u obzir uzeti vertikalni i horizontalni transport unutar postojeće građevine.</t>
  </si>
  <si>
    <t>5.01</t>
  </si>
  <si>
    <t xml:space="preserve">Dobava i postava PE folije </t>
  </si>
  <si>
    <t xml:space="preserve">deb. 0,25 mm na sitnograduirani šljunčanu podlogu hale, ispod  podne ploče. </t>
  </si>
  <si>
    <t xml:space="preserve">Obračun po m2 kompletno izvedene izolacije sa svim preklopima. </t>
  </si>
  <si>
    <t>5.02</t>
  </si>
  <si>
    <t>Dobava i postavljanje ploča elastificiranog ekspandiranog polistirena za izolaciju od udarnog zvuka ukupne debljine 2 cm (1+1) na podu kata. Postava ploča sa preklopima. Na polisitren se postavlja pe folija (što je u cijeni). Ploče polistirena i pe folija se uz zidove podižu iznad visine ugradnje estriha (plivajući pod). Obračun tlocrtna površina podova.</t>
  </si>
  <si>
    <t>5.03</t>
  </si>
  <si>
    <t xml:space="preserve">VARIJANTA (prema potrebi). </t>
  </si>
  <si>
    <t>Dobava i postava Geotekstil podloge nakon skidanja humusa, kao podloge za navoz batude.</t>
  </si>
  <si>
    <t>IZOLATERSKI RADOVI  ukupno:</t>
  </si>
  <si>
    <t>B/</t>
  </si>
  <si>
    <t>OBRTNIČKI   RADOVI</t>
  </si>
  <si>
    <t xml:space="preserve">BRAVARSKI  RADOVI </t>
  </si>
  <si>
    <t>OPĆI  UVJETI</t>
  </si>
  <si>
    <t>Jedinična cijena sadrži sav potrebni materijal i pomoćni mateijal, pribor za pričvršćenje, sav rad, sav potrebni transport do gradilišta i na gradilištu, sve potrebne skele i radne platforme, svu potrebnu energiju, kao i sve potrebne zaštitne mjere.</t>
  </si>
  <si>
    <t>A/ potpuno dovršenje sa svim predradnjama, transportom i ostalim radnim operacijama</t>
  </si>
  <si>
    <t>B/ sav rad, alat, materijal, amortizacija i svi ostali troškovi koji se odnose na ovaj objekt</t>
  </si>
  <si>
    <t xml:space="preserve">                                               </t>
  </si>
  <si>
    <t>C/ troškovi i takse privremenih priključaka potrebnih instalacija</t>
  </si>
  <si>
    <t xml:space="preserve">D/ sve pokretne i nepokretne radne, transportne i pomoćne skele, sa izradom, postavljanjem, skidanjem i odvozom. </t>
  </si>
  <si>
    <t>E/ čišćenje i ordžavanje objekta koji je u gradnji i gradilišta za sve vrijeme gradnje</t>
  </si>
  <si>
    <t>F/ osiguranje neometanog prolaza i prometa</t>
  </si>
  <si>
    <t>G/ sve higijensko-tehničke zaštitne mjere za sve zaposlene radnike.</t>
  </si>
  <si>
    <t>Svi radovi moraju se izvesti stručno i solidno u svemu prema nacrtu i detaljima projektanta, uz obaveznu kontrolu mjera na gradilištu prije izrade pojedinih stavki ovog troškovnika.</t>
  </si>
  <si>
    <r>
      <rPr>
        <sz val="10"/>
        <color indexed="8"/>
        <rFont val="Calibri"/>
        <family val="2"/>
      </rPr>
      <t xml:space="preserve">Upotrijebljeni materijeli moraju odgovarati tehničkim propisima i Hrvatskim </t>
    </r>
    <r>
      <rPr>
        <b/>
        <sz val="10"/>
        <color indexed="8"/>
        <rFont val="Calibri"/>
        <family val="2"/>
      </rPr>
      <t xml:space="preserve">ili jednakovrijednim </t>
    </r>
    <r>
      <rPr>
        <sz val="10"/>
        <color indexed="8"/>
        <rFont val="Calibri"/>
        <family val="2"/>
      </rPr>
      <t xml:space="preserve">normama. </t>
    </r>
  </si>
  <si>
    <t xml:space="preserve">Kod spajanja različitih materijala mora se osigurati da ne dođe do korozije. Vezovi i učvršćenje moraju biti takovi da uslijed temperaturnih promjena ne dođe do teškoća u funkciji pojedinih elemenata. </t>
  </si>
  <si>
    <t>Čelične konstrukcije izvoditi prema detaljima i radioničkim nacrtima.</t>
  </si>
  <si>
    <t xml:space="preserve">Radionička izrada i montaža nosive čelične </t>
  </si>
  <si>
    <t>konstrukcije Faza 1. i Faza 2, ( glavni stupovi HEA 360 -</t>
  </si>
  <si>
    <t xml:space="preserve"> - 18 +12 kom, zabatni stupovi 7+2 kom, , nosači pokrova  hale – 9+6 kom IPE400, te sekundarnih nosača, horizontalnih i vertikalnih spregova i svih potrebnih elemenata konstrukcije </t>
  </si>
  <si>
    <t xml:space="preserve"> prema projektu i statičkom proračunu.</t>
  </si>
  <si>
    <r>
      <rPr>
        <sz val="10"/>
        <rFont val="Calibri"/>
        <family val="2"/>
      </rPr>
      <t>–</t>
    </r>
    <r>
      <rPr>
        <sz val="7"/>
        <rFont val="Calibri"/>
        <family val="2"/>
      </rPr>
      <t xml:space="preserve">         </t>
    </r>
    <r>
      <rPr>
        <sz val="10"/>
        <rFont val="Calibri"/>
        <family val="2"/>
      </rPr>
      <t xml:space="preserve">u cijenu uključiti potrebnu skelu, čišćenje, miniziranje  temeljnom bojom dva puta, te dva  završna premaza po izboru investitora. </t>
    </r>
  </si>
  <si>
    <r>
      <rPr>
        <sz val="10"/>
        <rFont val="Calibri"/>
        <family val="2"/>
      </rPr>
      <t>–</t>
    </r>
    <r>
      <rPr>
        <sz val="7"/>
        <rFont val="Calibri"/>
        <family val="2"/>
      </rPr>
      <t xml:space="preserve">         </t>
    </r>
    <r>
      <rPr>
        <sz val="10"/>
        <rFont val="Calibri"/>
        <family val="2"/>
      </rPr>
      <t>u cijeni uključeno i izrada i dobava svih anker ploča za ugradnju u  arm. bet. elemente, zaštititi tem. bojom i završni premaz.</t>
    </r>
  </si>
  <si>
    <r>
      <rPr>
        <sz val="10"/>
        <rFont val="Calibri"/>
        <family val="2"/>
      </rPr>
      <t>–</t>
    </r>
    <r>
      <rPr>
        <sz val="7"/>
        <rFont val="Calibri"/>
        <family val="2"/>
      </rPr>
      <t xml:space="preserve">         </t>
    </r>
    <r>
      <rPr>
        <sz val="10"/>
        <rFont val="Calibri"/>
        <family val="2"/>
      </rPr>
      <t>predviđeno      kg/m2</t>
    </r>
  </si>
  <si>
    <t xml:space="preserve">Sve izvesti prema glavnom projektu, radioničkom nacrtu i u dogovoru s projektantom. </t>
  </si>
  <si>
    <t>Obvezna izmjera na licu mjesta  !</t>
  </si>
  <si>
    <t>Stvarna količina obračunat će se prema radioničkom nacrtu.</t>
  </si>
  <si>
    <t>1.02</t>
  </si>
  <si>
    <t xml:space="preserve">Izrada, dobava i montaža čelične podkonstrukcije fasadnih panela od potrebnih profila i limova.  </t>
  </si>
  <si>
    <t xml:space="preserve">–         u cijenu uključena antikorozivna zaštita koja se sastoji od dva premaza temeljnom bojom i dva završna premaza. </t>
  </si>
  <si>
    <t xml:space="preserve">–         u cijenu uključiti sav potreban materijal za izradu konstrukcije do potpune gotovosti stavke. </t>
  </si>
  <si>
    <t>Obvezna izmjera na licu mjesta !</t>
  </si>
  <si>
    <t>1.03</t>
  </si>
  <si>
    <t>Izrada, dobava i montaža čelične konstrukcije kranske staze sa svim potrebnim profilima  i obradama.</t>
  </si>
  <si>
    <t xml:space="preserve">-u cijenu uključena antikorozivna zaštita koja se sastoji od dva premaza temeljnom bojom i dva završna premaza. </t>
  </si>
  <si>
    <t xml:space="preserve">–         u cijenu uključiti sav potreban materijal za izradu konstrukcije. Obvezna izmjera na licu mjesta. </t>
  </si>
  <si>
    <t>–         predviđeno 140 kg/ml</t>
  </si>
  <si>
    <t>Obvezna izmjera - provjera na licu mjesta !</t>
  </si>
  <si>
    <t>1.04</t>
  </si>
  <si>
    <t>Izrada, dobava i montaža čelične spregnute konstrukcije dijela kata s potrebnim elementima stupova prizemlja.</t>
  </si>
  <si>
    <t>-</t>
  </si>
  <si>
    <t xml:space="preserve">U cijeni sve komplet sa potrebnim materijalom. u cijenu uključena antikorozivna zaštita koja se sastoji od dva premaza temeljnom bojom i dva završna premaza. </t>
  </si>
  <si>
    <r>
      <rPr>
        <sz val="10"/>
        <color indexed="8"/>
        <rFont val="Calibri"/>
        <family val="2"/>
      </rPr>
      <t xml:space="preserve">u cijenu uključiti sav potreban materijal za izradu konstrukcije do potpune gotovosti stavke. </t>
    </r>
    <r>
      <rPr>
        <sz val="10"/>
        <rFont val="Calibri"/>
        <family val="2"/>
      </rPr>
      <t>Predviđeno je 40kg/m2.</t>
    </r>
  </si>
  <si>
    <t>1.05</t>
  </si>
  <si>
    <t>Izrada, dobava i montaža čelične  konstrukcije stubišta prema potkrovlju-tavanu sa potrebnim elementima prema statičkom proračunu.</t>
  </si>
  <si>
    <t>u cijenu uključiti sav potreban materijal za izradu konstrukcije do potpune gotovosti stavke, ukljičivo i završna obrada nagaznih ploha i čela stepenica. Predviđeno je 50 kg/m2.</t>
  </si>
  <si>
    <t xml:space="preserve">Obvezna izmjera na licu mjesta. </t>
  </si>
  <si>
    <t>1.06</t>
  </si>
  <si>
    <t>Izrada, dobava i montaža čelične  konstrukcije staze - spoja prolaza iz postojećeg kata prema novom katu sa potrebnim elementima, prema statičkom proračunu.</t>
  </si>
  <si>
    <t>BRAVARSKI RADOVI  ukupno:</t>
  </si>
  <si>
    <t>LIMARSKI RADOVI</t>
  </si>
  <si>
    <r>
      <rPr>
        <sz val="10"/>
        <color indexed="8"/>
        <rFont val="Calibri"/>
        <family val="2"/>
      </rPr>
      <t>Limarske radove izvesti prema opisu u troškovniku, uz eventualne korekcije projektom predviđenih razvijenih širina i opisa po izmjeri na licu mjesta. Radove izvoditi po pravilima struke i primjenjujući važeće i posebne tehničke propise i Hrvatske</t>
    </r>
    <r>
      <rPr>
        <b/>
        <sz val="10"/>
        <color indexed="8"/>
        <rFont val="Calibri"/>
        <family val="2"/>
      </rPr>
      <t xml:space="preserve"> ili jednakovrijedne</t>
    </r>
    <r>
      <rPr>
        <sz val="10"/>
        <color indexed="8"/>
        <rFont val="Calibri"/>
        <family val="2"/>
      </rPr>
      <t xml:space="preserve"> norme. </t>
    </r>
  </si>
  <si>
    <r>
      <rPr>
        <sz val="10"/>
        <color indexed="8"/>
        <rFont val="Calibri"/>
        <family val="2"/>
      </rPr>
      <t xml:space="preserve">Ugrađeni materijali moraju biti kvalitetni i odgovarati Hrvatskim ili </t>
    </r>
    <r>
      <rPr>
        <b/>
        <sz val="10"/>
        <color indexed="8"/>
        <rFont val="Calibri"/>
        <family val="2"/>
      </rPr>
      <t>jednakovrijednim</t>
    </r>
    <r>
      <rPr>
        <sz val="10"/>
        <color indexed="8"/>
        <rFont val="Calibri"/>
        <family val="2"/>
      </rPr>
      <t xml:space="preserve"> normama. </t>
    </r>
  </si>
  <si>
    <t>Izvođač je dužan prije izrade limarije uzeti sve izmjere u naravi, a također je dužan prije početka montaže ispitati sve dijelove gdje se imaju izvesti limarski radovi, te na eventualnu neispravnost istih upozoriti nadzorni organ, jer će se u protivnom naknadni popravci izvršiti na račun izvođača limarskih radova.</t>
  </si>
  <si>
    <t xml:space="preserve">Način izvedbe i ugradbe, te obračun u svemu prema postojećim normama za izvođenje završnih radova u građevinarstvu. </t>
  </si>
  <si>
    <t>Jedinična cijena treba sadržavati :</t>
  </si>
  <si>
    <t>- sav materijal uključivo pomoćni te pričvrsni materijal</t>
  </si>
  <si>
    <t>- sav rad uključivo i uzimanje mjere na gradnji za izvedbu i obračun</t>
  </si>
  <si>
    <t>- sav rad na gradnji i u radionici</t>
  </si>
  <si>
    <t>Dobava i montaža  krovnih panela deb.10 cm , krovni sendvič panel obostrano obložen čeličnim predbojanim limovima i ispunjen pjenastom ispunom od poliizocijanurata (PIR).</t>
  </si>
  <si>
    <t>Duljina panela 820 cm. Iznad osnovnog dijela hale.</t>
  </si>
  <si>
    <t xml:space="preserve">Nagib 6,8°. </t>
  </si>
  <si>
    <t xml:space="preserve">U cijenu uključen sav materijal (spojni i brtveni), pribor i potrebni dodatni rad do pune gotovosti stavke . Obračun po m2 ugrađenih krovnih panela. </t>
  </si>
  <si>
    <t>2.02</t>
  </si>
  <si>
    <t>Izrada, dobava i montaža tipskih snjegobrana  za odgovarajući pokrov građevine koji se montiraju obodno na 50 cm od ruba strehe prije žljeba.</t>
  </si>
  <si>
    <t>Obračun po m'.</t>
  </si>
  <si>
    <t>m'</t>
  </si>
  <si>
    <t>2.03</t>
  </si>
  <si>
    <t>Dobava i montaža fasadnih panela  deb.10 cm,zidni sendvič panel sa skrivenim pričvršćenjem obostrano obložen čeličnim predbojanim limovima i ispunjen pjenastom ispunom od poliizocijanurata (PIR).</t>
  </si>
  <si>
    <t xml:space="preserve">Plastifikacija vanjskog pocinčanog lima. </t>
  </si>
  <si>
    <t xml:space="preserve">U cijenu uključen sav materijal (spojni i brtveni), pribor i potrebni dodatni rad do pune gotovosti stavke. Obračun po m2 ugrađenih  panela. </t>
  </si>
  <si>
    <t>(uključeni i paneli sjever-prema hali od 360 m2)</t>
  </si>
  <si>
    <t>2.04</t>
  </si>
  <si>
    <t>Izrada, dobava i montaža opšava/tipskog uglovnog elementa.</t>
  </si>
  <si>
    <t>U cijenu uključen sav potrebni materijal, sa postavom i kitanjem trajnoelastičnim kitom.</t>
  </si>
  <si>
    <t>ml</t>
  </si>
  <si>
    <t>2.05</t>
  </si>
  <si>
    <t>Izrada dobava i montaža visećeg žljeba iz čeličnog pocinčanog bojenog lima d=0,80 mm, polukrožnog presjeka, 20 cm  s potrebnim preklapanjem, nosačima, kukama i pričvrščenjem. Boja i ton lima prema odabiru inestitora.</t>
  </si>
  <si>
    <t>2.06</t>
  </si>
  <si>
    <t xml:space="preserve">Dobava materijala, izrada i montaža vertikalnih cijevi , 100 mm,odnosno spoja horizontalnog žljeba i lijevano željezne cijevi </t>
  </si>
  <si>
    <t xml:space="preserve">SML DN 100 za odvod krovne vode , izvedenih iz pocinčanog bojenog  lima d=0,80 mm. </t>
  </si>
  <si>
    <t>U cijenu uključen sav materijal i pribor za pričvršćenje, obujmice, štucne, koljena, izradu spojeva sa žljebom . Boja i ton lima prema odabiru projektanta.</t>
  </si>
  <si>
    <t>6 vertikala X 8,50 m</t>
  </si>
  <si>
    <t>LIMARSKI RADOVI  ukupno:</t>
  </si>
  <si>
    <t>Al-u BRAVARIJA</t>
  </si>
  <si>
    <t>Izrada dobava i montaža ulaznih podiznih vratiju proizvodne vel. 500/500 i 500/450 cm</t>
  </si>
  <si>
    <t xml:space="preserve"> 500/450</t>
  </si>
  <si>
    <t xml:space="preserve">   kom</t>
  </si>
  <si>
    <t>Izrada dobava i montaža ulaznih jednokrilnih, zaokretnih vratiju proizvodne vel. 100/200.</t>
  </si>
  <si>
    <t xml:space="preserve">Izrada dobava i montaža prozora iz sivo eloksiranih, odgovarajućih  Al-profila s prekinutim toplinskim mostom. </t>
  </si>
  <si>
    <t xml:space="preserve">Prozor se ostakljuje izo staklom 4+16+4 mm. </t>
  </si>
  <si>
    <t>Sve prema glavnom projektu i dogovoru s projektantom. U cijeni prozora je i prozorska klupčica.</t>
  </si>
  <si>
    <t>Proizvodne veličine :</t>
  </si>
  <si>
    <t>538/198</t>
  </si>
  <si>
    <t>538/98</t>
  </si>
  <si>
    <t>300/130</t>
  </si>
  <si>
    <t>200/130</t>
  </si>
  <si>
    <t>Al-u BRAVARIJA Faza 1 ukupno:</t>
  </si>
  <si>
    <t>PODOVI i OBLOGE ZIDOVA</t>
  </si>
  <si>
    <t>Dobava i izvedba završnog sloja skladišta poda ugradnjom završnog sloja kvarcnog posipa na odgovarajuću arm.bet.podlogu. Ploča mora biti iznivelirana i zaglađena strojno do potpune ravnine. U cijeni svi potrebni radovi i materijali do pune gotovosti stavke, sve prema uputi proizvođača.</t>
  </si>
  <si>
    <t>Dobava i postava laminata 1.klase sa sokl lajsnama na podove kata.</t>
  </si>
  <si>
    <t>PODOVI I OBLOGE ZIDOVA   ukupno:</t>
  </si>
  <si>
    <t>GIPS-KARTONSKI  RADOVI</t>
  </si>
  <si>
    <r>
      <rPr>
        <sz val="10"/>
        <color indexed="8"/>
        <rFont val="Calibri"/>
        <family val="2"/>
      </rPr>
      <t xml:space="preserve">Kod izvedbe GIPS-KARTONSKIH PROTUPOŽARNIH ZIDOVA I STROPOVA stropa treba u svemu se pridržavati Elaborata protupožarne zaštite, glavnog projekta i upute proizvođača i upute glavnog projektanta, te primjenjivati važeće HR propise i standarde </t>
    </r>
    <r>
      <rPr>
        <b/>
        <sz val="10"/>
        <color indexed="8"/>
        <rFont val="Calibri"/>
        <family val="2"/>
      </rPr>
      <t>ili jednakovrijedne propise i standarde.</t>
    </r>
  </si>
  <si>
    <t>Materijali koji se upotrebljavaju kod stropova i zidova moraju imati adekvatnu vatrootpornost R30 i biti kvalitetni, po svojim dimenzijama i čvrstoći moraju odgovarati svrsi za koju su namijenjeni te prihvaćeni uzorcima od glavnog projektanta.</t>
  </si>
  <si>
    <t>Izvoditelj je dužan da prije dobave materijala i početka radova pregleda gradilište i podloge te da o eventualnim nedostacima koji bi utjecali na njegov rad obavijesti nadzorni organ, te da se pravilno informira o količinama rada i izvrši izmjere.</t>
  </si>
  <si>
    <t>Ploče se montiraju uvijek poprečno na podkonstrukciju, a pričvršćuju se knauf odgovarajućim protupožarnim vijcima prema uputama proizvođača za brzu montažu na ravnu i niveliranu podkonstrukciju.</t>
  </si>
  <si>
    <t xml:space="preserve">Dobava i montaža protupožarnih zidova na dijelu kata prema hali iz protupožarnih gips-kartonskih ploča u 2 sloja , sve prema Elaboratu ZOP i projektu,  vatrootpornosti R30 . Debljina zidova je 20 cm, u koju se postavljaju jednokrilna vrata, a sastoji se iz obostrano postavljenih gips   kartonskih ploča debljine 1x15 i 2x15 mm na potkonstrukciji iz pocinčanih metalnih profila sa ispunom od kamene vune debljine 15 cm i PE folije. U cijeni kompletno izvedena stijena sa svim navedenim, svim potrebnim materijalom za montažu, podkonstrukcijom do nosive konstrukcije te izradom otvora za vrata, gletanjem i bandažiranjem spojeva ploča. Sve prema uputama proizvođača i detaljima do pune gotovosti stavke. </t>
  </si>
  <si>
    <r>
      <rPr>
        <sz val="10"/>
        <color indexed="8"/>
        <rFont val="Calibri"/>
        <family val="2"/>
      </rPr>
      <t>Dobava i montaža pregradnih stijena kata iz gips-karton ploča  W112</t>
    </r>
    <r>
      <rPr>
        <b/>
        <sz val="10"/>
        <color indexed="8"/>
        <rFont val="Calibri"/>
        <family val="2"/>
      </rPr>
      <t xml:space="preserve"> </t>
    </r>
    <r>
      <rPr>
        <sz val="10"/>
        <color indexed="8"/>
        <rFont val="Calibri"/>
        <family val="2"/>
      </rPr>
      <t>. Debljina stijene je 10,5cm, u koju se postavljaju jednokkrilna klizna  vrata, a sastoji se iz obostrano postavljenih gips   kartonskih ploča debljine 2x12,5 mm na podkonstrukciji iz pocinčanih metalnih profila sa ispunom od mineralne vune debljine 5 cm .U cijeni kompletno izvedena stijena sa svim navedenim, svim potrebnim materijalom za montažu, podkonstrukcijom do nosive konstrukcije te izradom otvora za vrata, gletanjem i bandažiranjem spojeva ploča.</t>
    </r>
  </si>
  <si>
    <t xml:space="preserve">Dobava i montaža spuštenog stropa kata - kosa postava, iz gips-karton  ploča debljine 2x12,5 mm sistema , ploče djelomično vodootporne u sanitarnim čvorovima. Strop se pričvrščuje na čeličnu krovnu konstrukciju preko nosača iz pocinčanih profila u uzdužnom i poprečnom smjeru.  Gips ploče pričvršćuju se na nosače specijalnim vijcima, a spojevi ploča obrađuju se punilom, bandažiraju i gletaju. Istovremeno sa izradom stropa postavlja se i toplinska izolacija prema krovu, a što je u cijeni. Između gips karton ploča i toplinske izolacije polaže se jedan sloj PE folije, također uključeno u cijenu.Toplinska izolacija je ukupne debljine min 15 cm (10+5 cm) od kamene vune. </t>
  </si>
  <si>
    <t>U cijeni kompletan strop sa svime navedenim slojevima, gips ploče + PE folija + toplinska izolacija ,  s pocinčanim ovjesom , bandažiranjem i gletanjem. Sve do pune gotovosti stavke.</t>
  </si>
  <si>
    <t>GIPS-KARTONSKI  RADOVI ukupno:</t>
  </si>
  <si>
    <t>6.00</t>
  </si>
  <si>
    <t>UNUTARNJA STOLARIJA</t>
  </si>
  <si>
    <t>NAPOMENA:</t>
  </si>
  <si>
    <t>OBRATITI PAŽNJU NA Mjere ZOP-a i protupožarna vrata na prolazu prema postojećem poslovnom katu post.građevine.</t>
  </si>
  <si>
    <t>U stavku uključeno sve komplet, vrata i stijene sa dovratnicima,  i ostakljenjem prema želji investitora,potreban okov i kvake, kao i pokrovne lajsne.</t>
  </si>
  <si>
    <t>6.01</t>
  </si>
  <si>
    <t>Dobava i montaža protupožarnih vratiju u dijelu kata - spoja prema postojećem upravnom dijelu, prema Mjerama ZOP-a.</t>
  </si>
  <si>
    <t>dim.  91/210</t>
  </si>
  <si>
    <t>kom</t>
  </si>
  <si>
    <t>UNUTARNJA STOLARIJA  ukupno:</t>
  </si>
  <si>
    <t>7.00</t>
  </si>
  <si>
    <t>RAZNI  RADOVI</t>
  </si>
  <si>
    <t>7.01</t>
  </si>
  <si>
    <t>Dobava i postavljanje protupožarnih aparata S-9 prema mjerama zaštite od požara, sa naljepnicama-oznakama za aparate.</t>
  </si>
  <si>
    <t xml:space="preserve">   kom </t>
  </si>
  <si>
    <t>7.02</t>
  </si>
  <si>
    <t xml:space="preserve">Završno čišćenje građevine. </t>
  </si>
  <si>
    <t xml:space="preserve">   m2</t>
  </si>
  <si>
    <t>RAZNI RADOVI   ukupno:</t>
  </si>
  <si>
    <t xml:space="preserve">                                                                               REKAPITULACIJA</t>
  </si>
  <si>
    <t>A/ GRAĐEVINSKI RADOVI</t>
  </si>
  <si>
    <t xml:space="preserve">1.00  PRIPREMNI RADOVI </t>
  </si>
  <si>
    <t>ukupno</t>
  </si>
  <si>
    <t xml:space="preserve">                         </t>
  </si>
  <si>
    <t xml:space="preserve">2.00  RAZGRAĐIVANJE </t>
  </si>
  <si>
    <t xml:space="preserve">3.00  ZEMLJANI RADOVI </t>
  </si>
  <si>
    <t xml:space="preserve">                     </t>
  </si>
  <si>
    <t xml:space="preserve">4.00  BETONSKI i ARMI.BETO. RADOVI   </t>
  </si>
  <si>
    <t xml:space="preserve">5.00  IZOLATERSKI RADOVI </t>
  </si>
  <si>
    <t xml:space="preserve">                        </t>
  </si>
  <si>
    <t xml:space="preserve">ukupno :                                    </t>
  </si>
  <si>
    <t>B/ OBRTNIČKI RADOVI</t>
  </si>
  <si>
    <t>1.00  BRAVARSKI  RADOVI</t>
  </si>
  <si>
    <t xml:space="preserve">ukupno </t>
  </si>
  <si>
    <t xml:space="preserve">2.00  LIMARSKI RADOVI </t>
  </si>
  <si>
    <t xml:space="preserve">ukupno                                 </t>
  </si>
  <si>
    <t xml:space="preserve">3.00  Al BRAVARIJA  </t>
  </si>
  <si>
    <t xml:space="preserve">ukupno                                     </t>
  </si>
  <si>
    <t xml:space="preserve">4.00  PODOVI i OBLOGE ZIDOVA </t>
  </si>
  <si>
    <t xml:space="preserve">5.00 GIPS-KARTONSKI RADOVI               </t>
  </si>
  <si>
    <t xml:space="preserve">ukupno                                       </t>
  </si>
  <si>
    <t xml:space="preserve">6.00  UNUTARNJA STOLARIJA           </t>
  </si>
  <si>
    <t xml:space="preserve">7.00  RAZNI RADOVI </t>
  </si>
  <si>
    <t xml:space="preserve"> </t>
  </si>
  <si>
    <t xml:space="preserve">                                                                                      SVEUKUPNA REKAPITULACIJA :</t>
  </si>
  <si>
    <t xml:space="preserve">UKUPNO                                </t>
  </si>
  <si>
    <t xml:space="preserve">UKUPNO              </t>
  </si>
  <si>
    <t xml:space="preserve">UKUPNO:                                </t>
  </si>
  <si>
    <t xml:space="preserve">SVEUKUPNO </t>
  </si>
  <si>
    <t>PDV    ( 25% )</t>
  </si>
  <si>
    <t>SVEUKUPNO sa PDV-om :</t>
  </si>
  <si>
    <t>Izradio:</t>
  </si>
  <si>
    <t>Miljenko Kovač,dipl.ing.gr.</t>
  </si>
  <si>
    <t>Tvrtka: MBT inženjering d.o.o., Macinec  Projektant: Marijan Marciuš, dipl.ing.el. TD 205/2021 od 05.2021.</t>
  </si>
  <si>
    <t>INVESTITOR: STS-tech d.o.o., Glavna ulica 7, Sivica, OIB: 90603451829</t>
  </si>
  <si>
    <t>GRAĐEVINA: DOGRADNJA POSLOVNO – PROIZVODNE GRAĐEVINE, MURSKO SREDIŠĆE, k.č.br. 692/6, k.o. Mursko Središće</t>
  </si>
  <si>
    <t>Redni broj</t>
  </si>
  <si>
    <t>Opis</t>
  </si>
  <si>
    <t>Jedinica mjere</t>
  </si>
  <si>
    <t>Količina</t>
  </si>
  <si>
    <t>Ukupno</t>
  </si>
  <si>
    <t xml:space="preserve">TROŠKOVNIK ELEKTROINSTALACIJA </t>
  </si>
  <si>
    <t>1.</t>
  </si>
  <si>
    <t>Ugovor za izvođenje sklapa se na osnovu ugovornog troškovnika. U cijenama troškovnika</t>
  </si>
  <si>
    <t xml:space="preserve"> izvođač je dužan ponuditi kompletne stavke prema opisu, troškovniku, nacrtima, tehničkom </t>
  </si>
  <si>
    <t xml:space="preserve">opisu i uvjetima. Dozvoljene tolerancije u karakteristikama svjetiljki i opreme su ± 5% od </t>
  </si>
  <si>
    <t>navedenih karakteristika.</t>
  </si>
  <si>
    <t>2.</t>
  </si>
  <si>
    <t>U cijenu stavke treba ukalkulirati sav materijal i rad te potrebna mjerenja i ispitivanja.</t>
  </si>
  <si>
    <t>Izvođač radova dužan je po završetku radova dostaviti investitoru upute za rukovanje instalacijama i opremom.</t>
  </si>
  <si>
    <t>3.</t>
  </si>
  <si>
    <t>Prije početka izvođenja radova, izvođač je dužan obavitii pregled lokacije i o eventualnim odstupanjima projekta od stvarnog stanja upozoriti investitora.</t>
  </si>
  <si>
    <t>4.</t>
  </si>
  <si>
    <t>Izvođač radova mora se prije početka izvođenja radova upoznati s projektnom dokumentacijom.</t>
  </si>
  <si>
    <t>Ako uoči neke nedostatke, treba odmah s uočenim nedostacima upoznati investitora i projektanta.</t>
  </si>
  <si>
    <t>5.</t>
  </si>
  <si>
    <t>Prije početka radova treba odrediti točne trase kabela, kabelskih kanalica i većih komada opreme, a tek onda početi s polaganjem vodova i izvođenjem instalacija. Pritom paziti na propisani razmak u odnosu na druge instalacije i građevine.</t>
  </si>
  <si>
    <t>6.</t>
  </si>
  <si>
    <t xml:space="preserve">Mijenjanje projekta od strane izvođača bez pismenih odobrenja investitora i nadzornog inženjera nije dozvoljeno.  </t>
  </si>
  <si>
    <t>7.</t>
  </si>
  <si>
    <t>Izvođač treba tijekom izvođenja radova na građevini voditi građevinski dnevnik u koji upisuje početak izvođenja radova na objektu, svakodnevno upisuje broj ljudi na radu i poslove koje su obavili.</t>
  </si>
  <si>
    <t>U građevinski dnevnik nadzorni inženjer i investitor upisuju primjedbe na izvedene radove i eventualne promjene projekta.</t>
  </si>
  <si>
    <t>8.</t>
  </si>
  <si>
    <t>Radi ispravnog odvijanja radova izvođač je dužan osigurati prostoriju za smještaj materijala i alata.</t>
  </si>
  <si>
    <t>9.</t>
  </si>
  <si>
    <t>Prije stavljanja instalacije u pogon i tehničkog pregleda izvođač je dužan izvršiti slijedeća mjerenja i ispitivanja:</t>
  </si>
  <si>
    <t>- izmjeriti otpor izolacije električne instalacije
- izmjeriti otpor zaštitnog uzemljenja
- izmjeriti nivo rasvijetljenosti</t>
  </si>
  <si>
    <t>- ispitati ispravnost djelovanja zaštite od previsokog napona dodira
- ispitati da li je izvršeno spajanje svih metalnih masa na uzemljivač
- ispitati funkcionalnost protupanične rasvjete</t>
  </si>
  <si>
    <t>- ispitati nivo rasvijetljenosti vanjske rasvjete
- ispitati da li je izvršeno spajanje metalnih stupova  rasvjete na uzemljivač
- ispitati funkcionalnost komunikacijskog sustava</t>
  </si>
  <si>
    <t>- izmjeriti otpor uzemljenja sustava zaštite od munje
- ispitati funkcionalnost sustava dojave požara</t>
  </si>
  <si>
    <t>Za sva mjerenja i ispitivanja koja su izvršena sastaviti odgovarajuće izvještaje.</t>
  </si>
  <si>
    <t>10.</t>
  </si>
  <si>
    <t>Svaki izvođač ima pravo izbora kome će povjeriti ispitivanje kvalitete i funkcionalnosti električnih instalacija i opreme, no to svakako mora biti ovlaštena pravna osoba.</t>
  </si>
  <si>
    <t>Troškove ispitivanja snosi izvođač.</t>
  </si>
  <si>
    <t>11.</t>
  </si>
  <si>
    <t>Izvođač za svoje radove daje garanciju.</t>
  </si>
  <si>
    <t xml:space="preserve">Garantni rok počinje teći od dana tehničkog prijema instalacije, odnosno od dana predaje instalacije na upotrebu investitoru. </t>
  </si>
  <si>
    <t>12.</t>
  </si>
  <si>
    <t>Izvođač je dužan otkloniti sve nedostatke u garantnom roku. Ako se izvođač ne odazove na poziv investitora da otkloni nedostatke, investitor će iste otkloniti po trećem licu na teret izvođača.</t>
  </si>
  <si>
    <t>13.</t>
  </si>
  <si>
    <t>Sav korišteni materijal , oprema i proizvodi koji se upotrebljavaju kod izvođenja instalacija moraju odgovarati postojećim propisima i normama, kao i opisu u troškovniku.</t>
  </si>
  <si>
    <t>Radove treba izvesti točno prema nacrtima i tehničkom opisu, a po uputama projektanta i nadzornog inženjera. Radove izvesti stručno i solidno.</t>
  </si>
  <si>
    <t>14.</t>
  </si>
  <si>
    <t>Tijekom izvođenja radova izvođač je dužan sva nastala odstupanja trasa od onih predviđenih projektom unesti u projekt, a po završetku radova treba predati investitoru projekt izvedenog stanja.</t>
  </si>
  <si>
    <t>15.</t>
  </si>
  <si>
    <t>Stavljanje instalacije u uporabu dozvoljeno je tek nakon obavljenog tehničkog pregleda i dobivanja uporabne dozvole.</t>
  </si>
  <si>
    <t>16.</t>
  </si>
  <si>
    <t>Ako troškovnikom i tehničkim opisom nije drugačije određeno, narudžba materijala i opreme obuhvaća dobavu, skladištenje i dopremu na gradilište.</t>
  </si>
  <si>
    <t>17.</t>
  </si>
  <si>
    <t>Za sav ugrađeni materijal i proizvode treba osigurati i priložiti isprave o sukladnosti   i druge dokaze kvalitete, te odgovarjauću atesnu i ispitnu dokumentaciju.</t>
  </si>
  <si>
    <t>18.</t>
  </si>
  <si>
    <t>Nadzorni inženjer mora imati uvid u terminski plan.</t>
  </si>
  <si>
    <t>Za svako neopravdano produženje termina koje utvrdi nadzorni inženjer odredit će se kazna prema Ugovoru za izvođenje.</t>
  </si>
  <si>
    <t>19.</t>
  </si>
  <si>
    <t>Izvođač daje jamstvo da, kod prenošenja dijela ugovora na jednog ili više kooperanata, preuzima sve ugovorne obveze iz ugovora zaključenog sa investitorom, te da će se istog pridržavati.</t>
  </si>
  <si>
    <t>20.</t>
  </si>
  <si>
    <t>Ako drugačije nije dogovoreno, izvođač treba, bez posebnih zahtjeva, svakodnevno čistiti radni prostor.
Izvođač mora u toku gradnje iz gradilišta odvesti svu građevinsku šutu, sav otpadni materijal i nepotrebne uređaje.</t>
  </si>
  <si>
    <t>21.</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</si>
  <si>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</si>
  <si>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</si>
  <si>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22.</t>
  </si>
  <si>
    <t>Rušenje i retanje konstruktivnih elemenata ne smije se obaviti bez znanja i odobrenja nadzornog inženjera za građevinske radove.</t>
  </si>
  <si>
    <t>23.</t>
  </si>
  <si>
    <t>Investitor je dužan tijekom izgradnje građevine osigurati stručni nadzor nad izvođenjem radova.</t>
  </si>
  <si>
    <t>A</t>
  </si>
  <si>
    <t>RAZDJELNICI</t>
  </si>
  <si>
    <r>
      <rPr>
        <sz val="10"/>
        <rFont val="Arial"/>
        <family val="2"/>
      </rPr>
      <t xml:space="preserve">Dobava, postavljanje i spajanje razdjelnika GR izvedenog kao nadgradni, metalni te plastificirani razdjelnik s vratima, bravom i ključem u zaštiti IP 54 </t>
    </r>
    <r>
      <rPr>
        <b/>
        <sz val="10"/>
        <rFont val="Arial"/>
        <family val="2"/>
      </rPr>
      <t>ili jednakovrijednoj"</t>
    </r>
    <r>
      <rPr>
        <sz val="10"/>
        <rFont val="Arial"/>
        <family val="2"/>
      </rPr>
      <t>, sa slijedećim elementima (maksimalna snaga na razdjelniku iznosi 100,0 kW):</t>
    </r>
  </si>
  <si>
    <t>AS 250/R160 A I/O 4P, kom 1</t>
  </si>
  <si>
    <t>Strujni transformator 160/5 A, kom 1</t>
  </si>
  <si>
    <t>Prenaponska zaštita 1+2 (B+C) 25kA 10/350 µs (3 varistora), kom 1</t>
  </si>
  <si>
    <t>KZS C40/0,03 A 4p, kom 2</t>
  </si>
  <si>
    <t>Osigurači B 10 A, kom 18</t>
  </si>
  <si>
    <t>Osigurači C 16 A, kom 9</t>
  </si>
  <si>
    <t>Osigurači 3x C 10 A, kom 2</t>
  </si>
  <si>
    <t>Osigurači 3x C 16 A, kom 3</t>
  </si>
  <si>
    <t>Osigurač prekidač 3x160/80 A, kom 1</t>
  </si>
  <si>
    <t>Osigurač prekidač 3x160/63 A, kom 1</t>
  </si>
  <si>
    <t>Osigurač prekidač 3x160/40 A, kom 5</t>
  </si>
  <si>
    <t>Osigurač prekidač 3x160/25 A, kom 1</t>
  </si>
  <si>
    <t>Osigurač prekidač 3x160/__ A, kom 2</t>
  </si>
  <si>
    <t xml:space="preserve">Grebenasta sklopka s ključem 3p, 63 A, montaža na vrata ormara, s položajima 0/1, kom 1
</t>
  </si>
  <si>
    <t>Grebenasta sklopka 1p, 12 A, montaža na vrata ormara, s položajima R/0/A, kom 3</t>
  </si>
  <si>
    <t>Grebenasta sklopka 3p, 12 A, montaža na vrata ormara, s položajima 1/0, kom 2</t>
  </si>
  <si>
    <t>Grebenasta sklopka 3p, 25 A, montaža na vrata ormara, spoložajima 1/0, kom 1</t>
  </si>
  <si>
    <t>Sklopnik 230V, 20A, 2p (2xN/O), kom 3</t>
  </si>
  <si>
    <t>Uklopni sat tjedni, kom 1</t>
  </si>
  <si>
    <t>Luksomat, kompletno s osjetilom, kom 1</t>
  </si>
  <si>
    <t>Bistabil  16A, 230 V, kom 8</t>
  </si>
  <si>
    <t>Udarno tipkalo za isključenje, kom 1</t>
  </si>
  <si>
    <t>Tipkalo za rasvjetu, 230 V, 10 A, kom 1</t>
  </si>
  <si>
    <t>Redne stezaljke, komplet 1</t>
  </si>
  <si>
    <t>Sabirnice Cu (160 A), komplet 1</t>
  </si>
  <si>
    <t>sitni i potrošni materijal, komplet 1</t>
  </si>
  <si>
    <t>komplet</t>
  </si>
  <si>
    <r>
      <rPr>
        <sz val="10"/>
        <rFont val="Arial"/>
        <family val="2"/>
      </rPr>
      <t xml:space="preserve">Dobava, postavljanje i spajanje razdjelnika Rkat izvedenog kao metalni, nadžbukni te plastificirani razdjelnik s vratima, bravom i ključem u zaštiti IP 54 </t>
    </r>
    <r>
      <rPr>
        <b/>
        <sz val="10"/>
        <rFont val="Arial"/>
        <family val="2"/>
      </rPr>
      <t>ili jednakovrijednoj</t>
    </r>
    <r>
      <rPr>
        <sz val="10"/>
        <rFont val="Arial"/>
        <family val="2"/>
      </rPr>
      <t xml:space="preserve"> sa slijedećim elementima:</t>
    </r>
  </si>
  <si>
    <t>ZUDS 40/0,03 A 4p, kom 1</t>
  </si>
  <si>
    <t>Osigurači C 16 A, kom 6</t>
  </si>
  <si>
    <t>Osigurači B 10 A, kom 3</t>
  </si>
  <si>
    <t>Redne stezaljke, sabirnice, komplet 1</t>
  </si>
  <si>
    <r>
      <rPr>
        <sz val="10"/>
        <rFont val="Arial"/>
        <family val="2"/>
      </rPr>
      <t xml:space="preserve">Dobava, postavljanje i spajanje razdjelnika Ex.x izvedenih kao metalni nadžbukni plastificirani razdjelnici s vratima, bravom i ključem u zaštiti IP 54 </t>
    </r>
    <r>
      <rPr>
        <b/>
        <sz val="10"/>
        <rFont val="Arial"/>
        <family val="2"/>
      </rPr>
      <t>ili jednakovrijednoj</t>
    </r>
    <r>
      <rPr>
        <sz val="10"/>
        <rFont val="Arial"/>
        <family val="2"/>
      </rPr>
      <t>, sa slijedećim elementima (maksimalna snaga na razdjelniku iznosi 10 kW):</t>
    </r>
  </si>
  <si>
    <t>Osigurači 3x C 32 A, kom 1</t>
  </si>
  <si>
    <t>Osigurači 3x C 16 A, kom 1</t>
  </si>
  <si>
    <t>Osigurači C 16 A,  kom 3</t>
  </si>
  <si>
    <t>Utičnica 400V, CEE 5p 32A,  kom 1</t>
  </si>
  <si>
    <t>Utičnica 400V, CEE 5p 16A , kom 1</t>
  </si>
  <si>
    <t>Utičnica 230V, CEE  3p 16A,  kom 3</t>
  </si>
  <si>
    <t>Redne stezaljke, sabirnice sitni i potrošni materijal</t>
  </si>
  <si>
    <t>UKUPNO RAZDJELNICI</t>
  </si>
  <si>
    <t>kuna</t>
  </si>
  <si>
    <t>B</t>
  </si>
  <si>
    <t>UTIČNICE I PREKIDAČI</t>
  </si>
  <si>
    <r>
      <rPr>
        <sz val="10"/>
        <rFont val="Arial"/>
        <family val="2"/>
      </rPr>
      <t>Dobava i montaža utičnica 230 V, n/ž, OG,  IP 44</t>
    </r>
    <r>
      <rPr>
        <b/>
        <sz val="10"/>
        <rFont val="Arial"/>
        <family val="2"/>
      </rPr>
      <t xml:space="preserve"> ili jednakovrijedno</t>
    </r>
    <r>
      <rPr>
        <sz val="10"/>
        <rFont val="Arial"/>
        <family val="2"/>
      </rPr>
      <t xml:space="preserve">, 16A  </t>
    </r>
  </si>
  <si>
    <t xml:space="preserve">Dobava i montaža običnog prekidača, n/ž, OG,  IP 44, 10A  </t>
  </si>
  <si>
    <r>
      <rPr>
        <sz val="10"/>
        <rFont val="Arial"/>
        <family val="2"/>
      </rPr>
      <t xml:space="preserve">Dobava i montaža serijskog prekidača, n/ž, OG,  IP 44 </t>
    </r>
    <r>
      <rPr>
        <b/>
        <sz val="10"/>
        <rFont val="Arial"/>
        <family val="2"/>
      </rPr>
      <t xml:space="preserve"> ili jednakovrijedno</t>
    </r>
    <r>
      <rPr>
        <sz val="10"/>
        <rFont val="Arial"/>
        <family val="2"/>
      </rPr>
      <t xml:space="preserve">, 10A </t>
    </r>
  </si>
  <si>
    <t xml:space="preserve">Dobava i montaža nadžbuknog tipkala, IP44  ili jednakovrijedno, 10A,  kompletno s kutijom, okvirom i nosačem  </t>
  </si>
  <si>
    <t xml:space="preserve">Dobava i montaža tipkala za isključenje napajanja </t>
  </si>
  <si>
    <t>Spajanje ventilatora 230 V</t>
  </si>
  <si>
    <t xml:space="preserve">Spajanje regulatora ventilatora 230 V </t>
  </si>
  <si>
    <t xml:space="preserve">Spajanje infra grijalice 230 V  </t>
  </si>
  <si>
    <t xml:space="preserve">Spajanje upravljačkog ormarića infra grijalica </t>
  </si>
  <si>
    <t xml:space="preserve">Spajanje motora za vrata 400 V </t>
  </si>
  <si>
    <t xml:space="preserve">Spajanje napajanja krana, 400 V </t>
  </si>
  <si>
    <t xml:space="preserve">Spajanje ostalih potrošača, 230V </t>
  </si>
  <si>
    <t>UKUPNO UTIČNICE I PREKIDAČI</t>
  </si>
  <si>
    <t>C</t>
  </si>
  <si>
    <t>RASVJETA</t>
  </si>
  <si>
    <t xml:space="preserve">Napomena: U svaku stavku rasvjete potrebno je predvidjeti dobavu, montažu,  spajanje i funkcionalno ispitivanje. U cijenu uračunati sitni montažni materijal, sijalice te ostali potrebni pribor i odgovarajuće ateste. </t>
  </si>
  <si>
    <r>
      <rPr>
        <sz val="10"/>
        <rFont val="Arial"/>
        <family val="2"/>
      </rPr>
      <t xml:space="preserve">Dobava, montaža i spajanje viseće okrugle LED svjetiljke 155W, 20500 lm, 4000 K, IP65  </t>
    </r>
    <r>
      <rPr>
        <b/>
        <sz val="10"/>
        <rFont val="Arial"/>
        <family val="2"/>
      </rPr>
      <t>ili jednakovrijedno</t>
    </r>
    <r>
      <rPr>
        <sz val="10"/>
        <rFont val="Arial"/>
        <family val="2"/>
      </rPr>
      <t xml:space="preserve">, IK07  </t>
    </r>
    <r>
      <rPr>
        <b/>
        <sz val="10"/>
        <rFont val="Arial"/>
        <family val="2"/>
      </rPr>
      <t>ili jednakovrijedno</t>
    </r>
    <r>
      <rPr>
        <sz val="10"/>
        <rFont val="Arial"/>
        <family val="2"/>
      </rPr>
      <t xml:space="preserve">, promjer 454 mm, visina 152 mm, difuzor od polikarbonata, kućište od aluminija, kompletno sa ovjesnim priborom                                                             </t>
    </r>
  </si>
  <si>
    <r>
      <rPr>
        <sz val="10"/>
        <rFont val="Arial"/>
        <family val="2"/>
      </rPr>
      <t xml:space="preserve">Dobava, montaža i spajanje nadgradne, stropne ili zidne LED svjetiljke 28,5W, 4000 lm, 4000 K, IP65  </t>
    </r>
    <r>
      <rPr>
        <b/>
        <sz val="11"/>
        <color indexed="8"/>
        <rFont val="Calibri"/>
        <family val="2"/>
      </rPr>
      <t>ili jednakovrijedno</t>
    </r>
    <r>
      <rPr>
        <sz val="11"/>
        <color indexed="8"/>
        <rFont val="Calibri"/>
        <family val="2"/>
      </rPr>
      <t xml:space="preserve">, IK08 </t>
    </r>
    <r>
      <rPr>
        <b/>
        <sz val="11"/>
        <color indexed="8"/>
        <rFont val="Calibri"/>
        <family val="2"/>
      </rPr>
      <t xml:space="preserve"> ili jednakovrijedno</t>
    </r>
    <r>
      <rPr>
        <sz val="11"/>
        <color indexed="8"/>
        <rFont val="Calibri"/>
        <family val="2"/>
      </rPr>
      <t xml:space="preserve">, dimenzija 1215x80 mm, visina 76 mm, teksturirani difuzor od polikarbonata, reflektor od željeza, kućište od polikarbonata </t>
    </r>
  </si>
  <si>
    <r>
      <rPr>
        <sz val="10"/>
        <rFont val="Arial"/>
        <family val="2"/>
      </rPr>
      <t xml:space="preserve">Dobava, montaža i spajanje nadgradnog LED panela 33 W, 3600 lm, 4000K, IP44 </t>
    </r>
    <r>
      <rPr>
        <b/>
        <sz val="11"/>
        <color indexed="8"/>
        <rFont val="Calibri"/>
        <family val="2"/>
      </rPr>
      <t xml:space="preserve"> ili jednakovrijedno</t>
    </r>
    <r>
      <rPr>
        <sz val="11"/>
        <color indexed="8"/>
        <rFont val="Calibri"/>
        <family val="2"/>
      </rPr>
      <t xml:space="preserve"> , K03</t>
    </r>
    <r>
      <rPr>
        <b/>
        <sz val="11"/>
        <color indexed="8"/>
        <rFont val="Calibri"/>
        <family val="2"/>
      </rPr>
      <t xml:space="preserve"> ili jednakovrijedno</t>
    </r>
    <r>
      <rPr>
        <sz val="11"/>
        <color indexed="8"/>
        <rFont val="Calibri"/>
        <family val="2"/>
      </rPr>
      <t xml:space="preserve">, kućište od aluminija, s  opalnim difuzorom, 597x597 mm, visina 32 mm , UGR≤19  </t>
    </r>
  </si>
  <si>
    <r>
      <rPr>
        <sz val="10"/>
        <rFont val="Arial"/>
        <family val="2"/>
      </rPr>
      <t>Dobava, montaža i spajanje okrugle, nadgradne, stropne ili zidne LED svjetiljke 18W, 4000K, 1200lm, IP65</t>
    </r>
    <r>
      <rPr>
        <b/>
        <sz val="10"/>
        <rFont val="Arial"/>
        <family val="2"/>
      </rPr>
      <t xml:space="preserve"> ili jednakovrijedno</t>
    </r>
    <r>
      <rPr>
        <sz val="10"/>
        <rFont val="Arial"/>
        <family val="2"/>
      </rPr>
      <t xml:space="preserve">, IK10  </t>
    </r>
    <r>
      <rPr>
        <b/>
        <sz val="10"/>
        <rFont val="Arial"/>
        <family val="2"/>
      </rPr>
      <t>ili jednakovrijedno</t>
    </r>
    <r>
      <rPr>
        <sz val="10"/>
        <rFont val="Arial"/>
        <family val="2"/>
      </rPr>
      <t xml:space="preserve">, CRI &gt; 80, promjer 344 mm, visina 120 mm, kućište od kompozitnih materijala, optika od polikarbonata  </t>
    </r>
  </si>
  <si>
    <t>Dobava, montaža i spajanje okrugle, nadgradne, stropne ili zidne LED svjetiljke 24W, 4000K, 1600lm, IP65 ili jednakovrijedno, IK10 ili jednakovrijedno, CRI &gt; 80, promjer 344 mm, visina 120 mm, kućište od kompozitnih materijala, optika od polikarbonata FAZA 1</t>
  </si>
  <si>
    <t>Dobava, montaža i spajanje zidnog asimetričnog LED reflektora LED 63 W, 8320 lm, IP65 ili jednakovrijedno, IK08 ili jednakovrijedno, kompletno s nosačima za montažu FAZA 1</t>
  </si>
  <si>
    <t>Dobava, montaža i spajanje nadgradne LED svjetiljke u panik izvedbi, 6x1W, IP65, 920 lm, autonomije 1 sat. Sa led izvorom svjetlosti 6W.</t>
  </si>
  <si>
    <t>Dobava, montaža i spajanje nadgradne LED svjetiljke u panik izvedbi, 3 W, IP65, 360 lm, autonomije 1 sat. Sa led izvorom svjetlosti 3W.</t>
  </si>
  <si>
    <t xml:space="preserve">Dobava, montaža i spajanje panik nadgradne LED svjetiljke, autonomije 1h, sa LED izvorom svjetlosti 1,2W. Svjetiljka sa piktogramom smjera evakuacije. </t>
  </si>
  <si>
    <t>UKUPNO RASVJETA</t>
  </si>
  <si>
    <t>D</t>
  </si>
  <si>
    <t>KABELI I CIJEVI</t>
  </si>
  <si>
    <t xml:space="preserve">Dobava, polaganje i spajanje kabela NYY-O 4x70 mm2 + 1 x 50 mm2 u PK kanalicu </t>
  </si>
  <si>
    <t>m</t>
  </si>
  <si>
    <t xml:space="preserve">Dobava, polaganje i spajanje kabela NYY-O 4x50 mm2 u PK kanalicu </t>
  </si>
  <si>
    <t xml:space="preserve">Dobava, polaganje i spajanje kabela NYY-J 5x16 mm2 u PK kanalicu </t>
  </si>
  <si>
    <t xml:space="preserve">Dobava, polaganje i spajanje kabela NYM-J 5x6 mm2 u PK kanalicu te u cijevi p/ž </t>
  </si>
  <si>
    <t xml:space="preserve">Dobava, polaganje i spajanje kabela NYY-J 5x2,5 mm2 u PVC cijevi te u cijev u rov        </t>
  </si>
  <si>
    <t xml:space="preserve">Dobava, polaganje i spajanje kabela NYM-J 5x1,5 mm2 u PVC cijevi, u PK kanalicu te SPN cijevi </t>
  </si>
  <si>
    <t xml:space="preserve">Dobava, polaganje i spajanje kabela NYM-J 3x2,5 mm2 u PVC cijevi, u PK kanalicu te SPN cijevi  </t>
  </si>
  <si>
    <t xml:space="preserve">Dobava, polaganje i spajanje kabela NYM-J 3 i 4x1,5 mm2  u  PVC cijevi, u PK kanalicu te SPN cijevi  </t>
  </si>
  <si>
    <t xml:space="preserve">Dobava, polaganje i spajanje kabela H07V-U (ž/z) 10 mm2 u cijevi </t>
  </si>
  <si>
    <t xml:space="preserve">Isporuka i postavljanje PK-kanalica 200 kompletno s nosačima  </t>
  </si>
  <si>
    <t xml:space="preserve">Isporuka i postavljanje PK-kanalica 200 s poklopcem direktno na zid, kompletno sa poklopcima   </t>
  </si>
  <si>
    <t xml:space="preserve">Isporuka i postavljanje PK-kanalica 100 s poklopcem direktno na zid, kompletno sa poklopcima   </t>
  </si>
  <si>
    <t xml:space="preserve">Isporuka i postavljanje PK-kanalica 50 s poklopcem direktno na zid, kompletno sa poklopcima   </t>
  </si>
  <si>
    <t xml:space="preserve">Isporuka i postavljanje PK-kanalica 50 s poklopcem direktno na zid, kompletno sa poklopcima  </t>
  </si>
  <si>
    <t xml:space="preserve">Isporuka i postavljanje SPN cijevi promjera 16 mm kompletno s nosačima  </t>
  </si>
  <si>
    <t xml:space="preserve">Isporuka i postavljanje SPN cijevi promjera 13,5 mm kompletno s nosačima </t>
  </si>
  <si>
    <t>UKUPNO KABELI I INSTALACIJSKI PRIBOR</t>
  </si>
  <si>
    <t>E</t>
  </si>
  <si>
    <t>IZJEDNAČENJE POTENCIJALA I INSTALACIJA ZAŠTITE OD UDARA MUNJE</t>
  </si>
  <si>
    <t xml:space="preserve">Dobava i polaganje trake FeZn 30x4 mm u temelje prilikom betoniranja, kompletno sa spajanjem na armaturu  </t>
  </si>
  <si>
    <t xml:space="preserve">Dobava i polaganje trake FeZn 30x4 mm ispod podloge </t>
  </si>
  <si>
    <t xml:space="preserve">Izrada izvoda iz temeljnog uzemljivača pomoću trake FeZn 25x4 mm dužine 2 m </t>
  </si>
  <si>
    <t xml:space="preserve">Dobava i spajanje križnih spojnica  </t>
  </si>
  <si>
    <t xml:space="preserve">Izrada spoja uzemljivača i stupa zavarivanjem u dužini 10 cm obostrano te zaštita spoja od korozije </t>
  </si>
  <si>
    <t xml:space="preserve">Spoj metalnih masa na instalaciju zaštite od udara munje, kompletno sa svim potrebnim spojnim materijalom i do dva metara trake </t>
  </si>
  <si>
    <t>UKUPNO IZJEDNAČENJE POTENCIJALA I INSTALACIJA ZAŠTITE OD UDARA MUNJE</t>
  </si>
  <si>
    <t>F</t>
  </si>
  <si>
    <t>OSTALI RADOVI</t>
  </si>
  <si>
    <t xml:space="preserve">Dobava i spajanje privremenog ormara s utičnicama za vrijeme izvođenja radova, u cijenu uračunati postavljanje, najam i demontaža ormara </t>
  </si>
  <si>
    <t xml:space="preserve">Ispitivanje elektroinstalacija i izdavanje protokola o ispitivanju - vizualni pregled, ispitivanje neprekinutosti zaštitnog vodiča i uzemljenje metalnih masa, mjerneje otpora izolacije vodiča, mjerenje zaštite (ZUDS, impedancija petlje kvara), mjerenje otpora uzemljenja, ispitivanje i mjerenje panik rasvjete i osvijetljenosti u u radnim, ispitivanje isključenja u slučaju hitnosti  </t>
  </si>
  <si>
    <t xml:space="preserve">Ispitivanje instalacije zaštite od munje </t>
  </si>
  <si>
    <t xml:space="preserve">Označavanje utičnica i prekidača oznakom pripadajućeg strujnog kruga  </t>
  </si>
  <si>
    <t xml:space="preserve">Zaštita grupe kabela na prolazima između požarnih sektora  protupožarnim jastučnim tamponom (odvojeno instalacije niskog napona i odvojeno energetske instalacije), veličina otvora 120x60 mm </t>
  </si>
  <si>
    <t xml:space="preserve">Izrada projektne dokumentacije izvedenog stanja u tri primjerka </t>
  </si>
  <si>
    <t>UKUPNO OSTALI RADOVI</t>
  </si>
  <si>
    <t xml:space="preserve">REKAPITULACIJA </t>
  </si>
  <si>
    <t xml:space="preserve">UKUPNO RAZDJELNICI </t>
  </si>
  <si>
    <t xml:space="preserve">UKUPNO UTIČNICE I PREKIDAČI </t>
  </si>
  <si>
    <t xml:space="preserve">UKUPNO RASVJETA </t>
  </si>
  <si>
    <t xml:space="preserve">UKUPNO KABELI I CIJEVI: </t>
  </si>
  <si>
    <t xml:space="preserve">UKUPNO IZJEDNAČENJE POTENCIJALA I INSTALACIJA ZAŠTITE OD UDARA MUNJE  </t>
  </si>
  <si>
    <t xml:space="preserve">OSTALI RADOVI </t>
  </si>
  <si>
    <t xml:space="preserve">UKUPNO ELEKTROINSTALACIJE </t>
  </si>
  <si>
    <t>PDV 25%</t>
  </si>
  <si>
    <t>SVEUKUPNO:</t>
  </si>
  <si>
    <t>Projektant:</t>
  </si>
  <si>
    <t>Marijan Marciuš, dipl.ing.el.</t>
  </si>
  <si>
    <t xml:space="preserve">Stavka </t>
  </si>
  <si>
    <t>Opis radova</t>
  </si>
  <si>
    <t>jed. mj.</t>
  </si>
  <si>
    <t>kolicina</t>
  </si>
  <si>
    <t>STS-tech d.o.o. Ul. sv: Josipa Radnika, Mursko Središće</t>
  </si>
  <si>
    <t>Građevina:</t>
  </si>
  <si>
    <t>Dogradnja poslovno-proizvodne građevine</t>
  </si>
  <si>
    <t>kčbr 692/6, k.o. Mursko Središće</t>
  </si>
  <si>
    <t>TERMOTEHNIČKE INSTALACIJE</t>
  </si>
  <si>
    <t>PLINSKA INSTALACIJA</t>
  </si>
  <si>
    <t>1.1.</t>
  </si>
  <si>
    <t>PLINSKA INSTALACIJA - NEMJERENI DIO</t>
  </si>
  <si>
    <t>Zamjena sapnice na postojećem regulatoru plina  Itron 133-5-72 pe=5 bara
 pizl=100 mbara
 priključci NO25</t>
  </si>
  <si>
    <t>Qmax = 60  m3/h</t>
  </si>
  <si>
    <t>postojeće sapnica 4,7 mm, nova spanica 6,3 mm</t>
  </si>
  <si>
    <t>Zamjena psotojećeg  plinskog brojila na mjeh s ugrađenim temp. kompenzatorom s rotacijskim brojilom:                                         postojeće brojilo G-16,  Qmin = 0,16 m3/h,  Qmax = 25 m3/h
 priključci NO40                                                                            novo rotacijsko brojilo G-65,  Qmin = 2 m3/h,  Qmax = 100 m3/h, priključci NO50,
Stavka uključuje sav materijal i rad na prilagodbi postojećih cjevnih priključaka i dovođenje do pune funkcionalnosti</t>
  </si>
  <si>
    <t>Dobava  i montaža temperaturnog kompenzatora, uključivo sav rad i materijal do pune funkcionalnosti.</t>
  </si>
  <si>
    <t>Transport navedene opreme do mjesta ugradnje kao i raznošenje opreme i alata po gradilištu. Povrat eventualno preostalog materijala na skladište izvođača.. Čišćenje radilišta nakon završene montaže.</t>
  </si>
  <si>
    <t>Ispitivanje kompletnog plinskog priključka prema  standardu za srednjetlačne plinovode, te preuzimanje od strane distributera</t>
  </si>
  <si>
    <t xml:space="preserve">PLINSKA INSTALACIJA - NEMJERENI DIO  UKUPNO </t>
  </si>
  <si>
    <t>1.2.</t>
  </si>
  <si>
    <t>PLINSKA INSTALACIJA - MJERENI DIO</t>
  </si>
  <si>
    <t>Dobava  i montaža plinske kuglaste slavine za niski tlak zajedno s pripadajućim brtvenim i montažnim materijalom</t>
  </si>
  <si>
    <t xml:space="preserve">NO 40  </t>
  </si>
  <si>
    <t xml:space="preserve">NO 25 </t>
  </si>
  <si>
    <t xml:space="preserve">Dobava i montaža regulatora plina  sa svim potrebnim spojnim i montažnim materijalom
 pe=0,1 bara
 pizl=22 mbara
 priključci NO20
 Qmax = 15  m3/h
</t>
  </si>
  <si>
    <r>
      <rPr>
        <sz val="9"/>
        <color indexed="8"/>
        <rFont val="Arial"/>
        <family val="2"/>
      </rPr>
      <t xml:space="preserve">Dobava i montaža čeličnih bešavnih plinskih cijevi prema DIN 2448 </t>
    </r>
    <r>
      <rPr>
        <b/>
        <sz val="9"/>
        <color indexed="8"/>
        <rFont val="Arial"/>
        <family val="2"/>
      </rPr>
      <t>ili jednakovrijednom normom</t>
    </r>
    <r>
      <rPr>
        <sz val="9"/>
        <color indexed="8"/>
        <rFont val="Arial"/>
        <family val="2"/>
      </rPr>
      <t>, sa fitinzima i ostalim spojnim  i montažnim materijalom za spoj od plinomjera do trošila uključujući zaštine cijevi za prolaz kroz zidove. Plinovod se postavljaju na visini od 4,5 i 8 m. Stavka uključuje i AKZ čišćenjem do metalnog sjaja, jednim temeljnim i dva završna naliča žute boje.</t>
    </r>
  </si>
  <si>
    <t xml:space="preserve">NO 40 </t>
  </si>
  <si>
    <t xml:space="preserve">NO 32 </t>
  </si>
  <si>
    <t>Dobava i montaža plinske infra grijalice snage 45 kW za ulazni tlak 20 mbara, spojno fleksibilno crijevo 1 m, krovni dimovodni nastavak i usis zraka ( koaksijalna cijev sa završnim elemntom  duljine 2,0 m ), ovješenje grijalice. Grijalice ima dodatno izolirani reflektor, priključak plina 1/2", 230 V, 50 Hz, 0,16 kW, visina ovješenja 8 m. Upravljački ormarić za upravljanje jednom grijalicom. U stavku je uključen sav spojni i montažni materijal te izrada i sanacija proboja na krovu.</t>
  </si>
  <si>
    <t>Ispitivanje kompletnog plinskog priključka prema  standardu za niskotlačne plinovode, te preuzimanje od strane distributera</t>
  </si>
  <si>
    <t xml:space="preserve">Spoj trošila na plinsku mrežu ( plinske grijalice 6 kom )
</t>
  </si>
  <si>
    <t>Puštanje u pogon plinskih trošila ovlaštenog servisera.</t>
  </si>
  <si>
    <t>Obuka osoblja investitora za rukovanje i održavanje svih uređaja i cjelokupne instalacije, uključivo izradu i predaju dva primjerka uputa za rukovanje.</t>
  </si>
  <si>
    <t>Projekt izvedenog stanja na temelju promjena koje u jednoj kopiji ucrta izvođač uz isporuku dokumentacije u 4 kopije.</t>
  </si>
  <si>
    <t>PLINSKA INSTALACIJA - MJERENI DIO  F</t>
  </si>
  <si>
    <t>PLINSKA INSTALACIJA UKUPNO F</t>
  </si>
  <si>
    <t>INSTALACIJA VENTILACIJE</t>
  </si>
  <si>
    <t>Demontaža i ponovna monataža aksijalnog zidnog ventilatora na postojećoj hali na suprotni zid zbog izgradnje nove hale uz zid postojeće hale.  Ventilatori su s pretlačnim žaluzijama, upravljačkim regulatorom IRM 30 i potrebnim spojnim i montažnim materijalom. Ugradnja na visini 7 m. Stavka uključuje sav potreban rad i materijal do pune funcionalnosti sa bušenjem zida i pričvrsnim elementima. Stvaka uključuje i sanaciju mjesta demontaže ventilatora.</t>
  </si>
  <si>
    <t xml:space="preserve"> -     230 V,  50 Hz,  334 W</t>
  </si>
  <si>
    <t xml:space="preserve"> -     ugradbeni promjer d=400 mm</t>
  </si>
  <si>
    <r>
      <rPr>
        <sz val="9"/>
        <color indexed="8"/>
        <rFont val="Arial"/>
        <family val="2"/>
      </rPr>
      <t>Dobava i montaža aksijalnog zidnog ventilatora za odsis zraka iz hale i izbacivanje u atmosferu. Ventilatori su s pretlačnim žaluzijama, upravljačkim regulatorom RDV 3-MF ili j</t>
    </r>
    <r>
      <rPr>
        <b/>
        <sz val="9"/>
        <color indexed="8"/>
        <rFont val="Arial"/>
        <family val="2"/>
      </rPr>
      <t>ednakovrijednim upravljačkim regulatorom</t>
    </r>
    <r>
      <rPr>
        <sz val="9"/>
        <color indexed="8"/>
        <rFont val="Arial"/>
        <family val="2"/>
      </rPr>
      <t xml:space="preserve"> i potrebnim spojnim i montažnim materijalom. Ugradnja na visini 7 m. Stavka uključuje sav potreban rad i materijal do pune funcionalnosti sa bušenjem zida i pričvrsnim elementima.</t>
    </r>
  </si>
  <si>
    <t xml:space="preserve"> -     kapacitet     4200 m3/h</t>
  </si>
  <si>
    <t xml:space="preserve"> -     230 V,  50 Hz,  420 W</t>
  </si>
  <si>
    <t xml:space="preserve"> -     tlak  50 Pa</t>
  </si>
  <si>
    <t xml:space="preserve"> -     težina 11,8 kg</t>
  </si>
  <si>
    <t>Puštanje u rad specificirane opreme do potpune pogonske gotovosti , probni pogon u trajanju od 48 sati, balansiranje svih sistema  ali bez troškova energije.</t>
  </si>
  <si>
    <t>Troškovi servisera proizvođača za puštanje u pogon pojedine opreme.</t>
  </si>
  <si>
    <t>Ispitivanje efikasnosti ventilacije od strane ovlaštenog ispitivača i ishođenje atesta.</t>
  </si>
  <si>
    <t>INSTALACIJA VENTILACIJE          UKUPNO</t>
  </si>
  <si>
    <t>REKAPITULACIJA</t>
  </si>
  <si>
    <t>PLINSKA INSTALACIJA   UKUPNO</t>
  </si>
  <si>
    <t>INSTALACIJA VENTILACIJE   UKUPNO</t>
  </si>
  <si>
    <t xml:space="preserve">UKUPNO </t>
  </si>
  <si>
    <t>SVEUKUPNO</t>
  </si>
  <si>
    <t>Projektant:  Stjepan Gradečak, dipl. ing. str.</t>
  </si>
</sst>
</file>

<file path=xl/styles.xml><?xml version="1.0" encoding="utf-8"?>
<styleSheet xmlns="http://schemas.openxmlformats.org/spreadsheetml/2006/main">
  <numFmts count="9">
    <numFmt numFmtId="164" formatCode="General"/>
    <numFmt numFmtId="165" formatCode="_-* #,##0.00\ _k_n_-;\-* #,##0.00\ _k_n_-;_-* \-??\ _k_n_-;_-@_-"/>
    <numFmt numFmtId="166" formatCode="mm/yy"/>
    <numFmt numFmtId="167" formatCode="_-* #,##0.00\ [$kn-41A]_-;\-* #,##0.00\ [$kn-41A]_-;_-* \-??\ [$kn-41A]_-;_-@_-"/>
    <numFmt numFmtId="168" formatCode="@"/>
    <numFmt numFmtId="169" formatCode="0.00"/>
    <numFmt numFmtId="170" formatCode="#,##0.00"/>
    <numFmt numFmtId="171" formatCode="0"/>
    <numFmt numFmtId="172" formatCode="dd\-mmm"/>
  </numFmts>
  <fonts count="21">
    <font>
      <sz val="11"/>
      <color indexed="8"/>
      <name val="Calibri"/>
      <family val="2"/>
    </font>
    <font>
      <sz val="10"/>
      <name val="Arial"/>
      <family val="0"/>
    </font>
    <font>
      <sz val="10"/>
      <color indexed="8"/>
      <name val="Arial"/>
      <family val="2"/>
    </font>
    <font>
      <b/>
      <sz val="11"/>
      <color indexed="8"/>
      <name val="Calibri"/>
      <family val="2"/>
    </font>
    <font>
      <b/>
      <sz val="16"/>
      <color indexed="8"/>
      <name val="CRO_Swiss_Light-Normal"/>
      <family val="0"/>
    </font>
    <font>
      <b/>
      <sz val="16"/>
      <color indexed="8"/>
      <name val="Calibri"/>
      <family val="2"/>
    </font>
    <font>
      <b/>
      <sz val="14"/>
      <color indexed="8"/>
      <name val="Arial"/>
      <family val="2"/>
    </font>
    <font>
      <sz val="10"/>
      <color indexed="8"/>
      <name val="Calibri"/>
      <family val="2"/>
    </font>
    <font>
      <sz val="14"/>
      <color indexed="8"/>
      <name val="Times New Roman"/>
      <family val="1"/>
    </font>
    <font>
      <sz val="16"/>
      <color indexed="8"/>
      <name val="Times New Roman"/>
      <family val="1"/>
    </font>
    <font>
      <b/>
      <sz val="10"/>
      <color indexed="8"/>
      <name val="Calibri"/>
      <family val="2"/>
    </font>
    <font>
      <sz val="10"/>
      <name val="Calibri"/>
      <family val="2"/>
    </font>
    <font>
      <sz val="7"/>
      <name val="Calibri"/>
      <family val="2"/>
    </font>
    <font>
      <sz val="9"/>
      <color indexed="8"/>
      <name val="Arial"/>
      <family val="2"/>
    </font>
    <font>
      <b/>
      <sz val="10"/>
      <color indexed="8"/>
      <name val="Arial"/>
      <family val="2"/>
    </font>
    <font>
      <b/>
      <sz val="11"/>
      <color indexed="10"/>
      <name val="Calibri"/>
      <family val="2"/>
    </font>
    <font>
      <sz val="24"/>
      <name val="Arial"/>
      <family val="2"/>
    </font>
    <font>
      <sz val="10"/>
      <color indexed="10"/>
      <name val="Arial"/>
      <family val="2"/>
    </font>
    <font>
      <b/>
      <sz val="10"/>
      <name val="Arial"/>
      <family val="2"/>
    </font>
    <font>
      <b/>
      <sz val="9"/>
      <color indexed="8"/>
      <name val="Arial"/>
      <family val="2"/>
    </font>
    <font>
      <sz val="9"/>
      <color indexed="8"/>
      <name val="Times New Roman"/>
      <family val="1"/>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4"/>
        <bgColor indexed="64"/>
      </patternFill>
    </fill>
    <fill>
      <patternFill patternType="solid">
        <fgColor indexed="22"/>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thin">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1" fillId="0" borderId="0">
      <alignment/>
      <protection/>
    </xf>
    <xf numFmtId="165" fontId="2" fillId="0" borderId="0">
      <alignment/>
      <protection/>
    </xf>
    <xf numFmtId="165" fontId="2" fillId="0" borderId="0">
      <alignment/>
      <protection/>
    </xf>
  </cellStyleXfs>
  <cellXfs count="360">
    <xf numFmtId="164" fontId="0" fillId="0" borderId="0" xfId="0" applyAlignment="1">
      <alignment/>
    </xf>
    <xf numFmtId="164" fontId="0" fillId="0" borderId="0" xfId="0" applyAlignment="1" applyProtection="1">
      <alignment/>
      <protection locked="0"/>
    </xf>
    <xf numFmtId="164" fontId="3" fillId="0" borderId="0" xfId="0" applyFont="1" applyAlignment="1">
      <alignment/>
    </xf>
    <xf numFmtId="164" fontId="3" fillId="0" borderId="0" xfId="0" applyFont="1" applyAlignment="1" applyProtection="1">
      <alignment/>
      <protection locked="0"/>
    </xf>
    <xf numFmtId="166" fontId="3" fillId="0" borderId="0" xfId="0" applyNumberFormat="1" applyFont="1" applyAlignment="1">
      <alignment horizontal="left"/>
    </xf>
    <xf numFmtId="164" fontId="4" fillId="0" borderId="0" xfId="0" applyFont="1" applyAlignment="1">
      <alignment horizontal="left" vertical="center" indent="5"/>
    </xf>
    <xf numFmtId="164" fontId="5" fillId="0" borderId="0" xfId="0" applyFont="1" applyAlignment="1">
      <alignment horizontal="center"/>
    </xf>
    <xf numFmtId="164" fontId="5" fillId="0" borderId="0" xfId="0" applyFont="1" applyAlignment="1">
      <alignment/>
    </xf>
    <xf numFmtId="164" fontId="5" fillId="0" borderId="0" xfId="0" applyFont="1" applyAlignment="1" applyProtection="1">
      <alignment/>
      <protection locked="0"/>
    </xf>
    <xf numFmtId="164" fontId="6" fillId="0" borderId="0" xfId="0" applyFont="1" applyAlignment="1">
      <alignment horizontal="center" vertical="center"/>
    </xf>
    <xf numFmtId="164" fontId="0" fillId="0" borderId="0" xfId="0" applyAlignment="1" applyProtection="1">
      <alignment horizontal="center"/>
      <protection locked="0"/>
    </xf>
    <xf numFmtId="164" fontId="0" fillId="0" borderId="0" xfId="0" applyAlignment="1">
      <alignment horizontal="center"/>
    </xf>
    <xf numFmtId="164" fontId="0" fillId="2" borderId="0" xfId="0" applyFill="1" applyAlignment="1">
      <alignment/>
    </xf>
    <xf numFmtId="164" fontId="0" fillId="2" borderId="0" xfId="0" applyFill="1" applyAlignment="1" applyProtection="1">
      <alignment/>
      <protection locked="0"/>
    </xf>
    <xf numFmtId="167" fontId="0" fillId="2" borderId="0" xfId="0" applyNumberFormat="1" applyFill="1" applyAlignment="1">
      <alignment horizontal="right"/>
    </xf>
    <xf numFmtId="164" fontId="0" fillId="0" borderId="0" xfId="0" applyAlignment="1">
      <alignment horizontal="right"/>
    </xf>
    <xf numFmtId="167" fontId="0" fillId="0" borderId="0" xfId="0" applyNumberFormat="1" applyAlignment="1">
      <alignment horizontal="right"/>
    </xf>
    <xf numFmtId="164" fontId="0" fillId="2" borderId="1" xfId="0" applyFill="1" applyBorder="1" applyAlignment="1">
      <alignment/>
    </xf>
    <xf numFmtId="164" fontId="0" fillId="2" borderId="2" xfId="0" applyFont="1" applyFill="1" applyBorder="1" applyAlignment="1">
      <alignment/>
    </xf>
    <xf numFmtId="164" fontId="0" fillId="2" borderId="2" xfId="0" applyFont="1" applyFill="1" applyBorder="1" applyAlignment="1" applyProtection="1">
      <alignment/>
      <protection locked="0"/>
    </xf>
    <xf numFmtId="167" fontId="0" fillId="2" borderId="3" xfId="0" applyNumberFormat="1" applyFill="1" applyBorder="1" applyAlignment="1">
      <alignment horizontal="right"/>
    </xf>
    <xf numFmtId="164" fontId="0" fillId="2" borderId="4" xfId="0" applyFill="1" applyBorder="1" applyAlignment="1">
      <alignment/>
    </xf>
    <xf numFmtId="164" fontId="0" fillId="2" borderId="0" xfId="0" applyFont="1" applyFill="1" applyBorder="1" applyAlignment="1">
      <alignment/>
    </xf>
    <xf numFmtId="164" fontId="0" fillId="2" borderId="0" xfId="0" applyFont="1" applyFill="1" applyBorder="1" applyAlignment="1" applyProtection="1">
      <alignment/>
      <protection locked="0"/>
    </xf>
    <xf numFmtId="167" fontId="0" fillId="2" borderId="5" xfId="0" applyNumberFormat="1" applyFill="1" applyBorder="1" applyAlignment="1">
      <alignment horizontal="right"/>
    </xf>
    <xf numFmtId="164" fontId="0" fillId="2" borderId="6" xfId="0" applyFill="1" applyBorder="1" applyAlignment="1">
      <alignment/>
    </xf>
    <xf numFmtId="164" fontId="0" fillId="2" borderId="7" xfId="0" applyFont="1" applyFill="1" applyBorder="1" applyAlignment="1">
      <alignment/>
    </xf>
    <xf numFmtId="164" fontId="0" fillId="2" borderId="7" xfId="0" applyFont="1" applyFill="1" applyBorder="1" applyAlignment="1" applyProtection="1">
      <alignment/>
      <protection locked="0"/>
    </xf>
    <xf numFmtId="167" fontId="0" fillId="2" borderId="8" xfId="0" applyNumberFormat="1" applyFill="1" applyBorder="1" applyAlignment="1">
      <alignment horizontal="right"/>
    </xf>
    <xf numFmtId="164" fontId="7" fillId="0" borderId="0" xfId="0" applyFont="1" applyAlignment="1">
      <alignment wrapText="1"/>
    </xf>
    <xf numFmtId="164" fontId="7" fillId="0" borderId="0" xfId="0" applyFont="1" applyAlignment="1">
      <alignment/>
    </xf>
    <xf numFmtId="164" fontId="7" fillId="0" borderId="0" xfId="0" applyFont="1" applyAlignment="1" applyProtection="1">
      <alignment/>
      <protection locked="0"/>
    </xf>
    <xf numFmtId="164" fontId="8" fillId="0" borderId="0" xfId="0" applyFont="1" applyAlignment="1">
      <alignment horizontal="center" vertical="center"/>
    </xf>
    <xf numFmtId="164" fontId="0" fillId="0" borderId="0" xfId="0" applyAlignment="1" applyProtection="1">
      <alignment/>
      <protection locked="0"/>
    </xf>
    <xf numFmtId="164" fontId="0" fillId="0" borderId="0" xfId="0" applyAlignment="1">
      <alignment wrapText="1"/>
    </xf>
    <xf numFmtId="164" fontId="10" fillId="0" borderId="0" xfId="0" applyFont="1" applyAlignment="1">
      <alignment horizontal="center" wrapText="1"/>
    </xf>
    <xf numFmtId="164" fontId="2" fillId="0" borderId="0" xfId="0" applyFont="1" applyAlignment="1">
      <alignment horizontal="center" vertical="center"/>
    </xf>
    <xf numFmtId="164" fontId="9" fillId="0" borderId="0" xfId="0" applyFont="1" applyAlignment="1">
      <alignment horizontal="center" vertical="center"/>
    </xf>
    <xf numFmtId="164" fontId="0" fillId="0" borderId="0" xfId="0" applyAlignment="1">
      <alignment/>
    </xf>
    <xf numFmtId="164" fontId="10" fillId="0" borderId="0" xfId="0" applyFont="1" applyAlignment="1">
      <alignment wrapText="1"/>
    </xf>
    <xf numFmtId="164" fontId="7" fillId="0" borderId="0" xfId="0" applyFont="1" applyAlignment="1" applyProtection="1">
      <alignment wrapText="1"/>
      <protection locked="0"/>
    </xf>
    <xf numFmtId="164" fontId="7" fillId="0" borderId="0" xfId="0" applyFont="1" applyAlignment="1">
      <alignment vertical="top" wrapText="1"/>
    </xf>
    <xf numFmtId="164" fontId="10" fillId="0" borderId="0" xfId="0" applyFont="1" applyAlignment="1">
      <alignment vertical="top" wrapText="1"/>
    </xf>
    <xf numFmtId="164" fontId="3" fillId="0" borderId="0" xfId="0" applyFont="1" applyAlignment="1">
      <alignment wrapText="1"/>
    </xf>
    <xf numFmtId="168" fontId="7" fillId="0" borderId="0" xfId="0" applyNumberFormat="1" applyFont="1" applyAlignment="1">
      <alignment wrapText="1"/>
    </xf>
    <xf numFmtId="164" fontId="7" fillId="2" borderId="0" xfId="0" applyFont="1" applyFill="1" applyAlignment="1">
      <alignment wrapText="1"/>
    </xf>
    <xf numFmtId="167" fontId="7" fillId="2" borderId="0" xfId="0" applyNumberFormat="1" applyFont="1" applyFill="1" applyAlignment="1" applyProtection="1">
      <alignment wrapText="1"/>
      <protection locked="0"/>
    </xf>
    <xf numFmtId="167" fontId="7" fillId="2" borderId="0" xfId="0" applyNumberFormat="1" applyFont="1" applyFill="1" applyAlignment="1">
      <alignment wrapText="1"/>
    </xf>
    <xf numFmtId="164" fontId="7" fillId="0" borderId="9" xfId="0" applyFont="1" applyBorder="1" applyAlignment="1">
      <alignment wrapText="1"/>
    </xf>
    <xf numFmtId="164" fontId="3" fillId="0" borderId="9" xfId="0" applyFont="1" applyBorder="1" applyAlignment="1">
      <alignment wrapText="1"/>
    </xf>
    <xf numFmtId="164" fontId="7" fillId="0" borderId="9" xfId="0" applyFont="1" applyBorder="1" applyAlignment="1" applyProtection="1">
      <alignment wrapText="1"/>
      <protection locked="0"/>
    </xf>
    <xf numFmtId="167" fontId="7" fillId="0" borderId="9" xfId="0" applyNumberFormat="1" applyFont="1" applyBorder="1" applyAlignment="1">
      <alignment wrapText="1"/>
    </xf>
    <xf numFmtId="168" fontId="7" fillId="0" borderId="0" xfId="0" applyNumberFormat="1" applyFont="1" applyAlignment="1">
      <alignment vertical="top" wrapText="1"/>
    </xf>
    <xf numFmtId="168" fontId="7" fillId="2" borderId="0" xfId="0" applyNumberFormat="1" applyFont="1" applyFill="1" applyAlignment="1">
      <alignment vertical="top" wrapText="1"/>
    </xf>
    <xf numFmtId="164" fontId="7" fillId="2" borderId="0" xfId="0" applyFont="1" applyFill="1" applyAlignment="1">
      <alignment vertical="top" wrapText="1"/>
    </xf>
    <xf numFmtId="169" fontId="7" fillId="2" borderId="0" xfId="0" applyNumberFormat="1" applyFont="1" applyFill="1" applyAlignment="1">
      <alignment wrapText="1"/>
    </xf>
    <xf numFmtId="169" fontId="7" fillId="0" borderId="0" xfId="0" applyNumberFormat="1" applyFont="1" applyAlignment="1">
      <alignment wrapText="1"/>
    </xf>
    <xf numFmtId="168" fontId="7" fillId="2" borderId="0" xfId="0" applyNumberFormat="1" applyFont="1" applyFill="1" applyBorder="1" applyAlignment="1">
      <alignment wrapText="1"/>
    </xf>
    <xf numFmtId="164" fontId="3" fillId="2" borderId="0" xfId="0" applyFont="1" applyFill="1" applyBorder="1" applyAlignment="1">
      <alignment wrapText="1"/>
    </xf>
    <xf numFmtId="164" fontId="7" fillId="2" borderId="0" xfId="0" applyFont="1" applyFill="1" applyBorder="1" applyAlignment="1">
      <alignment wrapText="1"/>
    </xf>
    <xf numFmtId="164" fontId="7" fillId="2" borderId="0" xfId="0" applyFont="1" applyFill="1" applyBorder="1" applyAlignment="1" applyProtection="1">
      <alignment wrapText="1"/>
      <protection locked="0"/>
    </xf>
    <xf numFmtId="167" fontId="7" fillId="2" borderId="0" xfId="0" applyNumberFormat="1" applyFont="1" applyFill="1" applyBorder="1" applyAlignment="1">
      <alignment wrapText="1"/>
    </xf>
    <xf numFmtId="168" fontId="3" fillId="0" borderId="0" xfId="0" applyNumberFormat="1" applyFont="1" applyAlignment="1">
      <alignment wrapText="1"/>
    </xf>
    <xf numFmtId="170" fontId="7" fillId="2" borderId="0" xfId="0" applyNumberFormat="1" applyFont="1" applyFill="1" applyAlignment="1">
      <alignment wrapText="1"/>
    </xf>
    <xf numFmtId="170" fontId="7" fillId="0" borderId="0" xfId="0" applyNumberFormat="1" applyFont="1" applyAlignment="1">
      <alignment wrapText="1"/>
    </xf>
    <xf numFmtId="168" fontId="7" fillId="0" borderId="9" xfId="0" applyNumberFormat="1" applyFont="1" applyBorder="1" applyAlignment="1">
      <alignment wrapText="1"/>
    </xf>
    <xf numFmtId="164" fontId="0" fillId="0" borderId="9" xfId="0" applyBorder="1" applyAlignment="1">
      <alignment wrapText="1"/>
    </xf>
    <xf numFmtId="168" fontId="7" fillId="2" borderId="0" xfId="0" applyNumberFormat="1" applyFont="1" applyFill="1" applyAlignment="1">
      <alignment wrapText="1"/>
    </xf>
    <xf numFmtId="164" fontId="3" fillId="2" borderId="0" xfId="0" applyFont="1" applyFill="1" applyAlignment="1">
      <alignment wrapText="1"/>
    </xf>
    <xf numFmtId="164" fontId="7" fillId="2" borderId="0" xfId="0" applyFont="1" applyFill="1" applyAlignment="1" applyProtection="1">
      <alignment wrapText="1"/>
      <protection locked="0"/>
    </xf>
    <xf numFmtId="167" fontId="7" fillId="0" borderId="0" xfId="0" applyNumberFormat="1" applyFont="1" applyAlignment="1">
      <alignment wrapText="1"/>
    </xf>
    <xf numFmtId="164" fontId="7" fillId="3" borderId="0" xfId="0" applyFont="1" applyFill="1" applyAlignment="1">
      <alignment wrapText="1"/>
    </xf>
    <xf numFmtId="164" fontId="7" fillId="0" borderId="0" xfId="0" applyFont="1" applyAlignment="1">
      <alignment horizontal="left" wrapText="1"/>
    </xf>
    <xf numFmtId="164" fontId="7" fillId="2" borderId="0" xfId="0" applyFont="1" applyFill="1" applyAlignment="1">
      <alignment horizontal="center" wrapText="1"/>
    </xf>
    <xf numFmtId="168" fontId="7" fillId="0" borderId="9" xfId="0" applyNumberFormat="1" applyFont="1" applyBorder="1" applyAlignment="1">
      <alignment vertical="top" wrapText="1"/>
    </xf>
    <xf numFmtId="164" fontId="7" fillId="0" borderId="9" xfId="0" applyFont="1" applyBorder="1" applyAlignment="1">
      <alignment vertical="top" wrapText="1"/>
    </xf>
    <xf numFmtId="164" fontId="3" fillId="2" borderId="0" xfId="0" applyFont="1" applyFill="1" applyAlignment="1">
      <alignment vertical="top" wrapText="1"/>
    </xf>
    <xf numFmtId="168" fontId="10" fillId="0" borderId="0" xfId="0" applyNumberFormat="1" applyFont="1" applyAlignment="1">
      <alignment vertical="top" wrapText="1"/>
    </xf>
    <xf numFmtId="164" fontId="7" fillId="0" borderId="0" xfId="0" applyFont="1" applyFill="1" applyAlignment="1">
      <alignment vertical="top" wrapText="1"/>
    </xf>
    <xf numFmtId="169" fontId="7" fillId="0" borderId="9" xfId="0" applyNumberFormat="1" applyFont="1" applyBorder="1" applyAlignment="1">
      <alignment wrapText="1"/>
    </xf>
    <xf numFmtId="164" fontId="3" fillId="0" borderId="0" xfId="0" applyFont="1" applyAlignment="1">
      <alignment vertical="top" wrapText="1"/>
    </xf>
    <xf numFmtId="168" fontId="3" fillId="0" borderId="0" xfId="0" applyNumberFormat="1" applyFont="1" applyAlignment="1">
      <alignment vertical="top" wrapText="1"/>
    </xf>
    <xf numFmtId="164" fontId="7" fillId="3" borderId="0" xfId="0" applyFont="1" applyFill="1" applyAlignment="1" applyProtection="1">
      <alignment wrapText="1"/>
      <protection locked="0"/>
    </xf>
    <xf numFmtId="164" fontId="7" fillId="0" borderId="0" xfId="0" applyFont="1" applyFill="1" applyAlignment="1">
      <alignment wrapText="1"/>
    </xf>
    <xf numFmtId="168" fontId="7" fillId="0" borderId="0" xfId="0" applyNumberFormat="1" applyFont="1" applyAlignment="1">
      <alignment horizontal="justify" wrapText="1"/>
    </xf>
    <xf numFmtId="164" fontId="7" fillId="0" borderId="0" xfId="0" applyFont="1" applyAlignment="1">
      <alignment/>
    </xf>
    <xf numFmtId="164" fontId="7" fillId="0" borderId="0" xfId="0" applyFont="1" applyFill="1" applyAlignment="1">
      <alignment/>
    </xf>
    <xf numFmtId="164" fontId="11" fillId="0" borderId="0" xfId="0" applyFont="1" applyAlignment="1">
      <alignment horizontal="justify"/>
    </xf>
    <xf numFmtId="164" fontId="11" fillId="0" borderId="0" xfId="0" applyFont="1" applyFill="1" applyAlignment="1">
      <alignment horizontal="justify"/>
    </xf>
    <xf numFmtId="164" fontId="7" fillId="0" borderId="0" xfId="0" applyFont="1" applyAlignment="1">
      <alignment horizontal="justify"/>
    </xf>
    <xf numFmtId="167" fontId="7" fillId="0" borderId="0" xfId="0" applyNumberFormat="1" applyFont="1" applyAlignment="1" applyProtection="1">
      <alignment wrapText="1"/>
      <protection locked="0"/>
    </xf>
    <xf numFmtId="164" fontId="0" fillId="3" borderId="0" xfId="0" applyFill="1" applyAlignment="1">
      <alignment wrapText="1"/>
    </xf>
    <xf numFmtId="168" fontId="7" fillId="2" borderId="10" xfId="0" applyNumberFormat="1" applyFont="1" applyFill="1" applyBorder="1" applyAlignment="1">
      <alignment vertical="top" wrapText="1"/>
    </xf>
    <xf numFmtId="164" fontId="3" fillId="2" borderId="10" xfId="0" applyFont="1" applyFill="1" applyBorder="1" applyAlignment="1">
      <alignment vertical="top" wrapText="1"/>
    </xf>
    <xf numFmtId="164" fontId="7" fillId="2" borderId="10" xfId="0" applyFont="1" applyFill="1" applyBorder="1" applyAlignment="1">
      <alignment wrapText="1"/>
    </xf>
    <xf numFmtId="164" fontId="7" fillId="2" borderId="10" xfId="0" applyFont="1" applyFill="1" applyBorder="1" applyAlignment="1" applyProtection="1">
      <alignment wrapText="1"/>
      <protection locked="0"/>
    </xf>
    <xf numFmtId="167" fontId="7" fillId="2" borderId="10" xfId="0" applyNumberFormat="1" applyFont="1" applyFill="1" applyBorder="1" applyAlignment="1">
      <alignment wrapText="1"/>
    </xf>
    <xf numFmtId="164" fontId="0" fillId="0" borderId="10" xfId="0" applyBorder="1" applyAlignment="1">
      <alignment wrapText="1"/>
    </xf>
    <xf numFmtId="164" fontId="13" fillId="0" borderId="0" xfId="0" applyFont="1" applyAlignment="1">
      <alignment vertical="top" wrapText="1"/>
    </xf>
    <xf numFmtId="164" fontId="7" fillId="0" borderId="0" xfId="0" applyFont="1" applyFill="1" applyBorder="1" applyAlignment="1">
      <alignment horizontal="left" wrapText="1"/>
    </xf>
    <xf numFmtId="164" fontId="10" fillId="2" borderId="0" xfId="0" applyFont="1" applyFill="1" applyAlignment="1">
      <alignment vertical="top" wrapText="1"/>
    </xf>
    <xf numFmtId="168" fontId="0" fillId="0" borderId="0" xfId="0" applyNumberFormat="1" applyAlignment="1">
      <alignment/>
    </xf>
    <xf numFmtId="164" fontId="14" fillId="0" borderId="0" xfId="0" applyFont="1" applyAlignment="1">
      <alignment horizontal="center"/>
    </xf>
    <xf numFmtId="164" fontId="14" fillId="0" borderId="0" xfId="0" applyFont="1" applyAlignment="1">
      <alignment horizontal="center" vertical="center"/>
    </xf>
    <xf numFmtId="168" fontId="0" fillId="2" borderId="0" xfId="0" applyNumberFormat="1" applyFill="1" applyAlignment="1">
      <alignment/>
    </xf>
    <xf numFmtId="164" fontId="0" fillId="2" borderId="0" xfId="0" applyFont="1" applyFill="1" applyAlignment="1">
      <alignment horizontal="left"/>
    </xf>
    <xf numFmtId="168" fontId="0" fillId="2" borderId="1" xfId="0" applyNumberFormat="1" applyFill="1" applyBorder="1" applyAlignment="1">
      <alignment/>
    </xf>
    <xf numFmtId="164" fontId="3" fillId="2" borderId="2" xfId="0" applyFont="1" applyFill="1" applyBorder="1" applyAlignment="1">
      <alignment horizontal="center"/>
    </xf>
    <xf numFmtId="164" fontId="3" fillId="2" borderId="2" xfId="0" applyFont="1" applyFill="1" applyBorder="1" applyAlignment="1">
      <alignment/>
    </xf>
    <xf numFmtId="164" fontId="0" fillId="2" borderId="3" xfId="0" applyFill="1" applyBorder="1" applyAlignment="1">
      <alignment/>
    </xf>
    <xf numFmtId="168" fontId="0" fillId="2" borderId="4" xfId="0" applyNumberFormat="1" applyFill="1" applyBorder="1" applyAlignment="1">
      <alignment/>
    </xf>
    <xf numFmtId="168" fontId="0" fillId="2" borderId="6" xfId="0" applyNumberFormat="1" applyFill="1" applyBorder="1" applyAlignment="1">
      <alignment/>
    </xf>
    <xf numFmtId="164" fontId="15" fillId="2" borderId="7" xfId="0" applyFont="1" applyFill="1" applyBorder="1" applyAlignment="1">
      <alignment/>
    </xf>
    <xf numFmtId="164" fontId="15" fillId="2" borderId="7" xfId="0" applyFont="1" applyFill="1" applyBorder="1" applyAlignment="1" applyProtection="1">
      <alignment/>
      <protection locked="0"/>
    </xf>
    <xf numFmtId="167" fontId="15" fillId="2" borderId="8" xfId="0" applyNumberFormat="1" applyFont="1" applyFill="1" applyBorder="1" applyAlignment="1">
      <alignment horizontal="right"/>
    </xf>
    <xf numFmtId="167" fontId="0" fillId="0" borderId="0" xfId="0" applyNumberFormat="1" applyAlignment="1">
      <alignment/>
    </xf>
    <xf numFmtId="164" fontId="1" fillId="0" borderId="0" xfId="21" applyFont="1" applyBorder="1">
      <alignment/>
      <protection/>
    </xf>
    <xf numFmtId="164" fontId="1" fillId="0" borderId="0" xfId="21" applyFont="1" applyBorder="1" applyAlignment="1">
      <alignment wrapText="1"/>
      <protection/>
    </xf>
    <xf numFmtId="164" fontId="1" fillId="0" borderId="0" xfId="21" applyFont="1" applyBorder="1" applyAlignment="1">
      <alignment vertical="top" wrapText="1"/>
      <protection/>
    </xf>
    <xf numFmtId="168" fontId="1" fillId="0" borderId="11" xfId="21" applyNumberFormat="1" applyFont="1" applyBorder="1" applyAlignment="1">
      <alignment horizontal="justify" vertical="top" wrapText="1"/>
      <protection/>
    </xf>
    <xf numFmtId="164" fontId="1" fillId="0" borderId="11" xfId="21" applyFont="1" applyBorder="1" applyAlignment="1">
      <alignment horizontal="left" vertical="top"/>
      <protection/>
    </xf>
    <xf numFmtId="164" fontId="1" fillId="0" borderId="11" xfId="21" applyFont="1" applyBorder="1" applyAlignment="1">
      <alignment horizontal="right" wrapText="1"/>
      <protection/>
    </xf>
    <xf numFmtId="164" fontId="1" fillId="0" borderId="11" xfId="21" applyFont="1" applyBorder="1" applyAlignment="1" applyProtection="1">
      <alignment horizontal="justify" wrapText="1"/>
      <protection locked="0"/>
    </xf>
    <xf numFmtId="168" fontId="1" fillId="0" borderId="0" xfId="21" applyNumberFormat="1" applyFont="1" applyAlignment="1">
      <alignment vertical="top"/>
      <protection/>
    </xf>
    <xf numFmtId="164" fontId="1" fillId="0" borderId="0" xfId="21" applyFont="1" applyAlignment="1">
      <alignment horizontal="left" vertical="top"/>
      <protection/>
    </xf>
    <xf numFmtId="164" fontId="1" fillId="0" borderId="0" xfId="21" applyFont="1">
      <alignment/>
      <protection/>
    </xf>
    <xf numFmtId="164" fontId="1" fillId="0" borderId="0" xfId="21" applyFont="1" applyAlignment="1">
      <alignment horizontal="right"/>
      <protection/>
    </xf>
    <xf numFmtId="164" fontId="1" fillId="0" borderId="0" xfId="21" applyFont="1" applyProtection="1">
      <alignment/>
      <protection locked="0"/>
    </xf>
    <xf numFmtId="168" fontId="1" fillId="0" borderId="0" xfId="21" applyNumberFormat="1" applyFont="1" applyBorder="1" applyAlignment="1">
      <alignment horizontal="justify" vertical="top" wrapText="1"/>
      <protection/>
    </xf>
    <xf numFmtId="164" fontId="1" fillId="0" borderId="0" xfId="21" applyFont="1" applyBorder="1" applyAlignment="1">
      <alignment horizontal="left" vertical="top"/>
      <protection/>
    </xf>
    <xf numFmtId="164" fontId="1" fillId="0" borderId="0" xfId="21" applyFont="1" applyBorder="1" applyAlignment="1">
      <alignment horizontal="right" wrapText="1"/>
      <protection/>
    </xf>
    <xf numFmtId="164" fontId="1" fillId="0" borderId="0" xfId="21" applyFont="1" applyBorder="1" applyAlignment="1" applyProtection="1">
      <alignment horizontal="justify" wrapText="1"/>
      <protection locked="0"/>
    </xf>
    <xf numFmtId="171" fontId="1" fillId="0" borderId="0" xfId="21" applyNumberFormat="1" applyFont="1" applyAlignment="1">
      <alignment horizontal="justify" vertical="top" wrapText="1"/>
      <protection/>
    </xf>
    <xf numFmtId="164" fontId="16" fillId="0" borderId="0" xfId="21" applyFont="1" applyBorder="1" applyAlignment="1">
      <alignment horizontal="center" vertical="top" wrapText="1"/>
      <protection/>
    </xf>
    <xf numFmtId="164" fontId="17" fillId="0" borderId="0" xfId="21" applyFont="1" applyAlignment="1">
      <alignment horizontal="right" wrapText="1"/>
      <protection/>
    </xf>
    <xf numFmtId="164" fontId="1" fillId="0" borderId="0" xfId="21" applyFont="1" applyAlignment="1">
      <alignment horizontal="left" vertical="top" wrapText="1"/>
      <protection/>
    </xf>
    <xf numFmtId="164" fontId="1" fillId="0" borderId="0" xfId="21" applyFont="1" applyAlignment="1">
      <alignment horizontal="center" vertical="top" wrapText="1"/>
      <protection/>
    </xf>
    <xf numFmtId="164" fontId="1" fillId="0" borderId="0" xfId="21" applyFont="1" applyAlignment="1">
      <alignment horizontal="right" vertical="top" wrapText="1"/>
      <protection/>
    </xf>
    <xf numFmtId="164" fontId="1" fillId="0" borderId="0" xfId="21" applyFont="1" applyAlignment="1" applyProtection="1">
      <alignment horizontal="center" vertical="top" wrapText="1"/>
      <protection locked="0"/>
    </xf>
    <xf numFmtId="171" fontId="1" fillId="0" borderId="0" xfId="21" applyNumberFormat="1" applyFont="1" applyAlignment="1">
      <alignment horizontal="left" vertical="top"/>
      <protection/>
    </xf>
    <xf numFmtId="168" fontId="1" fillId="0" borderId="0" xfId="21" applyNumberFormat="1" applyFont="1" applyBorder="1" applyAlignment="1">
      <alignment horizontal="left" vertical="top" wrapText="1"/>
      <protection/>
    </xf>
    <xf numFmtId="170" fontId="1" fillId="0" borderId="0" xfId="21" applyNumberFormat="1" applyFont="1" applyAlignment="1">
      <alignment horizontal="right" vertical="center"/>
      <protection/>
    </xf>
    <xf numFmtId="168" fontId="1" fillId="0" borderId="0" xfId="21" applyNumberFormat="1" applyFont="1" applyAlignment="1">
      <alignment horizontal="left" vertical="top" wrapText="1"/>
      <protection/>
    </xf>
    <xf numFmtId="168" fontId="1" fillId="0" borderId="0" xfId="21" applyNumberFormat="1" applyFont="1" applyAlignment="1">
      <alignment horizontal="left" vertical="center" wrapText="1"/>
      <protection/>
    </xf>
    <xf numFmtId="168" fontId="1" fillId="0" borderId="0" xfId="21" applyNumberFormat="1" applyFont="1" applyAlignment="1">
      <alignment horizontal="right" vertical="center" wrapText="1"/>
      <protection/>
    </xf>
    <xf numFmtId="168" fontId="1" fillId="0" borderId="0" xfId="21" applyNumberFormat="1" applyFont="1" applyAlignment="1" applyProtection="1">
      <alignment horizontal="left" vertical="center" wrapText="1"/>
      <protection locked="0"/>
    </xf>
    <xf numFmtId="170" fontId="1" fillId="0" borderId="0" xfId="21" applyNumberFormat="1" applyFont="1" applyAlignment="1">
      <alignment vertical="center"/>
      <protection/>
    </xf>
    <xf numFmtId="168" fontId="1" fillId="0" borderId="0" xfId="21" applyNumberFormat="1" applyFont="1" applyAlignment="1">
      <alignment horizontal="right" vertical="top" wrapText="1"/>
      <protection/>
    </xf>
    <xf numFmtId="168" fontId="1" fillId="0" borderId="0" xfId="21" applyNumberFormat="1" applyFont="1" applyAlignment="1" applyProtection="1">
      <alignment horizontal="left" vertical="top" wrapText="1"/>
      <protection locked="0"/>
    </xf>
    <xf numFmtId="164" fontId="1" fillId="0" borderId="0" xfId="21" applyFont="1" applyAlignment="1">
      <alignment horizontal="justify" vertical="top" wrapText="1"/>
      <protection/>
    </xf>
    <xf numFmtId="164" fontId="1" fillId="0" borderId="0" xfId="21" applyFont="1" applyAlignment="1">
      <alignment horizontal="right" wrapText="1"/>
      <protection/>
    </xf>
    <xf numFmtId="171" fontId="1" fillId="0" borderId="0" xfId="21" applyNumberFormat="1" applyFont="1" applyAlignment="1" applyProtection="1">
      <alignment horizontal="right" wrapText="1"/>
      <protection locked="0"/>
    </xf>
    <xf numFmtId="164" fontId="1" fillId="0" borderId="0" xfId="21" applyFont="1" applyAlignment="1" applyProtection="1">
      <alignment horizontal="justify" wrapText="1"/>
      <protection locked="0"/>
    </xf>
    <xf numFmtId="164" fontId="1" fillId="0" borderId="0" xfId="21" applyFont="1" applyFill="1" applyAlignment="1">
      <alignment horizontal="left" vertical="top" wrapText="1"/>
      <protection/>
    </xf>
    <xf numFmtId="167" fontId="17" fillId="0" borderId="0" xfId="21" applyNumberFormat="1" applyFont="1" applyAlignment="1" applyProtection="1">
      <alignment horizontal="justify" wrapText="1"/>
      <protection locked="0"/>
    </xf>
    <xf numFmtId="167" fontId="17" fillId="0" borderId="0" xfId="21" applyNumberFormat="1" applyFont="1" applyAlignment="1">
      <alignment horizontal="right" wrapText="1"/>
      <protection/>
    </xf>
    <xf numFmtId="168" fontId="17" fillId="0" borderId="0" xfId="21" applyNumberFormat="1" applyFont="1" applyAlignment="1">
      <alignment horizontal="justify" vertical="top" wrapText="1"/>
      <protection/>
    </xf>
    <xf numFmtId="164" fontId="1" fillId="0" borderId="0" xfId="21" applyFont="1" applyAlignment="1">
      <alignment horizontal="left" wrapText="1"/>
      <protection/>
    </xf>
    <xf numFmtId="167" fontId="17" fillId="0" borderId="0" xfId="21" applyNumberFormat="1" applyFont="1" applyAlignment="1">
      <alignment horizontal="right" vertical="top" wrapText="1"/>
      <protection/>
    </xf>
    <xf numFmtId="164" fontId="1" fillId="0" borderId="0" xfId="21" applyFont="1" applyAlignment="1">
      <alignment wrapText="1"/>
      <protection/>
    </xf>
    <xf numFmtId="167" fontId="1" fillId="0" borderId="0" xfId="21" applyNumberFormat="1" applyFont="1" applyProtection="1">
      <alignment/>
      <protection locked="0"/>
    </xf>
    <xf numFmtId="167" fontId="1" fillId="0" borderId="0" xfId="21" applyNumberFormat="1" applyFont="1">
      <alignment/>
      <protection/>
    </xf>
    <xf numFmtId="168" fontId="1" fillId="0" borderId="0" xfId="21" applyNumberFormat="1" applyFont="1" applyAlignment="1">
      <alignment horizontal="justify" vertical="top" wrapText="1"/>
      <protection/>
    </xf>
    <xf numFmtId="167" fontId="1" fillId="0" borderId="0" xfId="21" applyNumberFormat="1" applyFont="1" applyAlignment="1" applyProtection="1">
      <alignment horizontal="right" wrapText="1"/>
      <protection locked="0"/>
    </xf>
    <xf numFmtId="167" fontId="1" fillId="0" borderId="0" xfId="21" applyNumberFormat="1" applyFont="1" applyAlignment="1">
      <alignment horizontal="right" wrapText="1"/>
      <protection/>
    </xf>
    <xf numFmtId="168" fontId="1" fillId="2" borderId="0" xfId="21" applyNumberFormat="1" applyFont="1" applyFill="1" applyAlignment="1">
      <alignment horizontal="justify" vertical="top" wrapText="1"/>
      <protection/>
    </xf>
    <xf numFmtId="164" fontId="1" fillId="2" borderId="0" xfId="21" applyFont="1" applyFill="1" applyAlignment="1">
      <alignment horizontal="left" vertical="top" wrapText="1"/>
      <protection/>
    </xf>
    <xf numFmtId="164" fontId="1" fillId="2" borderId="0" xfId="21" applyFont="1" applyFill="1" applyAlignment="1">
      <alignment horizontal="right" wrapText="1"/>
      <protection/>
    </xf>
    <xf numFmtId="167" fontId="1" fillId="2" borderId="0" xfId="21" applyNumberFormat="1" applyFont="1" applyFill="1" applyAlignment="1" applyProtection="1">
      <alignment horizontal="right" wrapText="1"/>
      <protection locked="0"/>
    </xf>
    <xf numFmtId="167" fontId="1" fillId="2" borderId="0" xfId="21" applyNumberFormat="1" applyFont="1" applyFill="1" applyAlignment="1">
      <alignment horizontal="right" wrapText="1"/>
      <protection/>
    </xf>
    <xf numFmtId="167" fontId="1" fillId="2" borderId="0" xfId="21" applyNumberFormat="1" applyFont="1" applyFill="1" applyAlignment="1" applyProtection="1">
      <alignment horizontal="right" wrapText="1"/>
      <protection locked="0"/>
    </xf>
    <xf numFmtId="167" fontId="1" fillId="2" borderId="0" xfId="21" applyNumberFormat="1" applyFont="1" applyFill="1" applyAlignment="1">
      <alignment horizontal="right" wrapText="1"/>
      <protection/>
    </xf>
    <xf numFmtId="168" fontId="1" fillId="4" borderId="0" xfId="21" applyNumberFormat="1" applyFont="1" applyFill="1" applyAlignment="1">
      <alignment vertical="top"/>
      <protection/>
    </xf>
    <xf numFmtId="164" fontId="1" fillId="4" borderId="0" xfId="21" applyFont="1" applyFill="1" applyAlignment="1">
      <alignment horizontal="left" vertical="top" wrapText="1"/>
      <protection/>
    </xf>
    <xf numFmtId="164" fontId="1" fillId="4" borderId="0" xfId="21" applyFont="1" applyFill="1" applyAlignment="1">
      <alignment horizontal="right" wrapText="1"/>
      <protection/>
    </xf>
    <xf numFmtId="167" fontId="1" fillId="4" borderId="0" xfId="21" applyNumberFormat="1" applyFont="1" applyFill="1" applyAlignment="1" applyProtection="1">
      <alignment horizontal="justify" wrapText="1"/>
      <protection locked="0"/>
    </xf>
    <xf numFmtId="167" fontId="1" fillId="4" borderId="0" xfId="21" applyNumberFormat="1" applyFont="1" applyFill="1" applyAlignment="1">
      <alignment horizontal="right" wrapText="1"/>
      <protection/>
    </xf>
    <xf numFmtId="164" fontId="1" fillId="0" borderId="0" xfId="21" applyFont="1" applyAlignment="1">
      <alignment horizontal="center" wrapText="1"/>
      <protection/>
    </xf>
    <xf numFmtId="167" fontId="1" fillId="0" borderId="0" xfId="21" applyNumberFormat="1" applyFont="1" applyAlignment="1" applyProtection="1">
      <alignment horizontal="justify" wrapText="1"/>
      <protection locked="0"/>
    </xf>
    <xf numFmtId="171" fontId="1" fillId="2" borderId="0" xfId="21" applyNumberFormat="1" applyFont="1" applyFill="1" applyAlignment="1">
      <alignment horizontal="justify" vertical="top" wrapText="1"/>
      <protection/>
    </xf>
    <xf numFmtId="164" fontId="1" fillId="2" borderId="0" xfId="21" applyFont="1" applyFill="1" applyAlignment="1">
      <alignment horizontal="center" wrapText="1"/>
      <protection/>
    </xf>
    <xf numFmtId="171" fontId="1" fillId="2" borderId="0" xfId="21" applyNumberFormat="1" applyFont="1" applyFill="1" applyAlignment="1">
      <alignment horizontal="right" wrapText="1"/>
      <protection/>
    </xf>
    <xf numFmtId="171" fontId="1" fillId="2" borderId="0" xfId="21" applyNumberFormat="1" applyFont="1" applyFill="1" applyAlignment="1">
      <alignment horizontal="left" vertical="top"/>
      <protection/>
    </xf>
    <xf numFmtId="164" fontId="1" fillId="2" borderId="0" xfId="21" applyFont="1" applyFill="1" applyAlignment="1">
      <alignment horizontal="center"/>
      <protection/>
    </xf>
    <xf numFmtId="171" fontId="1" fillId="2" borderId="0" xfId="21" applyNumberFormat="1" applyFont="1" applyFill="1" applyAlignment="1">
      <alignment horizontal="right"/>
      <protection/>
    </xf>
    <xf numFmtId="164" fontId="1" fillId="0" borderId="0" xfId="21" applyFont="1" applyAlignment="1">
      <alignment horizontal="center"/>
      <protection/>
    </xf>
    <xf numFmtId="171" fontId="1" fillId="0" borderId="0" xfId="21" applyNumberFormat="1" applyFont="1" applyAlignment="1">
      <alignment horizontal="right"/>
      <protection/>
    </xf>
    <xf numFmtId="164" fontId="1" fillId="2" borderId="0" xfId="21" applyFont="1" applyFill="1" applyAlignment="1">
      <alignment horizontal="right"/>
      <protection/>
    </xf>
    <xf numFmtId="168" fontId="1" fillId="4" borderId="0" xfId="21" applyNumberFormat="1" applyFont="1" applyFill="1" applyAlignment="1">
      <alignment horizontal="left" vertical="top" wrapText="1"/>
      <protection/>
    </xf>
    <xf numFmtId="164" fontId="1" fillId="4" borderId="0" xfId="21" applyFont="1" applyFill="1" applyAlignment="1">
      <alignment horizontal="center" wrapText="1"/>
      <protection/>
    </xf>
    <xf numFmtId="164" fontId="1" fillId="4" borderId="0" xfId="21" applyFont="1" applyFill="1" applyAlignment="1">
      <alignment horizontal="right"/>
      <protection/>
    </xf>
    <xf numFmtId="167" fontId="1" fillId="4" borderId="0" xfId="21" applyNumberFormat="1" applyFont="1" applyFill="1" applyProtection="1">
      <alignment/>
      <protection locked="0"/>
    </xf>
    <xf numFmtId="167" fontId="1" fillId="4" borderId="0" xfId="21" applyNumberFormat="1" applyFont="1" applyFill="1">
      <alignment/>
      <protection/>
    </xf>
    <xf numFmtId="171" fontId="1" fillId="0" borderId="0" xfId="21" applyNumberFormat="1" applyFont="1" applyAlignment="1">
      <alignment vertical="top"/>
      <protection/>
    </xf>
    <xf numFmtId="167" fontId="1" fillId="2" borderId="0" xfId="21" applyNumberFormat="1" applyFont="1" applyFill="1" applyAlignment="1" applyProtection="1">
      <alignment horizontal="center" wrapText="1"/>
      <protection locked="0"/>
    </xf>
    <xf numFmtId="171" fontId="1" fillId="5" borderId="0" xfId="21" applyNumberFormat="1" applyFont="1" applyFill="1" applyAlignment="1">
      <alignment horizontal="justify" vertical="top" wrapText="1"/>
      <protection/>
    </xf>
    <xf numFmtId="164" fontId="1" fillId="5" borderId="0" xfId="21" applyFont="1" applyFill="1" applyAlignment="1">
      <alignment horizontal="right" wrapText="1"/>
      <protection/>
    </xf>
    <xf numFmtId="167" fontId="1" fillId="5" borderId="0" xfId="21" applyNumberFormat="1" applyFont="1" applyFill="1" applyAlignment="1" applyProtection="1">
      <alignment horizontal="right" wrapText="1"/>
      <protection locked="0"/>
    </xf>
    <xf numFmtId="167" fontId="1" fillId="5" borderId="0" xfId="21" applyNumberFormat="1" applyFont="1" applyFill="1" applyAlignment="1">
      <alignment horizontal="right" wrapText="1"/>
      <protection/>
    </xf>
    <xf numFmtId="167" fontId="1" fillId="4" borderId="0" xfId="21" applyNumberFormat="1" applyFont="1" applyFill="1" applyAlignment="1" applyProtection="1">
      <alignment horizontal="right" wrapText="1"/>
      <protection locked="0"/>
    </xf>
    <xf numFmtId="167" fontId="1" fillId="0" borderId="0" xfId="21" applyNumberFormat="1" applyFont="1" applyAlignment="1">
      <alignment wrapText="1"/>
      <protection/>
    </xf>
    <xf numFmtId="164" fontId="1" fillId="4" borderId="0" xfId="21" applyFont="1" applyFill="1" applyAlignment="1">
      <alignment horizontal="left" vertical="center"/>
      <protection/>
    </xf>
    <xf numFmtId="168" fontId="1" fillId="0" borderId="0" xfId="20" applyNumberFormat="1" applyFont="1" applyAlignment="1">
      <alignment horizontal="justify" vertical="top" wrapText="1"/>
      <protection/>
    </xf>
    <xf numFmtId="164" fontId="1" fillId="0" borderId="0" xfId="20" applyFont="1" applyAlignment="1">
      <alignment horizontal="left" vertical="top" wrapText="1"/>
      <protection/>
    </xf>
    <xf numFmtId="164" fontId="1" fillId="0" borderId="0" xfId="20" applyFont="1" applyAlignment="1">
      <alignment horizontal="right" wrapText="1"/>
      <protection/>
    </xf>
    <xf numFmtId="164" fontId="1" fillId="0" borderId="0" xfId="20" applyFont="1">
      <alignment/>
      <protection/>
    </xf>
    <xf numFmtId="167" fontId="1" fillId="0" borderId="0" xfId="20" applyNumberFormat="1" applyFont="1" applyAlignment="1" applyProtection="1">
      <alignment horizontal="justify" wrapText="1"/>
      <protection locked="0"/>
    </xf>
    <xf numFmtId="167" fontId="1" fillId="0" borderId="0" xfId="20" applyNumberFormat="1" applyFont="1" applyAlignment="1">
      <alignment horizontal="right" wrapText="1"/>
      <protection/>
    </xf>
    <xf numFmtId="171" fontId="1" fillId="2" borderId="0" xfId="20" applyNumberFormat="1" applyFont="1" applyFill="1" applyAlignment="1">
      <alignment horizontal="justify" vertical="top" wrapText="1"/>
      <protection/>
    </xf>
    <xf numFmtId="164" fontId="1" fillId="2" borderId="0" xfId="20" applyFont="1" applyFill="1" applyAlignment="1">
      <alignment horizontal="justify" vertical="top" wrapText="1"/>
      <protection/>
    </xf>
    <xf numFmtId="164" fontId="1" fillId="2" borderId="0" xfId="20" applyFont="1" applyFill="1" applyAlignment="1">
      <alignment horizontal="right" wrapText="1"/>
      <protection/>
    </xf>
    <xf numFmtId="164" fontId="1" fillId="2" borderId="0" xfId="20" applyFont="1" applyFill="1">
      <alignment/>
      <protection/>
    </xf>
    <xf numFmtId="167" fontId="1" fillId="2" borderId="0" xfId="20" applyNumberFormat="1" applyFont="1" applyFill="1" applyAlignment="1" applyProtection="1">
      <alignment horizontal="right" wrapText="1"/>
      <protection locked="0"/>
    </xf>
    <xf numFmtId="171" fontId="1" fillId="0" borderId="0" xfId="20" applyNumberFormat="1" applyFont="1" applyAlignment="1">
      <alignment horizontal="justify" vertical="top" wrapText="1"/>
      <protection/>
    </xf>
    <xf numFmtId="164" fontId="1" fillId="0" borderId="0" xfId="20" applyFont="1" applyAlignment="1">
      <alignment horizontal="justify" vertical="top" wrapText="1"/>
      <protection/>
    </xf>
    <xf numFmtId="167" fontId="1" fillId="0" borderId="0" xfId="20" applyNumberFormat="1" applyFont="1" applyAlignment="1" applyProtection="1">
      <alignment horizontal="right" wrapText="1"/>
      <protection locked="0"/>
    </xf>
    <xf numFmtId="171" fontId="1" fillId="4" borderId="0" xfId="20" applyNumberFormat="1" applyFont="1" applyFill="1" applyAlignment="1">
      <alignment horizontal="justify" vertical="top" wrapText="1"/>
      <protection/>
    </xf>
    <xf numFmtId="164" fontId="1" fillId="4" borderId="0" xfId="20" applyFont="1" applyFill="1" applyAlignment="1">
      <alignment horizontal="justify" vertical="top" wrapText="1"/>
      <protection/>
    </xf>
    <xf numFmtId="164" fontId="1" fillId="4" borderId="0" xfId="20" applyFont="1" applyFill="1" applyAlignment="1">
      <alignment horizontal="right" wrapText="1"/>
      <protection/>
    </xf>
    <xf numFmtId="164" fontId="1" fillId="4" borderId="0" xfId="20" applyFont="1" applyFill="1">
      <alignment/>
      <protection/>
    </xf>
    <xf numFmtId="167" fontId="17" fillId="4" borderId="0" xfId="20" applyNumberFormat="1" applyFont="1" applyFill="1" applyAlignment="1" applyProtection="1">
      <alignment horizontal="justify" wrapText="1"/>
      <protection locked="0"/>
    </xf>
    <xf numFmtId="167" fontId="1" fillId="4" borderId="0" xfId="20" applyNumberFormat="1" applyFont="1" applyFill="1" applyAlignment="1">
      <alignment horizontal="right" wrapText="1"/>
      <protection/>
    </xf>
    <xf numFmtId="168" fontId="1" fillId="0" borderId="0" xfId="20" applyNumberFormat="1" applyFont="1" applyAlignment="1">
      <alignment vertical="top"/>
      <protection/>
    </xf>
    <xf numFmtId="164" fontId="1" fillId="0" borderId="0" xfId="20" applyFont="1" applyAlignment="1">
      <alignment horizontal="right"/>
      <protection/>
    </xf>
    <xf numFmtId="167" fontId="1" fillId="0" borderId="0" xfId="20" applyNumberFormat="1" applyFont="1" applyProtection="1">
      <alignment/>
      <protection locked="0"/>
    </xf>
    <xf numFmtId="167" fontId="1" fillId="0" borderId="0" xfId="20" applyNumberFormat="1" applyFont="1">
      <alignment/>
      <protection/>
    </xf>
    <xf numFmtId="171" fontId="1" fillId="4" borderId="0" xfId="21" applyNumberFormat="1" applyFont="1" applyFill="1" applyAlignment="1">
      <alignment horizontal="justify" vertical="top" wrapText="1"/>
      <protection/>
    </xf>
    <xf numFmtId="164" fontId="18" fillId="0" borderId="0" xfId="21" applyFont="1" applyAlignment="1">
      <alignment horizontal="left" vertical="top" wrapText="1"/>
      <protection/>
    </xf>
    <xf numFmtId="168" fontId="1" fillId="2" borderId="0" xfId="21" applyNumberFormat="1" applyFont="1" applyFill="1" applyAlignment="1">
      <alignment vertical="top"/>
      <protection/>
    </xf>
    <xf numFmtId="167" fontId="1" fillId="2" borderId="0" xfId="21" applyNumberFormat="1" applyFont="1" applyFill="1" applyAlignment="1" applyProtection="1">
      <alignment horizontal="justify" wrapText="1"/>
      <protection locked="0"/>
    </xf>
    <xf numFmtId="171" fontId="1" fillId="2" borderId="0" xfId="21" applyNumberFormat="1" applyFont="1" applyFill="1" applyAlignment="1">
      <alignment vertical="top"/>
      <protection/>
    </xf>
    <xf numFmtId="164" fontId="1" fillId="2" borderId="0" xfId="21" applyFont="1" applyFill="1" applyAlignment="1">
      <alignment horizontal="left" vertical="top"/>
      <protection/>
    </xf>
    <xf numFmtId="167" fontId="1" fillId="2" borderId="0" xfId="21" applyNumberFormat="1" applyFont="1" applyFill="1">
      <alignment/>
      <protection/>
    </xf>
    <xf numFmtId="167" fontId="1" fillId="2" borderId="0" xfId="21" applyNumberFormat="1" applyFont="1" applyFill="1" applyProtection="1">
      <alignment/>
      <protection locked="0"/>
    </xf>
    <xf numFmtId="164" fontId="1" fillId="0" borderId="0" xfId="21" applyFont="1" applyAlignment="1">
      <alignment horizontal="justify"/>
      <protection/>
    </xf>
    <xf numFmtId="164" fontId="13" fillId="0" borderId="12" xfId="0" applyFont="1" applyBorder="1" applyAlignment="1">
      <alignment horizontal="left" vertical="top"/>
    </xf>
    <xf numFmtId="164" fontId="13" fillId="0" borderId="13" xfId="0" applyFont="1" applyBorder="1" applyAlignment="1">
      <alignment horizontal="justify" wrapText="1"/>
    </xf>
    <xf numFmtId="164" fontId="13" fillId="0" borderId="13" xfId="0" applyFont="1" applyBorder="1" applyAlignment="1">
      <alignment horizontal="left" vertical="center"/>
    </xf>
    <xf numFmtId="170" fontId="13" fillId="0" borderId="13" xfId="0" applyNumberFormat="1" applyFont="1" applyBorder="1" applyAlignment="1">
      <alignment horizontal="right" vertical="center"/>
    </xf>
    <xf numFmtId="170" fontId="13" fillId="0" borderId="13" xfId="0" applyNumberFormat="1" applyFont="1" applyBorder="1" applyAlignment="1" applyProtection="1">
      <alignment vertical="center"/>
      <protection locked="0"/>
    </xf>
    <xf numFmtId="164" fontId="13" fillId="0" borderId="0" xfId="0" applyFont="1" applyAlignment="1">
      <alignment horizontal="left" vertical="top"/>
    </xf>
    <xf numFmtId="164" fontId="13" fillId="0" borderId="0" xfId="0" applyFont="1" applyAlignment="1">
      <alignment horizontal="justify" wrapText="1"/>
    </xf>
    <xf numFmtId="164" fontId="13" fillId="0" borderId="0" xfId="0" applyFont="1" applyAlignment="1">
      <alignment horizontal="left"/>
    </xf>
    <xf numFmtId="170" fontId="13" fillId="0" borderId="0" xfId="0" applyNumberFormat="1" applyFont="1" applyAlignment="1">
      <alignment horizontal="right"/>
    </xf>
    <xf numFmtId="170" fontId="13" fillId="0" borderId="0" xfId="0" applyNumberFormat="1" applyFont="1" applyAlignment="1" applyProtection="1">
      <alignment/>
      <protection locked="0"/>
    </xf>
    <xf numFmtId="164" fontId="19" fillId="0" borderId="14" xfId="0" applyFont="1" applyBorder="1" applyAlignment="1">
      <alignment horizontal="left" vertical="top"/>
    </xf>
    <xf numFmtId="164" fontId="19" fillId="0" borderId="14" xfId="0" applyFont="1" applyBorder="1" applyAlignment="1">
      <alignment horizontal="justify" wrapText="1"/>
    </xf>
    <xf numFmtId="164" fontId="19" fillId="0" borderId="14" xfId="0" applyFont="1" applyBorder="1" applyAlignment="1">
      <alignment horizontal="left" vertical="center"/>
    </xf>
    <xf numFmtId="170" fontId="19" fillId="0" borderId="14" xfId="0" applyNumberFormat="1" applyFont="1" applyBorder="1" applyAlignment="1">
      <alignment horizontal="right" vertical="center" textRotation="90"/>
    </xf>
    <xf numFmtId="170" fontId="19" fillId="0" borderId="14" xfId="0" applyNumberFormat="1" applyFont="1" applyBorder="1" applyAlignment="1" applyProtection="1">
      <alignment horizontal="left" vertical="center" textRotation="90"/>
      <protection locked="0"/>
    </xf>
    <xf numFmtId="168" fontId="19" fillId="0" borderId="14" xfId="0" applyNumberFormat="1" applyFont="1" applyBorder="1" applyAlignment="1">
      <alignment horizontal="left" vertical="top"/>
    </xf>
    <xf numFmtId="168" fontId="19" fillId="0" borderId="14" xfId="0" applyNumberFormat="1" applyFont="1" applyBorder="1" applyAlignment="1">
      <alignment horizontal="justify" wrapText="1"/>
    </xf>
    <xf numFmtId="168" fontId="13" fillId="0" borderId="14" xfId="0" applyNumberFormat="1" applyFont="1" applyBorder="1" applyAlignment="1">
      <alignment horizontal="left" vertical="top" wrapText="1"/>
    </xf>
    <xf numFmtId="170" fontId="13" fillId="0" borderId="14" xfId="0" applyNumberFormat="1" applyFont="1" applyBorder="1" applyAlignment="1">
      <alignment horizontal="right"/>
    </xf>
    <xf numFmtId="170" fontId="13" fillId="0" borderId="14" xfId="22" applyNumberFormat="1" applyFont="1" applyBorder="1" applyAlignment="1" applyProtection="1">
      <alignment vertical="top"/>
      <protection locked="0"/>
    </xf>
    <xf numFmtId="170" fontId="13" fillId="0" borderId="14" xfId="22" applyNumberFormat="1" applyFont="1" applyBorder="1" applyAlignment="1">
      <alignment horizontal="right" vertical="top"/>
      <protection/>
    </xf>
    <xf numFmtId="168" fontId="19" fillId="0" borderId="0" xfId="0" applyNumberFormat="1" applyFont="1" applyAlignment="1">
      <alignment horizontal="left" vertical="top"/>
    </xf>
    <xf numFmtId="168" fontId="19" fillId="0" borderId="0" xfId="0" applyNumberFormat="1" applyFont="1" applyAlignment="1">
      <alignment horizontal="justify" wrapText="1"/>
    </xf>
    <xf numFmtId="168" fontId="13" fillId="0" borderId="0" xfId="0" applyNumberFormat="1" applyFont="1" applyAlignment="1">
      <alignment horizontal="left" vertical="top" wrapText="1"/>
    </xf>
    <xf numFmtId="170" fontId="13" fillId="0" borderId="0" xfId="22" applyNumberFormat="1" applyFont="1" applyAlignment="1" applyProtection="1">
      <alignment vertical="top"/>
      <protection locked="0"/>
    </xf>
    <xf numFmtId="170" fontId="13" fillId="0" borderId="0" xfId="22" applyNumberFormat="1" applyFont="1" applyAlignment="1">
      <alignment horizontal="right" vertical="top"/>
      <protection/>
    </xf>
    <xf numFmtId="170" fontId="13" fillId="0" borderId="14" xfId="22" applyNumberFormat="1" applyFont="1" applyBorder="1" applyAlignment="1" applyProtection="1">
      <alignment horizontal="right" vertical="top"/>
      <protection locked="0"/>
    </xf>
    <xf numFmtId="164" fontId="20" fillId="0" borderId="0" xfId="0" applyFont="1" applyAlignment="1">
      <alignment horizontal="justify" wrapText="1"/>
    </xf>
    <xf numFmtId="170" fontId="13" fillId="0" borderId="0" xfId="22" applyNumberFormat="1" applyFont="1" applyAlignment="1" applyProtection="1">
      <alignment horizontal="right" vertical="top"/>
      <protection locked="0"/>
    </xf>
    <xf numFmtId="168" fontId="13" fillId="0" borderId="0" xfId="0" applyNumberFormat="1" applyFont="1" applyAlignment="1">
      <alignment horizontal="left" vertical="top"/>
    </xf>
    <xf numFmtId="168" fontId="13" fillId="0" borderId="0" xfId="0" applyNumberFormat="1" applyFont="1" applyAlignment="1">
      <alignment horizontal="justify" wrapText="1"/>
    </xf>
    <xf numFmtId="170" fontId="13" fillId="0" borderId="0" xfId="23" applyNumberFormat="1" applyFont="1" applyAlignment="1">
      <alignment horizontal="right" wrapText="1"/>
      <protection/>
    </xf>
    <xf numFmtId="167" fontId="13" fillId="0" borderId="0" xfId="22" applyNumberFormat="1" applyFont="1" applyAlignment="1" applyProtection="1">
      <alignment vertical="top"/>
      <protection locked="0"/>
    </xf>
    <xf numFmtId="167" fontId="13" fillId="0" borderId="0" xfId="0" applyNumberFormat="1" applyFont="1" applyAlignment="1">
      <alignment horizontal="right"/>
    </xf>
    <xf numFmtId="168" fontId="13" fillId="2" borderId="0" xfId="0" applyNumberFormat="1" applyFont="1" applyFill="1" applyAlignment="1">
      <alignment horizontal="left" vertical="top"/>
    </xf>
    <xf numFmtId="168" fontId="13" fillId="2" borderId="0" xfId="0" applyNumberFormat="1" applyFont="1" applyFill="1" applyAlignment="1">
      <alignment horizontal="justify" wrapText="1"/>
    </xf>
    <xf numFmtId="168" fontId="13" fillId="2" borderId="0" xfId="0" applyNumberFormat="1" applyFont="1" applyFill="1" applyAlignment="1">
      <alignment horizontal="left" vertical="top" wrapText="1"/>
    </xf>
    <xf numFmtId="170" fontId="13" fillId="2" borderId="0" xfId="23" applyNumberFormat="1" applyFont="1" applyFill="1" applyAlignment="1">
      <alignment horizontal="right" wrapText="1"/>
      <protection/>
    </xf>
    <xf numFmtId="167" fontId="13" fillId="2" borderId="0" xfId="22" applyNumberFormat="1" applyFont="1" applyFill="1" applyAlignment="1" applyProtection="1">
      <alignment vertical="top"/>
      <protection locked="0"/>
    </xf>
    <xf numFmtId="167" fontId="13" fillId="2" borderId="0" xfId="0" applyNumberFormat="1" applyFont="1" applyFill="1" applyAlignment="1">
      <alignment horizontal="right"/>
    </xf>
    <xf numFmtId="164" fontId="13" fillId="0" borderId="0" xfId="0" applyFont="1" applyAlignment="1">
      <alignment horizontal="left" wrapText="1"/>
    </xf>
    <xf numFmtId="167" fontId="13" fillId="0" borderId="0" xfId="22" applyNumberFormat="1" applyFont="1" applyProtection="1">
      <alignment/>
      <protection locked="0"/>
    </xf>
    <xf numFmtId="164" fontId="13" fillId="2" borderId="0" xfId="0" applyFont="1" applyFill="1" applyAlignment="1">
      <alignment horizontal="justify" wrapText="1"/>
    </xf>
    <xf numFmtId="164" fontId="13" fillId="0" borderId="0" xfId="0" applyFont="1" applyFill="1" applyAlignment="1">
      <alignment horizontal="justify" wrapText="1"/>
    </xf>
    <xf numFmtId="167" fontId="13" fillId="0" borderId="0" xfId="22" applyNumberFormat="1" applyFont="1" applyAlignment="1" applyProtection="1">
      <alignment horizontal="right" vertical="top"/>
      <protection locked="0"/>
    </xf>
    <xf numFmtId="167" fontId="13" fillId="0" borderId="0" xfId="22" applyNumberFormat="1" applyFont="1" applyAlignment="1">
      <alignment horizontal="right" vertical="top"/>
      <protection/>
    </xf>
    <xf numFmtId="167" fontId="13" fillId="2" borderId="0" xfId="22" applyNumberFormat="1" applyFont="1" applyFill="1" applyAlignment="1" applyProtection="1">
      <alignment horizontal="right" vertical="top"/>
      <protection locked="0"/>
    </xf>
    <xf numFmtId="164" fontId="20" fillId="0" borderId="0" xfId="0" applyFont="1" applyAlignment="1">
      <alignment horizontal="left"/>
    </xf>
    <xf numFmtId="170" fontId="13" fillId="2" borderId="0" xfId="23" applyNumberFormat="1" applyFont="1" applyFill="1" applyAlignment="1">
      <alignment horizontal="right" vertical="top"/>
      <protection/>
    </xf>
    <xf numFmtId="170" fontId="13" fillId="0" borderId="0" xfId="23" applyNumberFormat="1" applyFont="1" applyAlignment="1">
      <alignment horizontal="right" vertical="top"/>
      <protection/>
    </xf>
    <xf numFmtId="168" fontId="19" fillId="2" borderId="14" xfId="0" applyNumberFormat="1" applyFont="1" applyFill="1" applyBorder="1" applyAlignment="1">
      <alignment horizontal="left" vertical="top"/>
    </xf>
    <xf numFmtId="168" fontId="19" fillId="2" borderId="14" xfId="0" applyNumberFormat="1" applyFont="1" applyFill="1" applyBorder="1" applyAlignment="1">
      <alignment horizontal="justify" wrapText="1"/>
    </xf>
    <xf numFmtId="168" fontId="13" fillId="2" borderId="14" xfId="0" applyNumberFormat="1" applyFont="1" applyFill="1" applyBorder="1" applyAlignment="1">
      <alignment horizontal="left" vertical="top" wrapText="1"/>
    </xf>
    <xf numFmtId="170" fontId="13" fillId="2" borderId="14" xfId="0" applyNumberFormat="1" applyFont="1" applyFill="1" applyBorder="1" applyAlignment="1">
      <alignment horizontal="right"/>
    </xf>
    <xf numFmtId="167" fontId="13" fillId="2" borderId="14" xfId="22" applyNumberFormat="1" applyFont="1" applyFill="1" applyBorder="1" applyAlignment="1" applyProtection="1">
      <alignment horizontal="right" vertical="top"/>
      <protection locked="0"/>
    </xf>
    <xf numFmtId="167" fontId="13" fillId="2" borderId="14" xfId="22" applyNumberFormat="1" applyFont="1" applyFill="1" applyBorder="1" applyAlignment="1">
      <alignment horizontal="right" vertical="center"/>
      <protection/>
    </xf>
    <xf numFmtId="167" fontId="13" fillId="0" borderId="14" xfId="22" applyNumberFormat="1" applyFont="1" applyBorder="1" applyAlignment="1" applyProtection="1">
      <alignment horizontal="right" vertical="top"/>
      <protection locked="0"/>
    </xf>
    <xf numFmtId="167" fontId="13" fillId="0" borderId="14" xfId="22" applyNumberFormat="1" applyFont="1" applyBorder="1" applyAlignment="1">
      <alignment horizontal="right" vertical="top"/>
      <protection/>
    </xf>
    <xf numFmtId="164" fontId="13" fillId="2" borderId="0" xfId="0" applyFont="1" applyFill="1" applyAlignment="1">
      <alignment horizontal="left"/>
    </xf>
    <xf numFmtId="168" fontId="20" fillId="2" borderId="0" xfId="0" applyNumberFormat="1" applyFont="1" applyFill="1" applyAlignment="1">
      <alignment horizontal="justify" wrapText="1"/>
    </xf>
    <xf numFmtId="164" fontId="13" fillId="0" borderId="0" xfId="0" applyFont="1" applyAlignment="1">
      <alignment/>
    </xf>
    <xf numFmtId="167" fontId="13" fillId="0" borderId="0" xfId="0" applyNumberFormat="1" applyFont="1" applyAlignment="1" applyProtection="1">
      <alignment/>
      <protection locked="0"/>
    </xf>
    <xf numFmtId="168" fontId="13" fillId="0" borderId="0" xfId="0" applyNumberFormat="1" applyFont="1" applyAlignment="1">
      <alignment vertical="top"/>
    </xf>
    <xf numFmtId="169" fontId="13" fillId="0" borderId="0" xfId="0" applyNumberFormat="1" applyFont="1" applyFill="1" applyAlignment="1">
      <alignment horizontal="justify" wrapText="1"/>
    </xf>
    <xf numFmtId="168" fontId="13" fillId="0" borderId="0" xfId="0" applyNumberFormat="1" applyFont="1" applyAlignment="1">
      <alignment horizontal="left" wrapText="1"/>
    </xf>
    <xf numFmtId="169" fontId="13" fillId="0" borderId="0" xfId="22" applyNumberFormat="1" applyFont="1" applyAlignment="1">
      <alignment horizontal="right" wrapText="1"/>
      <protection/>
    </xf>
    <xf numFmtId="167" fontId="13" fillId="0" borderId="0" xfId="22" applyNumberFormat="1" applyFont="1" applyAlignment="1" applyProtection="1">
      <alignment horizontal="right" wrapText="1"/>
      <protection locked="0"/>
    </xf>
    <xf numFmtId="167" fontId="13" fillId="0" borderId="0" xfId="22" applyNumberFormat="1" applyFont="1" applyAlignment="1">
      <alignment horizontal="right"/>
      <protection/>
    </xf>
    <xf numFmtId="168" fontId="13" fillId="2" borderId="0" xfId="0" applyNumberFormat="1" applyFont="1" applyFill="1" applyAlignment="1">
      <alignment vertical="top"/>
    </xf>
    <xf numFmtId="168" fontId="13" fillId="2" borderId="0" xfId="0" applyNumberFormat="1" applyFont="1" applyFill="1" applyAlignment="1">
      <alignment horizontal="left" wrapText="1"/>
    </xf>
    <xf numFmtId="169" fontId="13" fillId="2" borderId="0" xfId="23" applyNumberFormat="1" applyFont="1" applyFill="1" applyAlignment="1">
      <alignment horizontal="right" wrapText="1"/>
      <protection/>
    </xf>
    <xf numFmtId="167" fontId="13" fillId="2" borderId="0" xfId="22" applyNumberFormat="1" applyFont="1" applyFill="1" applyAlignment="1" applyProtection="1">
      <alignment horizontal="right" wrapText="1"/>
      <protection locked="0"/>
    </xf>
    <xf numFmtId="167" fontId="13" fillId="2" borderId="0" xfId="22" applyNumberFormat="1" applyFont="1" applyFill="1" applyAlignment="1">
      <alignment horizontal="right"/>
      <protection/>
    </xf>
    <xf numFmtId="168" fontId="20" fillId="0" borderId="0" xfId="0" applyNumberFormat="1" applyFont="1" applyAlignment="1">
      <alignment horizontal="justify" wrapText="1"/>
    </xf>
    <xf numFmtId="170" fontId="13" fillId="2" borderId="14" xfId="22" applyNumberFormat="1" applyFont="1" applyFill="1" applyBorder="1" applyAlignment="1" applyProtection="1">
      <alignment horizontal="right" vertical="top"/>
      <protection locked="0"/>
    </xf>
    <xf numFmtId="170" fontId="13" fillId="2" borderId="14" xfId="22" applyNumberFormat="1" applyFont="1" applyFill="1" applyBorder="1" applyAlignment="1">
      <alignment horizontal="right" vertical="top"/>
      <protection/>
    </xf>
    <xf numFmtId="168" fontId="19" fillId="2" borderId="14" xfId="0" applyNumberFormat="1" applyFont="1" applyFill="1" applyBorder="1" applyAlignment="1">
      <alignment horizontal="left" wrapText="1"/>
    </xf>
    <xf numFmtId="168" fontId="19" fillId="2" borderId="14" xfId="0" applyNumberFormat="1" applyFont="1" applyFill="1" applyBorder="1" applyAlignment="1">
      <alignment horizontal="left" vertical="top" wrapText="1"/>
    </xf>
    <xf numFmtId="167" fontId="19" fillId="2" borderId="14" xfId="22" applyNumberFormat="1" applyFont="1" applyFill="1" applyBorder="1" applyAlignment="1" applyProtection="1">
      <alignment horizontal="right" vertical="top"/>
      <protection locked="0"/>
    </xf>
    <xf numFmtId="167" fontId="19" fillId="2" borderId="14" xfId="22" applyNumberFormat="1" applyFont="1" applyFill="1" applyBorder="1" applyAlignment="1">
      <alignment horizontal="right" vertical="top"/>
      <protection/>
    </xf>
    <xf numFmtId="167" fontId="13" fillId="0" borderId="0" xfId="0" applyNumberFormat="1" applyFont="1" applyAlignment="1" applyProtection="1">
      <alignment horizontal="right"/>
      <protection locked="0"/>
    </xf>
    <xf numFmtId="168" fontId="19" fillId="0" borderId="0" xfId="0" applyNumberFormat="1" applyFont="1" applyAlignment="1">
      <alignment vertical="top"/>
    </xf>
    <xf numFmtId="168" fontId="13" fillId="0" borderId="0" xfId="0" applyNumberFormat="1" applyFont="1" applyAlignment="1">
      <alignment horizontal="justify" vertical="top" wrapText="1"/>
    </xf>
    <xf numFmtId="169" fontId="13" fillId="0" borderId="0" xfId="23" applyNumberFormat="1" applyFont="1" applyAlignment="1">
      <alignment horizontal="right" wrapText="1"/>
      <protection/>
    </xf>
    <xf numFmtId="167" fontId="13" fillId="0" borderId="0" xfId="22" applyNumberFormat="1" applyFont="1" applyAlignment="1" applyProtection="1">
      <alignment wrapText="1"/>
      <protection locked="0"/>
    </xf>
    <xf numFmtId="172" fontId="19" fillId="0" borderId="14" xfId="0" applyNumberFormat="1" applyFont="1" applyBorder="1" applyAlignment="1">
      <alignment horizontal="left" vertical="top"/>
    </xf>
    <xf numFmtId="164" fontId="19" fillId="0" borderId="14" xfId="0" applyFont="1" applyBorder="1" applyAlignment="1">
      <alignment horizontal="left" wrapText="1"/>
    </xf>
    <xf numFmtId="169" fontId="13" fillId="0" borderId="14" xfId="22" applyNumberFormat="1" applyFont="1" applyBorder="1" applyAlignment="1">
      <alignment horizontal="right" wrapText="1"/>
      <protection/>
    </xf>
    <xf numFmtId="167" fontId="13" fillId="0" borderId="14" xfId="22" applyNumberFormat="1" applyFont="1" applyBorder="1" applyAlignment="1" applyProtection="1">
      <alignment wrapText="1"/>
      <protection locked="0"/>
    </xf>
    <xf numFmtId="167" fontId="19" fillId="0" borderId="14" xfId="22" applyNumberFormat="1" applyFont="1" applyBorder="1" applyAlignment="1">
      <alignment horizontal="right"/>
      <protection/>
    </xf>
    <xf numFmtId="164" fontId="13" fillId="0" borderId="0" xfId="0" applyFont="1" applyAlignment="1">
      <alignment horizontal="justify" vertical="top" wrapText="1"/>
    </xf>
    <xf numFmtId="167" fontId="13" fillId="0" borderId="0" xfId="0" applyNumberFormat="1" applyFont="1" applyAlignment="1" applyProtection="1">
      <alignment horizontal="justify" vertical="top" wrapText="1"/>
      <protection locked="0"/>
    </xf>
    <xf numFmtId="167" fontId="13" fillId="0" borderId="0" xfId="0" applyNumberFormat="1" applyFont="1" applyAlignment="1">
      <alignment horizontal="justify" vertical="top" wrapText="1"/>
    </xf>
    <xf numFmtId="168" fontId="13" fillId="2" borderId="0" xfId="0" applyNumberFormat="1" applyFont="1" applyFill="1" applyAlignment="1">
      <alignment horizontal="justify" vertical="top" wrapText="1"/>
    </xf>
    <xf numFmtId="167" fontId="13" fillId="2" borderId="0" xfId="22" applyNumberFormat="1" applyFont="1" applyFill="1" applyAlignment="1" applyProtection="1">
      <alignment wrapText="1"/>
      <protection locked="0"/>
    </xf>
    <xf numFmtId="164" fontId="13" fillId="0" borderId="0" xfId="0" applyFont="1" applyFill="1" applyAlignment="1">
      <alignment horizontal="justify" vertical="top" wrapText="1"/>
    </xf>
    <xf numFmtId="169" fontId="13" fillId="0" borderId="0" xfId="0" applyNumberFormat="1" applyFont="1" applyAlignment="1">
      <alignment horizontal="right" wrapText="1"/>
    </xf>
    <xf numFmtId="169" fontId="13" fillId="0" borderId="0" xfId="0" applyNumberFormat="1" applyFont="1" applyAlignment="1">
      <alignment horizontal="justify" wrapText="1"/>
    </xf>
    <xf numFmtId="168" fontId="19" fillId="2" borderId="14" xfId="0" applyNumberFormat="1" applyFont="1" applyFill="1" applyBorder="1" applyAlignment="1">
      <alignment vertical="top"/>
    </xf>
    <xf numFmtId="168" fontId="19" fillId="2" borderId="14" xfId="0" applyNumberFormat="1" applyFont="1" applyFill="1" applyBorder="1" applyAlignment="1">
      <alignment horizontal="justify" vertical="top" wrapText="1"/>
    </xf>
    <xf numFmtId="169" fontId="19" fillId="2" borderId="14" xfId="22" applyNumberFormat="1" applyFont="1" applyFill="1" applyBorder="1" applyAlignment="1">
      <alignment horizontal="right" wrapText="1"/>
      <protection/>
    </xf>
    <xf numFmtId="167" fontId="19" fillId="2" borderId="14" xfId="22" applyNumberFormat="1" applyFont="1" applyFill="1" applyBorder="1" applyAlignment="1" applyProtection="1">
      <alignment wrapText="1"/>
      <protection locked="0"/>
    </xf>
    <xf numFmtId="167" fontId="19" fillId="2" borderId="14" xfId="22" applyNumberFormat="1" applyFont="1" applyFill="1" applyBorder="1" applyAlignment="1">
      <alignment horizontal="right"/>
      <protection/>
    </xf>
    <xf numFmtId="168" fontId="19" fillId="0" borderId="14" xfId="0" applyNumberFormat="1" applyFont="1" applyBorder="1" applyAlignment="1">
      <alignment vertical="top"/>
    </xf>
    <xf numFmtId="168" fontId="19" fillId="0" borderId="14" xfId="0" applyNumberFormat="1" applyFont="1" applyBorder="1" applyAlignment="1">
      <alignment horizontal="justify" vertical="top" wrapText="1"/>
    </xf>
    <xf numFmtId="168" fontId="19" fillId="0" borderId="14" xfId="0" applyNumberFormat="1" applyFont="1" applyBorder="1" applyAlignment="1">
      <alignment horizontal="left" wrapText="1"/>
    </xf>
    <xf numFmtId="169" fontId="19" fillId="0" borderId="14" xfId="22" applyNumberFormat="1" applyFont="1" applyBorder="1" applyAlignment="1">
      <alignment horizontal="right" wrapText="1"/>
      <protection/>
    </xf>
    <xf numFmtId="167" fontId="19" fillId="0" borderId="14" xfId="22" applyNumberFormat="1" applyFont="1" applyBorder="1" applyAlignment="1" applyProtection="1">
      <alignment vertical="top"/>
      <protection locked="0"/>
    </xf>
    <xf numFmtId="167" fontId="19" fillId="2" borderId="14" xfId="22" applyNumberFormat="1" applyFont="1" applyFill="1" applyBorder="1" applyAlignment="1" applyProtection="1">
      <alignment vertical="top"/>
      <protection locked="0"/>
    </xf>
    <xf numFmtId="168" fontId="19" fillId="0" borderId="0" xfId="0" applyNumberFormat="1" applyFont="1" applyAlignment="1">
      <alignment horizontal="justify" vertical="top" wrapText="1"/>
    </xf>
    <xf numFmtId="165" fontId="13" fillId="0" borderId="0" xfId="22" applyFont="1" applyAlignment="1">
      <alignment horizontal="right" wrapText="1"/>
      <protection/>
    </xf>
    <xf numFmtId="164" fontId="19" fillId="2" borderId="14" xfId="0" applyFont="1" applyFill="1" applyBorder="1" applyAlignment="1">
      <alignment horizontal="left" vertical="center"/>
    </xf>
    <xf numFmtId="164" fontId="19" fillId="2" borderId="14" xfId="0" applyFont="1" applyFill="1" applyBorder="1" applyAlignment="1">
      <alignment horizontal="justify" vertical="center"/>
    </xf>
    <xf numFmtId="165" fontId="19" fillId="2" borderId="14" xfId="0" applyNumberFormat="1" applyFont="1" applyFill="1" applyBorder="1" applyAlignment="1">
      <alignment horizontal="right" wrapText="1"/>
    </xf>
    <xf numFmtId="167" fontId="19" fillId="2" borderId="14" xfId="0" applyNumberFormat="1" applyFont="1" applyFill="1" applyBorder="1" applyAlignment="1" applyProtection="1">
      <alignment/>
      <protection locked="0"/>
    </xf>
    <xf numFmtId="167" fontId="19" fillId="2" borderId="14" xfId="0" applyNumberFormat="1" applyFont="1" applyFill="1" applyBorder="1" applyAlignment="1">
      <alignment horizontal="right"/>
    </xf>
    <xf numFmtId="164" fontId="19" fillId="3" borderId="0" xfId="0" applyFont="1" applyFill="1" applyBorder="1" applyAlignment="1">
      <alignment horizontal="left" vertical="center"/>
    </xf>
    <xf numFmtId="164" fontId="19" fillId="3" borderId="0" xfId="0" applyFont="1" applyFill="1" applyBorder="1" applyAlignment="1">
      <alignment horizontal="justify" vertical="center"/>
    </xf>
    <xf numFmtId="165" fontId="19" fillId="3" borderId="0" xfId="0" applyNumberFormat="1" applyFont="1" applyFill="1" applyBorder="1" applyAlignment="1">
      <alignment horizontal="right" wrapText="1"/>
    </xf>
    <xf numFmtId="167" fontId="19" fillId="3" borderId="0" xfId="0" applyNumberFormat="1" applyFont="1" applyFill="1" applyBorder="1" applyAlignment="1" applyProtection="1">
      <alignment/>
      <protection locked="0"/>
    </xf>
    <xf numFmtId="167" fontId="19" fillId="3" borderId="0" xfId="0" applyNumberFormat="1" applyFont="1" applyFill="1" applyBorder="1" applyAlignment="1">
      <alignment horizontal="right"/>
    </xf>
    <xf numFmtId="164" fontId="0" fillId="3" borderId="0" xfId="0" applyFill="1" applyAlignment="1">
      <alignment/>
    </xf>
    <xf numFmtId="164" fontId="13" fillId="0" borderId="0" xfId="0" applyFont="1" applyAlignment="1">
      <alignment vertical="top"/>
    </xf>
    <xf numFmtId="168" fontId="19" fillId="0" borderId="0" xfId="0" applyNumberFormat="1" applyFont="1" applyAlignment="1">
      <alignment horizontal="left" vertical="top" wrapText="1"/>
    </xf>
    <xf numFmtId="165" fontId="19" fillId="0" borderId="0" xfId="0" applyNumberFormat="1" applyFont="1" applyAlignment="1">
      <alignment horizontal="right" wrapText="1"/>
    </xf>
  </cellXfs>
  <cellStyles count="10">
    <cellStyle name="Normal" xfId="0"/>
    <cellStyle name="Comma" xfId="15"/>
    <cellStyle name="Comma [0]" xfId="16"/>
    <cellStyle name="Currency" xfId="17"/>
    <cellStyle name="Currency [0]" xfId="18"/>
    <cellStyle name="Percent" xfId="19"/>
    <cellStyle name="40% - Accent6 2 15 4 4" xfId="20"/>
    <cellStyle name="_1. Energana-troškovnik_EL" xfId="21"/>
    <cellStyle name="Comma_troškovnik ARHITE" xfId="22"/>
    <cellStyle name="Comma_troškovnik stroja"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2000250</xdr:colOff>
      <xdr:row>807</xdr:row>
      <xdr:rowOff>95250</xdr:rowOff>
    </xdr:from>
    <xdr:to>
      <xdr:col>3</xdr:col>
      <xdr:colOff>571500</xdr:colOff>
      <xdr:row>812</xdr:row>
      <xdr:rowOff>38100</xdr:rowOff>
    </xdr:to>
    <xdr:pic>
      <xdr:nvPicPr>
        <xdr:cNvPr id="1" name="Picture 3"/>
        <xdr:cNvPicPr preferRelativeResize="1">
          <a:picLocks noChangeAspect="1"/>
        </xdr:cNvPicPr>
      </xdr:nvPicPr>
      <xdr:blipFill>
        <a:blip r:embed="rId1"/>
        <a:stretch>
          <a:fillRect/>
        </a:stretch>
      </xdr:blipFill>
      <xdr:spPr>
        <a:xfrm>
          <a:off x="2476500" y="250126500"/>
          <a:ext cx="2124075" cy="933450"/>
        </a:xfrm>
        <a:prstGeom prst="rect">
          <a:avLst/>
        </a:prstGeom>
        <a:blipFill>
          <a:blip r:embed=""/>
          <a:srcRect/>
          <a:stretch>
            <a:fillRect/>
          </a:stretch>
        </a:blipFill>
        <a:ln w="9525" cmpd="sng">
          <a:noFill/>
        </a:ln>
      </xdr:spPr>
    </xdr:pic>
    <xdr:clientData/>
  </xdr:twoCellAnchor>
  <xdr:twoCellAnchor>
    <xdr:from>
      <xdr:col>1</xdr:col>
      <xdr:colOff>95250</xdr:colOff>
      <xdr:row>953</xdr:row>
      <xdr:rowOff>142875</xdr:rowOff>
    </xdr:from>
    <xdr:to>
      <xdr:col>1</xdr:col>
      <xdr:colOff>1914525</xdr:colOff>
      <xdr:row>959</xdr:row>
      <xdr:rowOff>66675</xdr:rowOff>
    </xdr:to>
    <xdr:pic>
      <xdr:nvPicPr>
        <xdr:cNvPr id="2" name="Picture 1"/>
        <xdr:cNvPicPr preferRelativeResize="1">
          <a:picLocks noChangeAspect="1"/>
        </xdr:cNvPicPr>
      </xdr:nvPicPr>
      <xdr:blipFill>
        <a:blip r:embed="rId2"/>
        <a:stretch>
          <a:fillRect/>
        </a:stretch>
      </xdr:blipFill>
      <xdr:spPr>
        <a:xfrm>
          <a:off x="571500" y="287693100"/>
          <a:ext cx="1819275" cy="1066800"/>
        </a:xfrm>
        <a:prstGeom prst="rect">
          <a:avLst/>
        </a:prstGeom>
        <a:blipFill>
          <a:blip r:embed=""/>
          <a:srcRect/>
          <a:stretch>
            <a:fillRect/>
          </a:stretch>
        </a:blipFill>
        <a:ln w="9525" cmpd="sng">
          <a:noFill/>
        </a:ln>
      </xdr:spPr>
    </xdr:pic>
    <xdr:clientData/>
  </xdr:twoCellAnchor>
  <xdr:twoCellAnchor>
    <xdr:from>
      <xdr:col>3</xdr:col>
      <xdr:colOff>123825</xdr:colOff>
      <xdr:row>533</xdr:row>
      <xdr:rowOff>76200</xdr:rowOff>
    </xdr:from>
    <xdr:to>
      <xdr:col>5</xdr:col>
      <xdr:colOff>666750</xdr:colOff>
      <xdr:row>539</xdr:row>
      <xdr:rowOff>133350</xdr:rowOff>
    </xdr:to>
    <xdr:pic>
      <xdr:nvPicPr>
        <xdr:cNvPr id="3" name="Picture 2"/>
        <xdr:cNvPicPr preferRelativeResize="1">
          <a:picLocks noChangeAspect="1"/>
        </xdr:cNvPicPr>
      </xdr:nvPicPr>
      <xdr:blipFill>
        <a:blip r:embed="rId3"/>
        <a:stretch>
          <a:fillRect/>
        </a:stretch>
      </xdr:blipFill>
      <xdr:spPr>
        <a:xfrm>
          <a:off x="4152900" y="173821725"/>
          <a:ext cx="2257425" cy="1200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53"/>
  <sheetViews>
    <sheetView tabSelected="1" zoomScaleSheetLayoutView="120" workbookViewId="0" topLeftCell="A181">
      <selection activeCell="F194" sqref="F194"/>
    </sheetView>
  </sheetViews>
  <sheetFormatPr defaultColWidth="9.140625" defaultRowHeight="15"/>
  <cols>
    <col min="1" max="1" width="7.140625" style="0" customWidth="1"/>
    <col min="2" max="2" width="44.140625" style="0" customWidth="1"/>
    <col min="3" max="4" width="9.140625" style="0" customWidth="1"/>
    <col min="5" max="5" width="16.57421875" style="1" customWidth="1"/>
    <col min="6" max="6" width="19.57421875" style="0" customWidth="1"/>
    <col min="7" max="8" width="9.140625" style="0" customWidth="1"/>
    <col min="9" max="16384" width="22.57421875" style="0" customWidth="1"/>
  </cols>
  <sheetData>
    <row r="1" spans="2:4" ht="15.75">
      <c r="B1" t="s">
        <v>0</v>
      </c>
      <c r="C1" s="2" t="s">
        <v>1</v>
      </c>
      <c r="D1" s="2"/>
    </row>
    <row r="2" spans="3:4" ht="15.75">
      <c r="C2" s="2" t="s">
        <v>2</v>
      </c>
      <c r="D2" s="2"/>
    </row>
    <row r="3" spans="3:4" ht="15.75">
      <c r="C3" s="2" t="s">
        <v>3</v>
      </c>
      <c r="D3" s="2"/>
    </row>
    <row r="4" ht="15.75">
      <c r="C4" t="s">
        <v>4</v>
      </c>
    </row>
    <row r="6" spans="2:5" ht="15.75">
      <c r="B6" t="s">
        <v>5</v>
      </c>
      <c r="C6" s="2" t="s">
        <v>6</v>
      </c>
      <c r="D6" s="2"/>
      <c r="E6" s="3"/>
    </row>
    <row r="8" spans="2:6" ht="15.75">
      <c r="B8" t="s">
        <v>7</v>
      </c>
      <c r="C8" s="2" t="s">
        <v>8</v>
      </c>
      <c r="D8" s="2"/>
      <c r="E8" s="3"/>
      <c r="F8" s="2"/>
    </row>
    <row r="9" spans="3:6" ht="15.75">
      <c r="C9" s="2" t="s">
        <v>9</v>
      </c>
      <c r="D9" s="2"/>
      <c r="E9" s="3"/>
      <c r="F9" s="2"/>
    </row>
    <row r="10" spans="3:6" ht="15.75">
      <c r="C10" s="2"/>
      <c r="D10" s="2"/>
      <c r="E10" s="3"/>
      <c r="F10" s="2"/>
    </row>
    <row r="11" spans="2:6" ht="15.75">
      <c r="B11" t="s">
        <v>10</v>
      </c>
      <c r="C11" s="4" t="s">
        <v>11</v>
      </c>
      <c r="D11" s="2"/>
      <c r="E11" s="3"/>
      <c r="F11" s="2"/>
    </row>
    <row r="12" spans="3:6" ht="15.75">
      <c r="C12" s="2"/>
      <c r="D12" s="2"/>
      <c r="E12" s="3"/>
      <c r="F12" s="2"/>
    </row>
    <row r="13" spans="2:6" ht="15.75">
      <c r="B13" t="s">
        <v>12</v>
      </c>
      <c r="C13" s="2" t="s">
        <v>13</v>
      </c>
      <c r="D13" s="2"/>
      <c r="E13" s="3"/>
      <c r="F13" s="2"/>
    </row>
    <row r="14" spans="3:6" ht="15.75">
      <c r="C14" s="2"/>
      <c r="D14" s="2"/>
      <c r="E14" s="3"/>
      <c r="F14" s="2"/>
    </row>
    <row r="15" spans="2:6" ht="15.75">
      <c r="B15" t="s">
        <v>14</v>
      </c>
      <c r="C15" s="2" t="s">
        <v>15</v>
      </c>
      <c r="D15" s="2"/>
      <c r="E15" s="3"/>
      <c r="F15" s="2"/>
    </row>
    <row r="16" spans="3:6" ht="15.75">
      <c r="C16" s="2"/>
      <c r="D16" s="2"/>
      <c r="E16" s="3"/>
      <c r="F16" s="2"/>
    </row>
    <row r="17" spans="3:6" ht="15.75">
      <c r="C17" s="2"/>
      <c r="D17" s="2"/>
      <c r="E17" s="3"/>
      <c r="F17" s="2"/>
    </row>
    <row r="18" spans="2:6" ht="15.75">
      <c r="B18" t="s">
        <v>16</v>
      </c>
      <c r="C18" s="2" t="s">
        <v>17</v>
      </c>
      <c r="D18" s="2"/>
      <c r="E18" s="3"/>
      <c r="F18" s="2"/>
    </row>
    <row r="27" spans="2:5" ht="21.75">
      <c r="B27" s="5" t="s">
        <v>18</v>
      </c>
      <c r="C27" s="6"/>
      <c r="D27" s="7"/>
      <c r="E27" s="8"/>
    </row>
    <row r="39" ht="15.75">
      <c r="A39" s="2" t="s">
        <v>19</v>
      </c>
    </row>
    <row r="41" ht="15.75">
      <c r="A41" t="s">
        <v>20</v>
      </c>
    </row>
    <row r="52" spans="2:3" ht="15.75">
      <c r="B52" t="s">
        <v>21</v>
      </c>
      <c r="C52" t="s">
        <v>22</v>
      </c>
    </row>
    <row r="53" spans="2:3" ht="15.75">
      <c r="B53" t="s">
        <v>23</v>
      </c>
      <c r="C53" t="s">
        <v>24</v>
      </c>
    </row>
    <row r="54" spans="2:3" ht="15.75">
      <c r="B54" t="s">
        <v>25</v>
      </c>
      <c r="C54" t="s">
        <v>8</v>
      </c>
    </row>
    <row r="55" ht="15.75">
      <c r="C55" t="s">
        <v>9</v>
      </c>
    </row>
    <row r="56" spans="2:4" ht="15.75">
      <c r="B56" t="s">
        <v>26</v>
      </c>
      <c r="D56" t="s">
        <v>17</v>
      </c>
    </row>
    <row r="57" spans="2:3" ht="15.75">
      <c r="B57" t="s">
        <v>27</v>
      </c>
      <c r="C57" t="s">
        <v>28</v>
      </c>
    </row>
    <row r="58" spans="2:3" ht="15.75">
      <c r="B58" t="s">
        <v>29</v>
      </c>
      <c r="C58" t="s">
        <v>13</v>
      </c>
    </row>
    <row r="59" spans="2:3" ht="15.75">
      <c r="B59" t="s">
        <v>14</v>
      </c>
      <c r="C59" t="s">
        <v>30</v>
      </c>
    </row>
    <row r="68" spans="2:6" ht="21.75">
      <c r="B68" s="9" t="s">
        <v>31</v>
      </c>
      <c r="C68" s="6"/>
      <c r="D68" s="6"/>
      <c r="E68" s="10"/>
      <c r="F68" s="11"/>
    </row>
    <row r="69" spans="2:6" ht="21.75">
      <c r="B69" s="9" t="s">
        <v>32</v>
      </c>
      <c r="C69" s="6"/>
      <c r="D69" s="6"/>
      <c r="E69" s="10"/>
      <c r="F69" s="11"/>
    </row>
    <row r="74" spans="1:8" ht="15.75">
      <c r="A74" s="12"/>
      <c r="B74" s="12" t="s">
        <v>33</v>
      </c>
      <c r="C74" s="12" t="s">
        <v>34</v>
      </c>
      <c r="D74" s="12"/>
      <c r="E74" s="13"/>
      <c r="F74" s="14">
        <f>F526</f>
        <v>0</v>
      </c>
      <c r="H74" s="15"/>
    </row>
    <row r="75" spans="6:8" ht="15.75">
      <c r="F75" s="16"/>
      <c r="H75" s="15"/>
    </row>
    <row r="76" spans="6:8" ht="15.75">
      <c r="F76" s="15"/>
      <c r="H76" s="15"/>
    </row>
    <row r="77" spans="1:8" ht="15.75">
      <c r="A77" s="12"/>
      <c r="B77" s="12" t="s">
        <v>35</v>
      </c>
      <c r="C77" s="12"/>
      <c r="D77" s="12"/>
      <c r="E77" s="13"/>
      <c r="F77" s="14">
        <f>F800</f>
        <v>0</v>
      </c>
      <c r="H77" s="15"/>
    </row>
    <row r="78" ht="15.75">
      <c r="F78" s="16"/>
    </row>
    <row r="80" spans="1:8" ht="15.75">
      <c r="A80" s="12"/>
      <c r="B80" s="12" t="s">
        <v>36</v>
      </c>
      <c r="C80" s="12" t="s">
        <v>37</v>
      </c>
      <c r="D80" s="12"/>
      <c r="E80" s="13"/>
      <c r="F80" s="14">
        <f>F946</f>
        <v>0</v>
      </c>
      <c r="H80" s="15"/>
    </row>
    <row r="81" ht="15.75">
      <c r="F81" s="16"/>
    </row>
    <row r="83" spans="1:8" ht="15.75">
      <c r="A83" s="17"/>
      <c r="B83" s="18" t="s">
        <v>38</v>
      </c>
      <c r="C83" s="18"/>
      <c r="D83" s="18"/>
      <c r="E83" s="19"/>
      <c r="F83" s="20">
        <f>F74+F77+F80</f>
        <v>0</v>
      </c>
      <c r="H83" s="15"/>
    </row>
    <row r="84" spans="1:8" ht="15.75">
      <c r="A84" s="21"/>
      <c r="B84" s="22" t="s">
        <v>39</v>
      </c>
      <c r="C84" s="22"/>
      <c r="D84" s="22"/>
      <c r="E84" s="23"/>
      <c r="F84" s="24">
        <f>F83*0.25</f>
        <v>0</v>
      </c>
      <c r="H84" s="15"/>
    </row>
    <row r="85" spans="1:8" ht="15.75">
      <c r="A85" s="25"/>
      <c r="B85" s="26" t="s">
        <v>40</v>
      </c>
      <c r="C85" s="26"/>
      <c r="D85" s="26"/>
      <c r="E85" s="27"/>
      <c r="F85" s="28">
        <f>F83+F84</f>
        <v>0</v>
      </c>
      <c r="H85" s="15"/>
    </row>
    <row r="91" spans="2:6" ht="15.75">
      <c r="B91" s="29" t="s">
        <v>21</v>
      </c>
      <c r="C91" s="30" t="s">
        <v>41</v>
      </c>
      <c r="D91" s="30"/>
      <c r="E91" s="31"/>
      <c r="F91" s="30"/>
    </row>
    <row r="92" spans="2:6" ht="15.75">
      <c r="B92" s="29" t="s">
        <v>23</v>
      </c>
      <c r="C92" s="30" t="s">
        <v>24</v>
      </c>
      <c r="D92" s="30"/>
      <c r="E92" s="31"/>
      <c r="F92" s="30"/>
    </row>
    <row r="93" spans="2:6" ht="15.75">
      <c r="B93" s="29" t="s">
        <v>25</v>
      </c>
      <c r="C93" s="30" t="s">
        <v>8</v>
      </c>
      <c r="D93" s="30"/>
      <c r="E93" s="31"/>
      <c r="F93" s="30"/>
    </row>
    <row r="94" spans="2:6" ht="15.75">
      <c r="B94" s="29"/>
      <c r="C94" s="30" t="s">
        <v>9</v>
      </c>
      <c r="D94" s="30"/>
      <c r="E94" s="31"/>
      <c r="F94" s="30"/>
    </row>
    <row r="95" spans="2:6" ht="15.75">
      <c r="B95" s="29" t="s">
        <v>26</v>
      </c>
      <c r="C95" s="30" t="s">
        <v>17</v>
      </c>
      <c r="D95" s="30"/>
      <c r="E95" s="31"/>
      <c r="F95" s="30"/>
    </row>
    <row r="96" spans="2:6" ht="15.75">
      <c r="B96" s="29" t="s">
        <v>27</v>
      </c>
      <c r="C96" s="30" t="s">
        <v>28</v>
      </c>
      <c r="D96" s="30"/>
      <c r="E96" s="31"/>
      <c r="F96" s="30"/>
    </row>
    <row r="97" spans="2:6" ht="15.75">
      <c r="B97" s="29" t="s">
        <v>29</v>
      </c>
      <c r="C97" s="30" t="s">
        <v>13</v>
      </c>
      <c r="D97" s="30"/>
      <c r="E97" s="31"/>
      <c r="F97" s="30"/>
    </row>
    <row r="98" spans="2:6" ht="15.75">
      <c r="B98" s="29" t="s">
        <v>14</v>
      </c>
      <c r="C98" s="30" t="s">
        <v>30</v>
      </c>
      <c r="D98" s="30"/>
      <c r="E98" s="31"/>
      <c r="F98" s="30"/>
    </row>
    <row r="99" spans="2:6" ht="15.75">
      <c r="B99" s="30"/>
      <c r="C99" s="30"/>
      <c r="D99" s="30"/>
      <c r="E99" s="31"/>
      <c r="F99" s="30"/>
    </row>
    <row r="100" spans="2:11" ht="21">
      <c r="B100" s="32" t="s">
        <v>42</v>
      </c>
      <c r="C100" s="11"/>
      <c r="D100" s="11"/>
      <c r="E100" s="33"/>
      <c r="F100" s="11"/>
      <c r="G100" s="34"/>
      <c r="H100" s="35"/>
      <c r="I100" s="29"/>
      <c r="J100" s="29"/>
      <c r="K100" s="29"/>
    </row>
    <row r="101" spans="2:11" ht="15.75">
      <c r="B101" s="36"/>
      <c r="C101" s="11"/>
      <c r="D101" s="11"/>
      <c r="E101" s="10"/>
      <c r="F101" s="11"/>
      <c r="G101" s="34"/>
      <c r="H101" s="35"/>
      <c r="I101" s="29"/>
      <c r="J101" s="29"/>
      <c r="K101" s="29"/>
    </row>
    <row r="102" spans="2:11" ht="21.75">
      <c r="B102" s="37" t="s">
        <v>43</v>
      </c>
      <c r="C102" s="38"/>
      <c r="D102" s="11"/>
      <c r="E102" s="10"/>
      <c r="F102" s="11"/>
      <c r="G102" s="34"/>
      <c r="H102" s="35"/>
      <c r="I102" s="29"/>
      <c r="J102" s="29"/>
      <c r="K102" s="29"/>
    </row>
    <row r="103" spans="7:11" ht="15.75">
      <c r="G103" s="34"/>
      <c r="H103" s="29"/>
      <c r="I103" s="29"/>
      <c r="J103" s="29"/>
      <c r="K103" s="29"/>
    </row>
    <row r="104" spans="1:6" ht="48" customHeight="1">
      <c r="A104" s="34"/>
      <c r="B104" s="39" t="s">
        <v>44</v>
      </c>
      <c r="C104" s="29"/>
      <c r="D104" s="29"/>
      <c r="E104" s="40"/>
      <c r="F104" s="29"/>
    </row>
    <row r="105" spans="1:6" ht="15.75">
      <c r="A105" s="34"/>
      <c r="B105" s="29"/>
      <c r="C105" s="29"/>
      <c r="D105" s="29"/>
      <c r="E105" s="40"/>
      <c r="F105" s="29"/>
    </row>
    <row r="106" spans="1:6" ht="54" customHeight="1">
      <c r="A106" s="34"/>
      <c r="B106" s="41" t="s">
        <v>45</v>
      </c>
      <c r="C106" s="29"/>
      <c r="D106" s="29"/>
      <c r="E106" s="40"/>
      <c r="F106" s="29"/>
    </row>
    <row r="107" spans="1:6" ht="15.75">
      <c r="A107" s="34"/>
      <c r="B107" s="41"/>
      <c r="C107" s="29"/>
      <c r="D107" s="29"/>
      <c r="E107" s="40"/>
      <c r="F107" s="29"/>
    </row>
    <row r="108" spans="1:6" ht="94.5" customHeight="1">
      <c r="A108" s="34"/>
      <c r="B108" s="41" t="s">
        <v>46</v>
      </c>
      <c r="C108" s="29"/>
      <c r="D108" s="29"/>
      <c r="E108" s="40"/>
      <c r="F108" s="29"/>
    </row>
    <row r="109" spans="1:6" ht="15.75">
      <c r="A109" s="34"/>
      <c r="B109" s="41"/>
      <c r="C109" s="29"/>
      <c r="D109" s="29"/>
      <c r="E109" s="40"/>
      <c r="F109" s="29"/>
    </row>
    <row r="110" spans="1:6" ht="57" customHeight="1">
      <c r="A110" s="34"/>
      <c r="B110" s="41" t="s">
        <v>47</v>
      </c>
      <c r="C110" s="29"/>
      <c r="D110" s="29"/>
      <c r="E110" s="40"/>
      <c r="F110" s="29"/>
    </row>
    <row r="111" spans="1:6" ht="15.75">
      <c r="A111" s="34"/>
      <c r="B111" s="29"/>
      <c r="C111" s="29"/>
      <c r="D111" s="29"/>
      <c r="E111" s="40"/>
      <c r="F111" s="29"/>
    </row>
    <row r="112" spans="1:6" ht="27" customHeight="1">
      <c r="A112" s="34"/>
      <c r="B112" s="41" t="s">
        <v>48</v>
      </c>
      <c r="C112" s="29"/>
      <c r="D112" s="29"/>
      <c r="E112" s="40"/>
      <c r="F112" s="29"/>
    </row>
    <row r="113" spans="1:6" ht="26.25" customHeight="1">
      <c r="A113" s="34" t="s">
        <v>49</v>
      </c>
      <c r="B113" s="41" t="s">
        <v>50</v>
      </c>
      <c r="C113" s="29"/>
      <c r="D113" s="29"/>
      <c r="E113" s="40"/>
      <c r="F113" s="29"/>
    </row>
    <row r="114" spans="1:6" ht="33" customHeight="1">
      <c r="A114" s="34" t="s">
        <v>51</v>
      </c>
      <c r="B114" s="41" t="s">
        <v>52</v>
      </c>
      <c r="C114" s="29"/>
      <c r="D114" s="29"/>
      <c r="E114" s="40"/>
      <c r="F114" s="29"/>
    </row>
    <row r="115" spans="1:6" ht="27.75" customHeight="1">
      <c r="A115" s="34" t="s">
        <v>53</v>
      </c>
      <c r="B115" s="41" t="s">
        <v>54</v>
      </c>
      <c r="C115" s="29"/>
      <c r="D115" s="29"/>
      <c r="E115" s="40"/>
      <c r="F115" s="29"/>
    </row>
    <row r="116" spans="1:6" ht="54.75">
      <c r="A116" s="34" t="s">
        <v>55</v>
      </c>
      <c r="B116" s="41" t="s">
        <v>56</v>
      </c>
      <c r="C116" s="29"/>
      <c r="D116" s="30"/>
      <c r="E116" s="31"/>
      <c r="F116" s="30"/>
    </row>
    <row r="117" spans="1:6" ht="34.5" customHeight="1">
      <c r="A117" s="34" t="s">
        <v>57</v>
      </c>
      <c r="B117" s="41" t="s">
        <v>58</v>
      </c>
      <c r="C117" s="29"/>
      <c r="D117" s="30"/>
      <c r="E117" s="31"/>
      <c r="F117" s="30"/>
    </row>
    <row r="118" spans="1:6" ht="33" customHeight="1">
      <c r="A118" s="34" t="s">
        <v>59</v>
      </c>
      <c r="B118" s="41" t="s">
        <v>60</v>
      </c>
      <c r="C118" s="29"/>
      <c r="D118" s="30"/>
      <c r="E118" s="31"/>
      <c r="F118" s="30"/>
    </row>
    <row r="119" spans="1:6" ht="30.75" customHeight="1">
      <c r="A119" s="34" t="s">
        <v>61</v>
      </c>
      <c r="B119" s="41" t="s">
        <v>62</v>
      </c>
      <c r="C119" s="29"/>
      <c r="D119" s="30"/>
      <c r="E119" s="31"/>
      <c r="F119" s="30"/>
    </row>
    <row r="120" spans="1:6" ht="15.75">
      <c r="A120" s="34"/>
      <c r="B120" s="41"/>
      <c r="C120" s="29"/>
      <c r="D120" s="30"/>
      <c r="E120" s="31"/>
      <c r="F120" s="30"/>
    </row>
    <row r="121" spans="1:6" ht="161.25" customHeight="1">
      <c r="A121" s="34"/>
      <c r="B121" s="41" t="s">
        <v>63</v>
      </c>
      <c r="C121" s="29"/>
      <c r="D121" s="30"/>
      <c r="E121" s="31"/>
      <c r="F121" s="30"/>
    </row>
    <row r="122" spans="1:6" ht="15.75">
      <c r="A122" s="34"/>
      <c r="B122" s="29"/>
      <c r="C122" s="29"/>
      <c r="D122" s="30"/>
      <c r="E122" s="31"/>
      <c r="F122" s="30"/>
    </row>
    <row r="123" spans="1:6" ht="58.5" customHeight="1">
      <c r="A123" s="34"/>
      <c r="B123" s="41" t="s">
        <v>64</v>
      </c>
      <c r="C123" s="29"/>
      <c r="D123" s="30"/>
      <c r="E123" s="31"/>
      <c r="F123" s="30"/>
    </row>
    <row r="124" spans="1:6" ht="15.75">
      <c r="A124" s="34"/>
      <c r="B124" s="41"/>
      <c r="C124" s="29"/>
      <c r="D124" s="30"/>
      <c r="E124" s="31"/>
      <c r="F124" s="30"/>
    </row>
    <row r="125" spans="1:6" ht="79.5" customHeight="1">
      <c r="A125" s="34"/>
      <c r="B125" s="41" t="s">
        <v>65</v>
      </c>
      <c r="C125" s="29"/>
      <c r="D125" s="30"/>
      <c r="E125" s="31"/>
      <c r="F125" s="30"/>
    </row>
    <row r="126" spans="1:6" ht="15.75">
      <c r="A126" s="34"/>
      <c r="B126" s="41"/>
      <c r="C126" s="29"/>
      <c r="D126" s="30"/>
      <c r="E126" s="31"/>
      <c r="F126" s="30"/>
    </row>
    <row r="127" spans="1:6" ht="81" customHeight="1">
      <c r="A127" s="34"/>
      <c r="B127" s="42" t="s">
        <v>66</v>
      </c>
      <c r="C127" s="29"/>
      <c r="D127" s="30"/>
      <c r="E127" s="31"/>
      <c r="F127" s="30"/>
    </row>
    <row r="128" spans="1:3" ht="15.75">
      <c r="A128" s="34"/>
      <c r="B128" s="34"/>
      <c r="C128" s="34"/>
    </row>
    <row r="135" spans="1:14" ht="15.75">
      <c r="A135" s="43" t="s">
        <v>67</v>
      </c>
      <c r="B135" s="43" t="s">
        <v>68</v>
      </c>
      <c r="C135" s="29"/>
      <c r="D135" s="29"/>
      <c r="E135" s="40"/>
      <c r="F135" s="29"/>
      <c r="G135" s="34"/>
      <c r="H135" s="34"/>
      <c r="I135" s="34"/>
      <c r="J135" s="34"/>
      <c r="K135" s="34"/>
      <c r="L135" s="34"/>
      <c r="M135" s="34"/>
      <c r="N135" s="34"/>
    </row>
    <row r="136" spans="1:14" ht="15.75">
      <c r="A136" s="43"/>
      <c r="B136" s="43"/>
      <c r="C136" s="29"/>
      <c r="D136" s="29"/>
      <c r="E136" s="40"/>
      <c r="F136" s="29"/>
      <c r="G136" s="34"/>
      <c r="H136" s="34"/>
      <c r="I136" s="34"/>
      <c r="J136" s="34"/>
      <c r="K136" s="34"/>
      <c r="L136" s="34"/>
      <c r="M136" s="34"/>
      <c r="N136" s="34"/>
    </row>
    <row r="137" spans="1:14" ht="15.75">
      <c r="A137" s="43"/>
      <c r="B137" s="43"/>
      <c r="C137" s="29"/>
      <c r="D137" s="29"/>
      <c r="E137" s="40"/>
      <c r="F137" s="29"/>
      <c r="G137" s="34"/>
      <c r="H137" s="34"/>
      <c r="I137" s="34"/>
      <c r="J137" s="34"/>
      <c r="K137" s="34"/>
      <c r="L137" s="34"/>
      <c r="M137" s="34"/>
      <c r="N137" s="34"/>
    </row>
    <row r="138" spans="1:14" ht="15.75">
      <c r="A138" s="43" t="s">
        <v>69</v>
      </c>
      <c r="B138" s="43" t="s">
        <v>70</v>
      </c>
      <c r="C138" s="29"/>
      <c r="D138" s="29"/>
      <c r="E138" s="40"/>
      <c r="F138" s="29"/>
      <c r="G138" s="34"/>
      <c r="H138" s="34"/>
      <c r="I138" s="34"/>
      <c r="J138" s="34"/>
      <c r="K138" s="34"/>
      <c r="L138" s="34"/>
      <c r="M138" s="34"/>
      <c r="N138" s="34"/>
    </row>
    <row r="139" spans="1:14" ht="15.75">
      <c r="A139" s="29"/>
      <c r="B139" s="29"/>
      <c r="C139" s="29"/>
      <c r="D139" s="29"/>
      <c r="E139" s="40"/>
      <c r="F139" s="29"/>
      <c r="G139" s="34"/>
      <c r="H139" s="34"/>
      <c r="I139" s="34"/>
      <c r="J139" s="34"/>
      <c r="K139" s="34"/>
      <c r="L139" s="34"/>
      <c r="M139" s="34"/>
      <c r="N139" s="34"/>
    </row>
    <row r="140" spans="1:14" ht="15.75">
      <c r="A140" s="44" t="s">
        <v>71</v>
      </c>
      <c r="B140" s="29" t="s">
        <v>72</v>
      </c>
      <c r="C140" s="29"/>
      <c r="D140" s="29"/>
      <c r="E140" s="40"/>
      <c r="F140" s="29"/>
      <c r="G140" s="34"/>
      <c r="H140" s="34"/>
      <c r="I140" s="34"/>
      <c r="J140" s="34"/>
      <c r="K140" s="34"/>
      <c r="L140" s="34"/>
      <c r="M140" s="34"/>
      <c r="N140" s="34"/>
    </row>
    <row r="141" spans="1:14" ht="15.75">
      <c r="A141" s="29"/>
      <c r="B141" s="29"/>
      <c r="C141" s="29"/>
      <c r="D141" s="29"/>
      <c r="E141" s="40"/>
      <c r="F141" s="29"/>
      <c r="G141" s="34"/>
      <c r="H141" s="34"/>
      <c r="I141" s="34"/>
      <c r="J141" s="34"/>
      <c r="K141" s="34"/>
      <c r="L141" s="34"/>
      <c r="M141" s="34"/>
      <c r="N141" s="34"/>
    </row>
    <row r="142" spans="1:14" ht="15.75">
      <c r="A142" s="45"/>
      <c r="B142" s="45"/>
      <c r="C142" s="45" t="s">
        <v>73</v>
      </c>
      <c r="D142" s="45">
        <v>1</v>
      </c>
      <c r="E142" s="46"/>
      <c r="F142" s="47">
        <f>SUM(D142*E142)</f>
        <v>0</v>
      </c>
      <c r="G142" s="34"/>
      <c r="H142" s="34"/>
      <c r="I142" s="34"/>
      <c r="J142" s="34"/>
      <c r="K142" s="34"/>
      <c r="L142" s="34"/>
      <c r="M142" s="34"/>
      <c r="N142" s="34"/>
    </row>
    <row r="143" spans="1:14" ht="15.75">
      <c r="A143" s="29"/>
      <c r="B143" s="29"/>
      <c r="C143" s="29"/>
      <c r="D143" s="29"/>
      <c r="E143" s="40"/>
      <c r="F143" s="29"/>
      <c r="G143" s="34"/>
      <c r="H143" s="34"/>
      <c r="I143" s="34"/>
      <c r="J143" s="34"/>
      <c r="K143" s="34"/>
      <c r="L143" s="34"/>
      <c r="M143" s="34"/>
      <c r="N143" s="34"/>
    </row>
    <row r="144" spans="1:14" ht="15.75">
      <c r="A144" s="48"/>
      <c r="B144" s="49" t="s">
        <v>74</v>
      </c>
      <c r="C144" s="48"/>
      <c r="D144" s="48"/>
      <c r="E144" s="50"/>
      <c r="F144" s="51">
        <f>SUM(F142)</f>
        <v>0</v>
      </c>
      <c r="G144" s="34"/>
      <c r="H144" s="34"/>
      <c r="I144" s="34"/>
      <c r="J144" s="34"/>
      <c r="K144" s="34"/>
      <c r="L144" s="34"/>
      <c r="M144" s="34"/>
      <c r="N144" s="34"/>
    </row>
    <row r="145" spans="1:14" ht="15.75">
      <c r="A145" s="29"/>
      <c r="B145" s="29"/>
      <c r="C145" s="29"/>
      <c r="D145" s="29"/>
      <c r="E145" s="40"/>
      <c r="F145" s="29"/>
      <c r="G145" s="34"/>
      <c r="H145" s="34"/>
      <c r="I145" s="34"/>
      <c r="J145" s="34"/>
      <c r="K145" s="34"/>
      <c r="L145" s="34"/>
      <c r="M145" s="34"/>
      <c r="N145" s="34"/>
    </row>
    <row r="146" spans="1:14" ht="15.75">
      <c r="A146" s="29"/>
      <c r="B146" s="29"/>
      <c r="C146" s="29"/>
      <c r="D146" s="29"/>
      <c r="E146" s="40"/>
      <c r="F146" s="29"/>
      <c r="G146" s="34"/>
      <c r="H146" s="34"/>
      <c r="I146" s="34"/>
      <c r="J146" s="34"/>
      <c r="K146" s="34"/>
      <c r="L146" s="34"/>
      <c r="M146" s="34"/>
      <c r="N146" s="34"/>
    </row>
    <row r="147" spans="1:14" ht="15.75">
      <c r="A147" s="29"/>
      <c r="B147" s="29"/>
      <c r="C147" s="29"/>
      <c r="D147" s="29"/>
      <c r="E147" s="40"/>
      <c r="F147" s="29"/>
      <c r="G147" s="34"/>
      <c r="H147" s="34"/>
      <c r="I147" s="34"/>
      <c r="J147" s="34"/>
      <c r="K147" s="34"/>
      <c r="L147" s="34"/>
      <c r="M147" s="34"/>
      <c r="N147" s="34"/>
    </row>
    <row r="148" spans="1:14" ht="15.75">
      <c r="A148" s="43" t="s">
        <v>75</v>
      </c>
      <c r="B148" s="43" t="s">
        <v>76</v>
      </c>
      <c r="C148" s="29"/>
      <c r="D148" s="29"/>
      <c r="E148" s="40"/>
      <c r="F148" s="29"/>
      <c r="G148" s="34"/>
      <c r="H148" s="34"/>
      <c r="I148" s="34"/>
      <c r="J148" s="34"/>
      <c r="K148" s="34"/>
      <c r="L148" s="34"/>
      <c r="M148" s="34"/>
      <c r="N148" s="34"/>
    </row>
    <row r="149" spans="1:14" ht="15.75">
      <c r="A149" s="29"/>
      <c r="B149" s="29"/>
      <c r="C149" s="29"/>
      <c r="D149" s="29"/>
      <c r="E149" s="40"/>
      <c r="F149" s="29"/>
      <c r="G149" s="34"/>
      <c r="H149" s="34"/>
      <c r="I149" s="34"/>
      <c r="J149" s="34"/>
      <c r="K149" s="34"/>
      <c r="L149" s="34"/>
      <c r="M149" s="34"/>
      <c r="N149" s="34"/>
    </row>
    <row r="150" spans="1:14" ht="74.25" customHeight="1">
      <c r="A150" s="52" t="s">
        <v>77</v>
      </c>
      <c r="B150" s="41" t="s">
        <v>78</v>
      </c>
      <c r="C150" s="29"/>
      <c r="D150" s="29"/>
      <c r="E150" s="40"/>
      <c r="F150" s="29"/>
      <c r="G150" s="34"/>
      <c r="H150" s="34"/>
      <c r="I150" s="34"/>
      <c r="J150" s="34"/>
      <c r="K150" s="34"/>
      <c r="L150" s="34"/>
      <c r="M150" s="34"/>
      <c r="N150" s="34"/>
    </row>
    <row r="151" spans="1:14" ht="27" customHeight="1">
      <c r="A151" s="53"/>
      <c r="B151" s="54" t="s">
        <v>79</v>
      </c>
      <c r="C151" s="45" t="s">
        <v>80</v>
      </c>
      <c r="D151" s="55">
        <v>511.5</v>
      </c>
      <c r="E151" s="46"/>
      <c r="F151" s="47">
        <f>SUM(D151*E151)</f>
        <v>0</v>
      </c>
      <c r="G151" s="34"/>
      <c r="H151" s="34"/>
      <c r="I151" s="34"/>
      <c r="J151" s="34"/>
      <c r="K151" s="34"/>
      <c r="L151" s="34"/>
      <c r="M151" s="34"/>
      <c r="N151" s="34"/>
    </row>
    <row r="152" spans="1:14" ht="15.75">
      <c r="A152" s="44"/>
      <c r="B152" s="29"/>
      <c r="C152" s="29"/>
      <c r="D152" s="56"/>
      <c r="E152" s="40"/>
      <c r="F152" s="29"/>
      <c r="G152" s="34"/>
      <c r="H152" s="34"/>
      <c r="I152" s="34"/>
      <c r="J152" s="34"/>
      <c r="K152" s="34"/>
      <c r="L152" s="34"/>
      <c r="M152" s="34"/>
      <c r="N152" s="34"/>
    </row>
    <row r="153" spans="1:14" ht="15.75">
      <c r="A153" s="57"/>
      <c r="B153" s="58" t="s">
        <v>81</v>
      </c>
      <c r="C153" s="59"/>
      <c r="D153" s="59"/>
      <c r="E153" s="60"/>
      <c r="F153" s="61">
        <f>SUM(F151)</f>
        <v>0</v>
      </c>
      <c r="G153" s="34"/>
      <c r="H153" s="34"/>
      <c r="I153" s="34"/>
      <c r="J153" s="34"/>
      <c r="K153" s="34"/>
      <c r="L153" s="34"/>
      <c r="M153" s="34"/>
      <c r="N153" s="34"/>
    </row>
    <row r="154" spans="1:14" ht="15.75">
      <c r="A154" s="44"/>
      <c r="B154" s="29"/>
      <c r="C154" s="29"/>
      <c r="D154" s="29"/>
      <c r="E154" s="40"/>
      <c r="F154" s="29"/>
      <c r="G154" s="34"/>
      <c r="H154" s="34"/>
      <c r="I154" s="34"/>
      <c r="J154" s="34"/>
      <c r="K154" s="34"/>
      <c r="L154" s="34"/>
      <c r="M154" s="34"/>
      <c r="N154" s="34"/>
    </row>
    <row r="155" spans="1:14" ht="15.75">
      <c r="A155" s="44"/>
      <c r="B155" s="29"/>
      <c r="C155" s="29"/>
      <c r="D155" s="29"/>
      <c r="E155" s="40"/>
      <c r="F155" s="29"/>
      <c r="G155" s="34"/>
      <c r="H155" s="34"/>
      <c r="I155" s="34"/>
      <c r="J155" s="34"/>
      <c r="K155" s="34"/>
      <c r="L155" s="34"/>
      <c r="M155" s="34"/>
      <c r="N155" s="34"/>
    </row>
    <row r="156" spans="1:14" ht="15.75">
      <c r="A156" s="44"/>
      <c r="B156" s="29"/>
      <c r="C156" s="29"/>
      <c r="D156" s="29"/>
      <c r="E156" s="40"/>
      <c r="F156" s="29"/>
      <c r="G156" s="34"/>
      <c r="H156" s="34"/>
      <c r="I156" s="34"/>
      <c r="J156" s="34"/>
      <c r="K156" s="34"/>
      <c r="L156" s="34"/>
      <c r="M156" s="34"/>
      <c r="N156" s="34"/>
    </row>
    <row r="157" spans="1:14" ht="15.75">
      <c r="A157" s="44"/>
      <c r="B157" s="29"/>
      <c r="C157" s="29"/>
      <c r="D157" s="29"/>
      <c r="E157" s="40"/>
      <c r="F157" s="29"/>
      <c r="G157" s="34"/>
      <c r="H157" s="34"/>
      <c r="I157" s="34"/>
      <c r="J157" s="34"/>
      <c r="K157" s="34"/>
      <c r="L157" s="34"/>
      <c r="M157" s="34"/>
      <c r="N157" s="34"/>
    </row>
    <row r="158" spans="1:14" ht="15.75">
      <c r="A158" s="44"/>
      <c r="B158" s="29"/>
      <c r="C158" s="29"/>
      <c r="D158" s="29"/>
      <c r="E158" s="40"/>
      <c r="F158" s="29"/>
      <c r="G158" s="34"/>
      <c r="H158" s="34"/>
      <c r="I158" s="34"/>
      <c r="J158" s="34"/>
      <c r="K158" s="34"/>
      <c r="L158" s="34"/>
      <c r="M158" s="34"/>
      <c r="N158" s="34"/>
    </row>
    <row r="159" spans="1:14" ht="15.75">
      <c r="A159" s="62" t="s">
        <v>82</v>
      </c>
      <c r="B159" s="43" t="s">
        <v>83</v>
      </c>
      <c r="C159" s="29"/>
      <c r="D159" s="29"/>
      <c r="E159" s="40"/>
      <c r="F159" s="29"/>
      <c r="G159" s="34"/>
      <c r="H159" s="34"/>
      <c r="I159" s="34"/>
      <c r="J159" s="34"/>
      <c r="K159" s="34"/>
      <c r="L159" s="34"/>
      <c r="M159" s="34"/>
      <c r="N159" s="34"/>
    </row>
    <row r="160" spans="1:14" ht="15.75">
      <c r="A160" s="62"/>
      <c r="B160" s="43"/>
      <c r="C160" s="29"/>
      <c r="D160" s="29"/>
      <c r="E160" s="40"/>
      <c r="F160" s="29"/>
      <c r="G160" s="34"/>
      <c r="H160" s="34"/>
      <c r="I160" s="34"/>
      <c r="J160" s="34"/>
      <c r="K160" s="34"/>
      <c r="L160" s="34"/>
      <c r="M160" s="34"/>
      <c r="N160" s="34"/>
    </row>
    <row r="161" spans="1:14" ht="15.75">
      <c r="A161" s="62"/>
      <c r="B161" s="43" t="s">
        <v>84</v>
      </c>
      <c r="C161" s="29"/>
      <c r="D161" s="29"/>
      <c r="E161" s="40"/>
      <c r="F161" s="29"/>
      <c r="G161" s="34"/>
      <c r="H161" s="34"/>
      <c r="I161" s="34"/>
      <c r="J161" s="34"/>
      <c r="K161" s="34"/>
      <c r="L161" s="34"/>
      <c r="M161" s="34"/>
      <c r="N161" s="34"/>
    </row>
    <row r="162" spans="1:14" ht="15.75">
      <c r="A162" s="44"/>
      <c r="B162" s="29"/>
      <c r="C162" s="29"/>
      <c r="D162" s="29"/>
      <c r="E162" s="40"/>
      <c r="F162" s="29"/>
      <c r="G162" s="34"/>
      <c r="H162" s="34"/>
      <c r="I162" s="34"/>
      <c r="J162" s="34"/>
      <c r="K162" s="34"/>
      <c r="L162" s="34"/>
      <c r="M162" s="34"/>
      <c r="N162" s="34"/>
    </row>
    <row r="163" spans="1:14" ht="42.75" customHeight="1">
      <c r="A163" s="44"/>
      <c r="B163" s="41" t="s">
        <v>85</v>
      </c>
      <c r="C163" s="29"/>
      <c r="D163" s="29"/>
      <c r="E163" s="40"/>
      <c r="F163" s="29"/>
      <c r="G163" s="34"/>
      <c r="H163" s="34"/>
      <c r="I163" s="34"/>
      <c r="J163" s="34"/>
      <c r="K163" s="34"/>
      <c r="L163" s="34"/>
      <c r="M163" s="34"/>
      <c r="N163" s="34"/>
    </row>
    <row r="164" spans="1:14" ht="15.75">
      <c r="A164" s="44"/>
      <c r="B164" s="41"/>
      <c r="C164" s="29"/>
      <c r="D164" s="29"/>
      <c r="E164" s="40"/>
      <c r="F164" s="29"/>
      <c r="G164" s="34"/>
      <c r="H164" s="34"/>
      <c r="I164" s="34"/>
      <c r="J164" s="34"/>
      <c r="K164" s="34"/>
      <c r="L164" s="34"/>
      <c r="M164" s="34"/>
      <c r="N164" s="34"/>
    </row>
    <row r="165" spans="1:14" ht="51" customHeight="1">
      <c r="A165" s="44"/>
      <c r="B165" s="41" t="s">
        <v>86</v>
      </c>
      <c r="C165" s="29"/>
      <c r="D165" s="29"/>
      <c r="E165" s="40"/>
      <c r="F165" s="29"/>
      <c r="G165" s="34"/>
      <c r="H165" s="34"/>
      <c r="I165" s="34"/>
      <c r="J165" s="34"/>
      <c r="K165" s="34"/>
      <c r="L165" s="34"/>
      <c r="M165" s="34"/>
      <c r="N165" s="34"/>
    </row>
    <row r="166" spans="1:14" ht="15.75">
      <c r="A166" s="44"/>
      <c r="B166" s="41"/>
      <c r="C166" s="29"/>
      <c r="D166" s="29"/>
      <c r="E166" s="40"/>
      <c r="F166" s="29"/>
      <c r="G166" s="34"/>
      <c r="H166" s="34"/>
      <c r="I166" s="34"/>
      <c r="J166" s="34"/>
      <c r="K166" s="34"/>
      <c r="L166" s="34"/>
      <c r="M166" s="34"/>
      <c r="N166" s="34"/>
    </row>
    <row r="167" spans="1:14" ht="128.25" customHeight="1">
      <c r="A167" s="44"/>
      <c r="B167" s="41" t="s">
        <v>87</v>
      </c>
      <c r="C167" s="29"/>
      <c r="D167" s="29"/>
      <c r="E167" s="40"/>
      <c r="F167" s="29"/>
      <c r="G167" s="34"/>
      <c r="H167" s="34"/>
      <c r="I167" s="34"/>
      <c r="J167" s="34"/>
      <c r="K167" s="34"/>
      <c r="L167" s="34"/>
      <c r="M167" s="34"/>
      <c r="N167" s="34"/>
    </row>
    <row r="168" spans="1:14" ht="15.75">
      <c r="A168" s="44"/>
      <c r="B168" s="29"/>
      <c r="C168" s="29"/>
      <c r="D168" s="29"/>
      <c r="E168" s="40"/>
      <c r="F168" s="29"/>
      <c r="G168" s="34"/>
      <c r="H168" s="34"/>
      <c r="I168" s="34"/>
      <c r="J168" s="34"/>
      <c r="K168" s="34"/>
      <c r="L168" s="34"/>
      <c r="M168" s="34"/>
      <c r="N168" s="34"/>
    </row>
    <row r="169" spans="1:14" ht="138" customHeight="1">
      <c r="A169" s="52" t="s">
        <v>88</v>
      </c>
      <c r="B169" s="41" t="s">
        <v>89</v>
      </c>
      <c r="C169" s="29"/>
      <c r="D169" s="29"/>
      <c r="E169" s="40"/>
      <c r="F169" s="29"/>
      <c r="G169" s="34"/>
      <c r="H169" s="34"/>
      <c r="I169" s="34"/>
      <c r="J169" s="34"/>
      <c r="K169" s="34"/>
      <c r="L169" s="34"/>
      <c r="M169" s="34"/>
      <c r="N169" s="34"/>
    </row>
    <row r="170" spans="1:14" ht="18.75" customHeight="1">
      <c r="A170" s="52"/>
      <c r="B170" s="41" t="s">
        <v>90</v>
      </c>
      <c r="C170" s="29"/>
      <c r="D170" s="29"/>
      <c r="E170" s="40"/>
      <c r="F170" s="29"/>
      <c r="G170" s="34"/>
      <c r="H170" s="34"/>
      <c r="I170" s="34"/>
      <c r="J170" s="34"/>
      <c r="K170" s="34"/>
      <c r="L170" s="34"/>
      <c r="M170" s="34"/>
      <c r="N170" s="34"/>
    </row>
    <row r="171" spans="1:14" ht="15.75">
      <c r="A171" s="53"/>
      <c r="B171" s="54" t="s">
        <v>91</v>
      </c>
      <c r="C171" s="45" t="s">
        <v>92</v>
      </c>
      <c r="D171" s="45">
        <v>65.5</v>
      </c>
      <c r="E171" s="46"/>
      <c r="F171" s="47">
        <f>SUM(D171*E171)</f>
        <v>0</v>
      </c>
      <c r="G171" s="34"/>
      <c r="H171" s="34"/>
      <c r="I171" s="34"/>
      <c r="J171" s="34"/>
      <c r="K171" s="34"/>
      <c r="L171" s="34"/>
      <c r="M171" s="34"/>
      <c r="N171" s="34"/>
    </row>
    <row r="172" spans="1:14" ht="15.75">
      <c r="A172" s="52"/>
      <c r="B172" s="41"/>
      <c r="C172" s="29"/>
      <c r="D172" s="29"/>
      <c r="E172" s="40"/>
      <c r="F172" s="29"/>
      <c r="G172" s="34"/>
      <c r="H172" s="34"/>
      <c r="I172" s="34"/>
      <c r="J172" s="34"/>
      <c r="K172" s="34"/>
      <c r="L172" s="34"/>
      <c r="M172" s="34"/>
      <c r="N172" s="34"/>
    </row>
    <row r="173" spans="1:14" ht="41.25" customHeight="1">
      <c r="A173" s="52" t="s">
        <v>93</v>
      </c>
      <c r="B173" s="41" t="s">
        <v>94</v>
      </c>
      <c r="C173" s="29"/>
      <c r="D173" s="29"/>
      <c r="E173" s="40"/>
      <c r="F173" s="29"/>
      <c r="G173" s="34"/>
      <c r="H173" s="34"/>
      <c r="I173" s="34"/>
      <c r="J173" s="34"/>
      <c r="K173" s="34"/>
      <c r="L173" s="34"/>
      <c r="M173" s="34"/>
      <c r="N173" s="34"/>
    </row>
    <row r="174" spans="1:14" ht="15.75">
      <c r="A174" s="53"/>
      <c r="B174" s="54"/>
      <c r="C174" s="45" t="s">
        <v>95</v>
      </c>
      <c r="D174" s="55">
        <v>81</v>
      </c>
      <c r="E174" s="46"/>
      <c r="F174" s="47">
        <f>SUM(D174*E174)</f>
        <v>0</v>
      </c>
      <c r="G174" s="34"/>
      <c r="H174" s="34"/>
      <c r="I174" s="34"/>
      <c r="J174" s="34"/>
      <c r="K174" s="34"/>
      <c r="L174" s="34"/>
      <c r="M174" s="34"/>
      <c r="N174" s="34"/>
    </row>
    <row r="175" spans="1:14" ht="15.75">
      <c r="A175" s="52"/>
      <c r="B175" s="41"/>
      <c r="C175" s="29"/>
      <c r="D175" s="29"/>
      <c r="E175" s="40"/>
      <c r="F175" s="29"/>
      <c r="G175" s="34"/>
      <c r="H175" s="34"/>
      <c r="I175" s="34"/>
      <c r="J175" s="34"/>
      <c r="K175" s="34"/>
      <c r="L175" s="34"/>
      <c r="M175" s="34"/>
      <c r="N175" s="34"/>
    </row>
    <row r="176" spans="1:14" ht="105.75" customHeight="1">
      <c r="A176" s="52" t="s">
        <v>96</v>
      </c>
      <c r="B176" s="41" t="s">
        <v>97</v>
      </c>
      <c r="C176" s="29"/>
      <c r="D176" s="29"/>
      <c r="E176" s="40"/>
      <c r="F176" s="29"/>
      <c r="G176" s="34"/>
      <c r="H176" s="34"/>
      <c r="I176" s="34"/>
      <c r="J176" s="34"/>
      <c r="K176" s="34"/>
      <c r="L176" s="34"/>
      <c r="M176" s="34"/>
      <c r="N176" s="34"/>
    </row>
    <row r="177" spans="1:14" ht="13.5" customHeight="1">
      <c r="A177" s="53"/>
      <c r="B177" s="54"/>
      <c r="C177" s="45" t="s">
        <v>95</v>
      </c>
      <c r="D177" s="63">
        <v>706</v>
      </c>
      <c r="E177" s="46"/>
      <c r="F177" s="47">
        <f>SUM(D177*E177)</f>
        <v>0</v>
      </c>
      <c r="G177" s="34"/>
      <c r="H177" s="34"/>
      <c r="I177" s="34"/>
      <c r="J177" s="34"/>
      <c r="K177" s="34"/>
      <c r="L177" s="34"/>
      <c r="M177" s="34"/>
      <c r="N177" s="34"/>
    </row>
    <row r="178" spans="1:14" ht="15.75">
      <c r="A178" s="52"/>
      <c r="B178" s="41"/>
      <c r="C178" s="29"/>
      <c r="D178" s="64"/>
      <c r="E178" s="40"/>
      <c r="F178" s="29"/>
      <c r="G178" s="34"/>
      <c r="H178" s="34"/>
      <c r="I178" s="34"/>
      <c r="J178" s="34"/>
      <c r="K178" s="34"/>
      <c r="L178" s="34"/>
      <c r="M178" s="34"/>
      <c r="N178" s="34"/>
    </row>
    <row r="179" spans="1:14" ht="182.25" customHeight="1">
      <c r="A179" s="52" t="s">
        <v>98</v>
      </c>
      <c r="B179" s="41" t="s">
        <v>99</v>
      </c>
      <c r="C179" s="29"/>
      <c r="D179" s="29"/>
      <c r="E179" s="40"/>
      <c r="F179" s="29"/>
      <c r="G179" s="34"/>
      <c r="H179" s="34"/>
      <c r="I179" s="34"/>
      <c r="J179" s="34"/>
      <c r="K179" s="34"/>
      <c r="L179" s="34"/>
      <c r="M179" s="34"/>
      <c r="N179" s="34"/>
    </row>
    <row r="180" spans="1:14" ht="15.75">
      <c r="A180" s="52"/>
      <c r="B180" s="41"/>
      <c r="C180" s="29"/>
      <c r="D180" s="29"/>
      <c r="E180" s="40"/>
      <c r="F180" s="29"/>
      <c r="G180" s="34"/>
      <c r="H180" s="34"/>
      <c r="I180" s="34"/>
      <c r="J180" s="34"/>
      <c r="K180" s="34"/>
      <c r="L180" s="34"/>
      <c r="M180" s="34"/>
      <c r="N180" s="34"/>
    </row>
    <row r="181" spans="1:14" ht="15.75">
      <c r="A181" s="53"/>
      <c r="B181" s="54" t="s">
        <v>100</v>
      </c>
      <c r="C181" s="45" t="s">
        <v>92</v>
      </c>
      <c r="D181" s="55">
        <v>212.4</v>
      </c>
      <c r="E181" s="46"/>
      <c r="F181" s="47">
        <f aca="true" t="shared" si="0" ref="F181:F182">SUM(D181*E181)</f>
        <v>0</v>
      </c>
      <c r="G181" s="34"/>
      <c r="H181" s="34"/>
      <c r="I181" s="34"/>
      <c r="J181" s="34"/>
      <c r="K181" s="34"/>
      <c r="L181" s="34"/>
      <c r="M181" s="34"/>
      <c r="N181" s="34"/>
    </row>
    <row r="182" spans="1:14" ht="15.75">
      <c r="A182" s="53"/>
      <c r="B182" s="54" t="s">
        <v>101</v>
      </c>
      <c r="C182" s="45" t="s">
        <v>92</v>
      </c>
      <c r="D182" s="55">
        <v>425</v>
      </c>
      <c r="E182" s="46"/>
      <c r="F182" s="47">
        <f t="shared" si="0"/>
        <v>0</v>
      </c>
      <c r="G182" s="34"/>
      <c r="H182" s="34"/>
      <c r="I182" s="34"/>
      <c r="J182" s="34"/>
      <c r="K182" s="34"/>
      <c r="L182" s="34"/>
      <c r="M182" s="34"/>
      <c r="N182" s="34"/>
    </row>
    <row r="183" spans="1:14" ht="15.75">
      <c r="A183" s="52"/>
      <c r="B183" s="41"/>
      <c r="C183" s="29"/>
      <c r="D183" s="56"/>
      <c r="E183" s="40"/>
      <c r="F183" s="29"/>
      <c r="G183" s="34"/>
      <c r="H183" s="34"/>
      <c r="I183" s="34"/>
      <c r="J183" s="34"/>
      <c r="K183" s="34"/>
      <c r="L183" s="34"/>
      <c r="M183" s="34"/>
      <c r="N183" s="34"/>
    </row>
    <row r="184" spans="1:14" ht="64.5">
      <c r="A184" s="52" t="s">
        <v>102</v>
      </c>
      <c r="B184" s="41" t="s">
        <v>103</v>
      </c>
      <c r="C184" s="29"/>
      <c r="D184" s="29"/>
      <c r="E184" s="40"/>
      <c r="F184" s="29"/>
      <c r="G184" s="34"/>
      <c r="H184" s="34"/>
      <c r="I184" s="34"/>
      <c r="J184" s="34"/>
      <c r="K184" s="34"/>
      <c r="L184" s="34"/>
      <c r="M184" s="34"/>
      <c r="N184" s="34"/>
    </row>
    <row r="185" spans="1:14" ht="15.75">
      <c r="A185" s="53"/>
      <c r="B185" s="54" t="s">
        <v>104</v>
      </c>
      <c r="C185" s="45" t="s">
        <v>92</v>
      </c>
      <c r="D185" s="55">
        <v>22.5</v>
      </c>
      <c r="E185" s="46"/>
      <c r="F185" s="47">
        <f>SUM(D185*E185)</f>
        <v>0</v>
      </c>
      <c r="G185" s="34"/>
      <c r="H185" s="34"/>
      <c r="I185" s="34"/>
      <c r="J185" s="34"/>
      <c r="K185" s="34"/>
      <c r="L185" s="34"/>
      <c r="M185" s="34"/>
      <c r="N185" s="34"/>
    </row>
    <row r="186" spans="1:14" ht="15.75">
      <c r="A186" s="52"/>
      <c r="B186" s="41"/>
      <c r="C186" s="29"/>
      <c r="D186" s="29"/>
      <c r="E186" s="40"/>
      <c r="F186" s="29"/>
      <c r="G186" s="34"/>
      <c r="H186" s="34"/>
      <c r="I186" s="34"/>
      <c r="J186" s="34"/>
      <c r="K186" s="34"/>
      <c r="L186" s="34"/>
      <c r="M186" s="34"/>
      <c r="N186" s="34"/>
    </row>
    <row r="187" spans="1:14" ht="33.75">
      <c r="A187" s="52" t="s">
        <v>105</v>
      </c>
      <c r="B187" s="29" t="s">
        <v>106</v>
      </c>
      <c r="C187" s="29"/>
      <c r="D187" s="29"/>
      <c r="E187" s="40"/>
      <c r="F187" s="29"/>
      <c r="G187" s="34"/>
      <c r="H187" s="34"/>
      <c r="I187" s="34"/>
      <c r="J187" s="34"/>
      <c r="K187" s="34"/>
      <c r="L187" s="34"/>
      <c r="M187" s="34"/>
      <c r="N187" s="34"/>
    </row>
    <row r="188" spans="1:14" ht="15.75">
      <c r="A188" s="53"/>
      <c r="B188" s="54" t="s">
        <v>104</v>
      </c>
      <c r="C188" s="45" t="s">
        <v>95</v>
      </c>
      <c r="D188" s="63">
        <v>706</v>
      </c>
      <c r="E188" s="46"/>
      <c r="F188" s="47">
        <f>SUM(D188*E188)</f>
        <v>0</v>
      </c>
      <c r="G188" s="34"/>
      <c r="H188" s="34"/>
      <c r="I188" s="34"/>
      <c r="J188" s="34"/>
      <c r="K188" s="34"/>
      <c r="L188" s="34"/>
      <c r="M188" s="34"/>
      <c r="N188" s="34"/>
    </row>
    <row r="189" spans="1:14" ht="15.75">
      <c r="A189" s="52"/>
      <c r="B189" s="41"/>
      <c r="C189" s="29"/>
      <c r="D189" s="29"/>
      <c r="E189" s="40"/>
      <c r="F189" s="29"/>
      <c r="G189" s="34"/>
      <c r="H189" s="34"/>
      <c r="I189" s="34"/>
      <c r="J189" s="34"/>
      <c r="K189" s="34"/>
      <c r="L189" s="34"/>
      <c r="M189" s="34"/>
      <c r="N189" s="34"/>
    </row>
    <row r="190" spans="1:14" ht="44.25">
      <c r="A190" s="52" t="s">
        <v>107</v>
      </c>
      <c r="B190" s="41" t="s">
        <v>108</v>
      </c>
      <c r="C190" s="29"/>
      <c r="D190" s="29"/>
      <c r="E190" s="40"/>
      <c r="F190" s="29"/>
      <c r="G190" s="34"/>
      <c r="H190" s="34"/>
      <c r="I190" s="34"/>
      <c r="J190" s="34"/>
      <c r="K190" s="34"/>
      <c r="L190" s="34"/>
      <c r="M190" s="34"/>
      <c r="N190" s="34"/>
    </row>
    <row r="191" spans="1:14" ht="15.75">
      <c r="A191" s="53"/>
      <c r="B191" s="54"/>
      <c r="C191" s="45" t="s">
        <v>92</v>
      </c>
      <c r="D191" s="45">
        <v>65.5</v>
      </c>
      <c r="E191" s="46"/>
      <c r="F191" s="47">
        <f>SUM(D191*E191)</f>
        <v>0</v>
      </c>
      <c r="G191" s="34"/>
      <c r="H191" s="34"/>
      <c r="I191" s="34"/>
      <c r="J191" s="34"/>
      <c r="K191" s="34"/>
      <c r="L191" s="34"/>
      <c r="M191" s="34"/>
      <c r="N191" s="34"/>
    </row>
    <row r="192" spans="1:14" ht="15.75">
      <c r="A192" s="44"/>
      <c r="B192" s="29"/>
      <c r="C192" s="29"/>
      <c r="D192" s="29"/>
      <c r="E192" s="40"/>
      <c r="F192" s="29"/>
      <c r="G192" s="34"/>
      <c r="H192" s="34"/>
      <c r="I192" s="34"/>
      <c r="J192" s="34"/>
      <c r="K192" s="34"/>
      <c r="L192" s="34"/>
      <c r="M192" s="34"/>
      <c r="N192" s="34"/>
    </row>
    <row r="193" spans="1:14" ht="15.75">
      <c r="A193" s="65"/>
      <c r="B193" s="48"/>
      <c r="C193" s="48"/>
      <c r="D193" s="48"/>
      <c r="E193" s="50"/>
      <c r="F193" s="48"/>
      <c r="G193" s="66"/>
      <c r="H193" s="34"/>
      <c r="I193" s="34"/>
      <c r="J193" s="34"/>
      <c r="K193" s="34"/>
      <c r="L193" s="34"/>
      <c r="M193" s="34"/>
      <c r="N193" s="34"/>
    </row>
    <row r="194" spans="1:14" ht="15.75">
      <c r="A194" s="67"/>
      <c r="B194" s="68" t="s">
        <v>109</v>
      </c>
      <c r="C194" s="45"/>
      <c r="D194" s="45"/>
      <c r="E194" s="69"/>
      <c r="F194" s="47">
        <f>SUM(F171,F174,F177,F181:F182,F188,F191,F185)</f>
        <v>0</v>
      </c>
      <c r="G194" s="34"/>
      <c r="H194" s="34"/>
      <c r="I194" s="34"/>
      <c r="J194" s="34"/>
      <c r="K194" s="34"/>
      <c r="L194" s="34"/>
      <c r="M194" s="34"/>
      <c r="N194" s="34"/>
    </row>
    <row r="195" spans="1:14" ht="15.75">
      <c r="A195" s="44"/>
      <c r="B195" s="43"/>
      <c r="C195" s="29"/>
      <c r="D195" s="29"/>
      <c r="E195" s="40"/>
      <c r="F195" s="70"/>
      <c r="G195" s="34"/>
      <c r="H195" s="34"/>
      <c r="I195" s="34"/>
      <c r="J195" s="34"/>
      <c r="K195" s="34"/>
      <c r="L195" s="34"/>
      <c r="M195" s="34"/>
      <c r="N195" s="34"/>
    </row>
    <row r="196" spans="1:14" ht="15.75">
      <c r="A196" s="44"/>
      <c r="B196" s="29"/>
      <c r="C196" s="29"/>
      <c r="D196" s="29"/>
      <c r="E196" s="40"/>
      <c r="F196" s="29"/>
      <c r="G196" s="34"/>
      <c r="H196" s="34"/>
      <c r="I196" s="34"/>
      <c r="J196" s="34"/>
      <c r="K196" s="34"/>
      <c r="L196" s="34"/>
      <c r="M196" s="34"/>
      <c r="N196" s="34"/>
    </row>
    <row r="197" spans="1:14" ht="15.75">
      <c r="A197" s="62" t="s">
        <v>110</v>
      </c>
      <c r="B197" s="43" t="s">
        <v>111</v>
      </c>
      <c r="C197" s="29"/>
      <c r="D197" s="29"/>
      <c r="E197" s="40"/>
      <c r="F197" s="29"/>
      <c r="G197" s="34"/>
      <c r="H197" s="34"/>
      <c r="I197" s="34"/>
      <c r="J197" s="34"/>
      <c r="K197" s="34"/>
      <c r="L197" s="34"/>
      <c r="M197" s="34"/>
      <c r="N197" s="34"/>
    </row>
    <row r="198" spans="1:14" ht="8.25" customHeight="1">
      <c r="A198" s="62"/>
      <c r="B198" s="43"/>
      <c r="C198" s="29"/>
      <c r="D198" s="29"/>
      <c r="E198" s="40"/>
      <c r="F198" s="29"/>
      <c r="G198" s="34"/>
      <c r="H198" s="34"/>
      <c r="I198" s="34"/>
      <c r="J198" s="34"/>
      <c r="K198" s="34"/>
      <c r="L198" s="34"/>
      <c r="M198" s="34"/>
      <c r="N198" s="34"/>
    </row>
    <row r="199" spans="1:14" ht="15.75">
      <c r="A199" s="62"/>
      <c r="B199" s="43" t="s">
        <v>84</v>
      </c>
      <c r="C199" s="29"/>
      <c r="D199" s="29"/>
      <c r="E199" s="40"/>
      <c r="F199" s="29"/>
      <c r="G199" s="34"/>
      <c r="H199" s="34"/>
      <c r="I199" s="34"/>
      <c r="J199" s="34"/>
      <c r="K199" s="34"/>
      <c r="L199" s="34"/>
      <c r="M199" s="34"/>
      <c r="N199" s="34"/>
    </row>
    <row r="200" spans="1:14" ht="11.25" customHeight="1">
      <c r="A200" s="44"/>
      <c r="B200" s="29"/>
      <c r="C200" s="29"/>
      <c r="D200" s="29"/>
      <c r="E200" s="40"/>
      <c r="F200" s="29"/>
      <c r="G200" s="34"/>
      <c r="H200" s="34"/>
      <c r="I200" s="34"/>
      <c r="J200" s="34"/>
      <c r="K200" s="34"/>
      <c r="L200" s="34"/>
      <c r="M200" s="34"/>
      <c r="N200" s="34"/>
    </row>
    <row r="201" spans="1:14" ht="85.5" customHeight="1">
      <c r="A201" s="44"/>
      <c r="B201" s="41" t="s">
        <v>112</v>
      </c>
      <c r="C201" s="29"/>
      <c r="D201" s="29"/>
      <c r="E201" s="40"/>
      <c r="F201" s="29"/>
      <c r="G201" s="34"/>
      <c r="H201" s="34"/>
      <c r="I201" s="34"/>
      <c r="J201" s="34"/>
      <c r="K201" s="34"/>
      <c r="L201" s="34"/>
      <c r="M201" s="34"/>
      <c r="N201" s="34"/>
    </row>
    <row r="202" spans="1:14" ht="78" customHeight="1">
      <c r="A202" s="44"/>
      <c r="B202" s="41" t="s">
        <v>113</v>
      </c>
      <c r="C202" s="29"/>
      <c r="D202" s="29"/>
      <c r="E202" s="40"/>
      <c r="F202" s="29"/>
      <c r="G202" s="34"/>
      <c r="H202" s="34"/>
      <c r="I202" s="34"/>
      <c r="J202" s="34"/>
      <c r="K202" s="34"/>
      <c r="L202" s="34"/>
      <c r="M202" s="34"/>
      <c r="N202" s="34"/>
    </row>
    <row r="203" spans="1:14" ht="39" customHeight="1">
      <c r="A203" s="44"/>
      <c r="B203" s="41" t="s">
        <v>114</v>
      </c>
      <c r="C203" s="29"/>
      <c r="D203" s="29"/>
      <c r="E203" s="40"/>
      <c r="F203" s="29"/>
      <c r="G203" s="34"/>
      <c r="H203" s="34"/>
      <c r="I203" s="34"/>
      <c r="J203" s="34"/>
      <c r="K203" s="34"/>
      <c r="L203" s="34"/>
      <c r="M203" s="34"/>
      <c r="N203" s="34"/>
    </row>
    <row r="204" spans="1:14" ht="64.5">
      <c r="A204" s="44"/>
      <c r="B204" s="41" t="s">
        <v>115</v>
      </c>
      <c r="C204" s="29"/>
      <c r="D204" s="29"/>
      <c r="E204" s="40"/>
      <c r="F204" s="29"/>
      <c r="G204" s="34"/>
      <c r="H204" s="34"/>
      <c r="I204" s="34"/>
      <c r="J204" s="34"/>
      <c r="K204" s="34"/>
      <c r="L204" s="34"/>
      <c r="M204" s="34"/>
      <c r="N204" s="34"/>
    </row>
    <row r="205" spans="1:14" ht="0.75" customHeight="1">
      <c r="A205" s="44"/>
      <c r="B205" s="41"/>
      <c r="C205" s="29"/>
      <c r="D205" s="29"/>
      <c r="E205" s="40"/>
      <c r="F205" s="29"/>
      <c r="G205" s="34"/>
      <c r="H205" s="34"/>
      <c r="I205" s="34"/>
      <c r="J205" s="34"/>
      <c r="K205" s="34"/>
      <c r="L205" s="34"/>
      <c r="M205" s="34"/>
      <c r="N205" s="34"/>
    </row>
    <row r="206" spans="1:14" ht="87.75" customHeight="1">
      <c r="A206" s="44"/>
      <c r="B206" s="41" t="s">
        <v>116</v>
      </c>
      <c r="C206" s="29"/>
      <c r="D206" s="29"/>
      <c r="E206" s="40"/>
      <c r="F206" s="29"/>
      <c r="G206" s="34"/>
      <c r="H206" s="34"/>
      <c r="I206" s="34"/>
      <c r="J206" s="34"/>
      <c r="K206" s="34"/>
      <c r="L206" s="34"/>
      <c r="M206" s="34"/>
      <c r="N206" s="34"/>
    </row>
    <row r="207" spans="1:14" ht="173.25" customHeight="1" hidden="1">
      <c r="A207" s="44"/>
      <c r="B207" s="29"/>
      <c r="C207" s="29"/>
      <c r="D207" s="29"/>
      <c r="E207" s="40"/>
      <c r="F207" s="29"/>
      <c r="G207" s="34"/>
      <c r="H207" s="34"/>
      <c r="I207" s="34"/>
      <c r="J207" s="34"/>
      <c r="K207" s="34"/>
      <c r="L207" s="34"/>
      <c r="M207" s="34"/>
      <c r="N207" s="34"/>
    </row>
    <row r="208" spans="1:14" ht="89.25" customHeight="1">
      <c r="A208" s="44"/>
      <c r="B208" s="41" t="s">
        <v>117</v>
      </c>
      <c r="C208" s="29"/>
      <c r="D208" s="29"/>
      <c r="E208" s="40"/>
      <c r="F208" s="29"/>
      <c r="G208" s="34"/>
      <c r="H208" s="34"/>
      <c r="I208" s="34"/>
      <c r="J208" s="34"/>
      <c r="K208" s="34"/>
      <c r="L208" s="34"/>
      <c r="M208" s="34"/>
      <c r="N208" s="34"/>
    </row>
    <row r="209" spans="1:14" ht="65.25" customHeight="1">
      <c r="A209" s="44"/>
      <c r="B209" s="41" t="s">
        <v>118</v>
      </c>
      <c r="C209" s="29"/>
      <c r="D209" s="29"/>
      <c r="E209" s="40"/>
      <c r="F209" s="29"/>
      <c r="G209" s="34"/>
      <c r="H209" s="34"/>
      <c r="I209" s="34"/>
      <c r="J209" s="34"/>
      <c r="K209" s="34"/>
      <c r="L209" s="34"/>
      <c r="M209" s="34"/>
      <c r="N209" s="34"/>
    </row>
    <row r="210" spans="1:14" ht="166.5" customHeight="1">
      <c r="A210" s="44"/>
      <c r="B210" s="41" t="s">
        <v>119</v>
      </c>
      <c r="C210" s="29"/>
      <c r="D210" s="29"/>
      <c r="E210" s="40"/>
      <c r="F210" s="71"/>
      <c r="G210" s="34"/>
      <c r="H210" s="34"/>
      <c r="I210" s="34"/>
      <c r="J210" s="34"/>
      <c r="K210" s="34"/>
      <c r="L210" s="34"/>
      <c r="M210" s="34"/>
      <c r="N210" s="34"/>
    </row>
    <row r="211" spans="1:14" ht="63" customHeight="1">
      <c r="A211" s="44"/>
      <c r="B211" s="41" t="s">
        <v>120</v>
      </c>
      <c r="C211" s="29"/>
      <c r="D211" s="29"/>
      <c r="E211" s="40"/>
      <c r="F211" s="29"/>
      <c r="G211" s="34"/>
      <c r="H211" s="34"/>
      <c r="I211" s="34"/>
      <c r="J211" s="34"/>
      <c r="K211" s="34"/>
      <c r="L211" s="34"/>
      <c r="M211" s="34"/>
      <c r="N211" s="34"/>
    </row>
    <row r="212" spans="1:14" ht="57" customHeight="1">
      <c r="A212" s="44"/>
      <c r="B212" s="41" t="s">
        <v>121</v>
      </c>
      <c r="C212" s="29"/>
      <c r="D212" s="29"/>
      <c r="E212" s="40"/>
      <c r="F212" s="29"/>
      <c r="G212" s="34"/>
      <c r="H212" s="34"/>
      <c r="I212" s="34"/>
      <c r="J212" s="34"/>
      <c r="K212" s="34"/>
      <c r="L212" s="34"/>
      <c r="M212" s="34"/>
      <c r="N212" s="34"/>
    </row>
    <row r="213" spans="1:14" ht="117.75" customHeight="1">
      <c r="A213" s="44"/>
      <c r="B213" s="41" t="s">
        <v>122</v>
      </c>
      <c r="C213" s="29"/>
      <c r="D213" s="29"/>
      <c r="E213" s="40"/>
      <c r="F213" s="29"/>
      <c r="G213" s="34"/>
      <c r="H213" s="34"/>
      <c r="I213" s="34"/>
      <c r="J213" s="34"/>
      <c r="K213" s="34"/>
      <c r="L213" s="34"/>
      <c r="M213" s="34"/>
      <c r="N213" s="34"/>
    </row>
    <row r="214" spans="1:14" ht="51.75" customHeight="1">
      <c r="A214" s="44"/>
      <c r="B214" s="41" t="s">
        <v>123</v>
      </c>
      <c r="C214" s="29"/>
      <c r="D214" s="29"/>
      <c r="E214" s="40"/>
      <c r="F214" s="29"/>
      <c r="G214" s="34"/>
      <c r="H214" s="34"/>
      <c r="I214" s="34"/>
      <c r="J214" s="34"/>
      <c r="K214" s="34"/>
      <c r="L214" s="34"/>
      <c r="M214" s="34"/>
      <c r="N214" s="34"/>
    </row>
    <row r="215" spans="1:14" ht="44.25">
      <c r="A215" s="44"/>
      <c r="B215" s="72" t="s">
        <v>124</v>
      </c>
      <c r="C215" s="29"/>
      <c r="D215" s="29"/>
      <c r="E215" s="40"/>
      <c r="F215" s="29"/>
      <c r="G215" s="34"/>
      <c r="H215" s="34"/>
      <c r="I215" s="34"/>
      <c r="J215" s="34"/>
      <c r="K215" s="34"/>
      <c r="L215" s="34"/>
      <c r="M215" s="34"/>
      <c r="N215" s="34"/>
    </row>
    <row r="216" spans="1:14" ht="117.75" customHeight="1">
      <c r="A216" s="44"/>
      <c r="B216" s="72" t="s">
        <v>125</v>
      </c>
      <c r="C216" s="29"/>
      <c r="D216" s="29"/>
      <c r="E216" s="40"/>
      <c r="F216" s="29"/>
      <c r="G216" s="34"/>
      <c r="H216" s="34"/>
      <c r="I216" s="34"/>
      <c r="J216" s="34"/>
      <c r="K216" s="34"/>
      <c r="L216" s="34"/>
      <c r="M216" s="34"/>
      <c r="N216" s="34"/>
    </row>
    <row r="217" spans="1:14" ht="24">
      <c r="A217" s="52"/>
      <c r="B217" s="41" t="s">
        <v>126</v>
      </c>
      <c r="C217" s="29"/>
      <c r="D217" s="29"/>
      <c r="E217" s="40"/>
      <c r="F217" s="29"/>
      <c r="G217" s="34"/>
      <c r="H217" s="34"/>
      <c r="I217" s="34"/>
      <c r="J217" s="34"/>
      <c r="K217" s="34"/>
      <c r="L217" s="34"/>
      <c r="M217" s="34"/>
      <c r="N217" s="34"/>
    </row>
    <row r="218" spans="1:14" ht="15.75">
      <c r="A218" s="52"/>
      <c r="B218" s="41"/>
      <c r="C218" s="29"/>
      <c r="D218" s="29"/>
      <c r="E218" s="40"/>
      <c r="F218" s="29"/>
      <c r="G218" s="34"/>
      <c r="H218" s="34"/>
      <c r="I218" s="34"/>
      <c r="J218" s="34"/>
      <c r="K218" s="34"/>
      <c r="L218" s="34"/>
      <c r="M218" s="34"/>
      <c r="N218" s="34"/>
    </row>
    <row r="219" spans="1:14" ht="30.75" customHeight="1">
      <c r="A219" s="52" t="s">
        <v>127</v>
      </c>
      <c r="B219" s="41" t="s">
        <v>128</v>
      </c>
      <c r="C219" s="29"/>
      <c r="D219" s="29"/>
      <c r="E219" s="40"/>
      <c r="F219" s="29"/>
      <c r="G219" s="34"/>
      <c r="H219" s="34"/>
      <c r="I219" s="34"/>
      <c r="J219" s="34"/>
      <c r="K219" s="34"/>
      <c r="L219" s="34"/>
      <c r="M219" s="34"/>
      <c r="N219" s="34"/>
    </row>
    <row r="220" spans="1:14" ht="15.75" customHeight="1">
      <c r="A220" s="52"/>
      <c r="B220" s="41" t="s">
        <v>129</v>
      </c>
      <c r="C220" s="29"/>
      <c r="D220" s="29"/>
      <c r="E220" s="40"/>
      <c r="F220" s="29"/>
      <c r="G220" s="34"/>
      <c r="H220" s="34"/>
      <c r="I220" s="34"/>
      <c r="J220" s="34"/>
      <c r="K220" s="34"/>
      <c r="L220" s="34"/>
      <c r="M220" s="34"/>
      <c r="N220" s="34"/>
    </row>
    <row r="221" spans="1:14" ht="12.75" customHeight="1">
      <c r="A221" s="52"/>
      <c r="B221" s="41" t="s">
        <v>130</v>
      </c>
      <c r="C221" s="29"/>
      <c r="D221" s="29"/>
      <c r="E221" s="40"/>
      <c r="F221" s="29"/>
      <c r="G221" s="34"/>
      <c r="H221" s="34"/>
      <c r="I221" s="34"/>
      <c r="J221" s="34"/>
      <c r="K221" s="34"/>
      <c r="L221" s="34"/>
      <c r="M221" s="34"/>
      <c r="N221" s="34"/>
    </row>
    <row r="222" spans="1:14" ht="15.75">
      <c r="A222" s="52"/>
      <c r="B222" s="41" t="s">
        <v>131</v>
      </c>
      <c r="C222" s="29"/>
      <c r="D222" s="56"/>
      <c r="E222" s="40"/>
      <c r="F222" s="29"/>
      <c r="G222" s="34"/>
      <c r="H222" s="34"/>
      <c r="I222" s="34"/>
      <c r="J222" s="34"/>
      <c r="K222" s="34"/>
      <c r="L222" s="34"/>
      <c r="M222" s="34"/>
      <c r="N222" s="34"/>
    </row>
    <row r="223" spans="1:14" ht="15.75">
      <c r="A223" s="53"/>
      <c r="B223" s="54"/>
      <c r="C223" s="45" t="s">
        <v>92</v>
      </c>
      <c r="D223" s="45">
        <v>7.7</v>
      </c>
      <c r="E223" s="46"/>
      <c r="F223" s="47">
        <f>SUM(D223*E223)</f>
        <v>0</v>
      </c>
      <c r="G223" s="34"/>
      <c r="H223" s="34"/>
      <c r="I223" s="34"/>
      <c r="J223" s="34"/>
      <c r="K223" s="34"/>
      <c r="L223" s="34"/>
      <c r="M223" s="34"/>
      <c r="N223" s="34"/>
    </row>
    <row r="224" spans="1:14" ht="15.75">
      <c r="A224" s="52"/>
      <c r="B224" s="41"/>
      <c r="C224" s="29"/>
      <c r="D224" s="56"/>
      <c r="E224" s="40"/>
      <c r="F224" s="29"/>
      <c r="G224" s="34"/>
      <c r="H224" s="34"/>
      <c r="I224" s="34"/>
      <c r="J224" s="34"/>
      <c r="K224" s="34"/>
      <c r="L224" s="34"/>
      <c r="M224" s="34"/>
      <c r="N224" s="34"/>
    </row>
    <row r="225" spans="1:14" ht="33.75">
      <c r="A225" s="52" t="s">
        <v>132</v>
      </c>
      <c r="B225" s="41" t="s">
        <v>133</v>
      </c>
      <c r="C225" s="29"/>
      <c r="D225" s="56"/>
      <c r="E225" s="40"/>
      <c r="F225" s="29"/>
      <c r="G225" s="34"/>
      <c r="H225" s="34"/>
      <c r="I225" s="34"/>
      <c r="J225" s="34"/>
      <c r="K225" s="34"/>
      <c r="L225" s="34"/>
      <c r="M225" s="34"/>
      <c r="N225" s="34"/>
    </row>
    <row r="226" spans="1:14" ht="54" customHeight="1">
      <c r="A226" s="52"/>
      <c r="B226" s="41" t="s">
        <v>134</v>
      </c>
      <c r="C226" s="29"/>
      <c r="D226" s="56"/>
      <c r="E226" s="40"/>
      <c r="F226" s="29"/>
      <c r="G226" s="34"/>
      <c r="H226" s="34"/>
      <c r="I226" s="34"/>
      <c r="J226" s="34"/>
      <c r="K226" s="34"/>
      <c r="L226" s="34"/>
      <c r="M226" s="34"/>
      <c r="N226" s="34"/>
    </row>
    <row r="227" spans="1:14" ht="16.5" customHeight="1">
      <c r="A227" s="52"/>
      <c r="B227" s="41" t="s">
        <v>135</v>
      </c>
      <c r="C227" s="29"/>
      <c r="D227" s="56"/>
      <c r="E227" s="40"/>
      <c r="F227" s="29"/>
      <c r="G227" s="34"/>
      <c r="H227" s="34"/>
      <c r="I227" s="34"/>
      <c r="J227" s="34"/>
      <c r="K227" s="34"/>
      <c r="L227" s="34"/>
      <c r="M227" s="34"/>
      <c r="N227" s="34"/>
    </row>
    <row r="228" spans="1:14" ht="15.75" customHeight="1">
      <c r="A228" s="53"/>
      <c r="B228" s="54" t="s">
        <v>136</v>
      </c>
      <c r="C228" s="45" t="s">
        <v>92</v>
      </c>
      <c r="D228" s="55">
        <v>84.4</v>
      </c>
      <c r="E228" s="46"/>
      <c r="F228" s="47">
        <f aca="true" t="shared" si="1" ref="F228:F229">SUM(D228*E228)</f>
        <v>0</v>
      </c>
      <c r="G228" s="34"/>
      <c r="H228" s="34"/>
      <c r="I228" s="34"/>
      <c r="J228" s="34"/>
      <c r="K228" s="34"/>
      <c r="L228" s="34"/>
      <c r="M228" s="34"/>
      <c r="N228" s="34"/>
    </row>
    <row r="229" spans="1:14" ht="15.75">
      <c r="A229" s="53"/>
      <c r="B229" s="54" t="s">
        <v>137</v>
      </c>
      <c r="C229" s="45" t="s">
        <v>95</v>
      </c>
      <c r="D229" s="55">
        <v>187.6</v>
      </c>
      <c r="E229" s="46"/>
      <c r="F229" s="47">
        <f t="shared" si="1"/>
        <v>0</v>
      </c>
      <c r="G229" s="34"/>
      <c r="H229" s="34"/>
      <c r="I229" s="34"/>
      <c r="J229" s="34"/>
      <c r="K229" s="34"/>
      <c r="L229" s="34"/>
      <c r="M229" s="34"/>
      <c r="N229" s="34"/>
    </row>
    <row r="230" spans="1:14" ht="15.75">
      <c r="A230" s="52"/>
      <c r="B230" s="41"/>
      <c r="C230" s="29"/>
      <c r="D230" s="56"/>
      <c r="E230" s="40"/>
      <c r="F230" s="29"/>
      <c r="G230" s="34"/>
      <c r="H230" s="34"/>
      <c r="I230" s="34"/>
      <c r="J230" s="34"/>
      <c r="K230" s="34"/>
      <c r="L230" s="34"/>
      <c r="M230" s="34"/>
      <c r="N230" s="34"/>
    </row>
    <row r="231" spans="1:14" ht="24">
      <c r="A231" s="52" t="s">
        <v>138</v>
      </c>
      <c r="B231" s="41" t="s">
        <v>139</v>
      </c>
      <c r="C231" s="29"/>
      <c r="D231" s="56"/>
      <c r="E231" s="40"/>
      <c r="F231" s="29"/>
      <c r="G231" s="34"/>
      <c r="H231" s="34"/>
      <c r="I231" s="34"/>
      <c r="J231" s="34"/>
      <c r="K231" s="34"/>
      <c r="L231" s="34"/>
      <c r="M231" s="34"/>
      <c r="N231" s="34"/>
    </row>
    <row r="232" spans="1:14" ht="55.5" customHeight="1">
      <c r="A232" s="52"/>
      <c r="B232" s="41" t="s">
        <v>140</v>
      </c>
      <c r="C232" s="29"/>
      <c r="D232" s="56"/>
      <c r="E232" s="40"/>
      <c r="F232" s="29"/>
      <c r="G232" s="34"/>
      <c r="H232" s="34"/>
      <c r="I232" s="34"/>
      <c r="J232" s="34"/>
      <c r="K232" s="34"/>
      <c r="L232" s="34"/>
      <c r="M232" s="34"/>
      <c r="N232" s="34"/>
    </row>
    <row r="233" spans="1:14" ht="36" customHeight="1">
      <c r="A233" s="52"/>
      <c r="B233" s="41" t="s">
        <v>141</v>
      </c>
      <c r="C233" s="29"/>
      <c r="D233" s="56"/>
      <c r="E233" s="40"/>
      <c r="F233" s="29"/>
      <c r="G233" s="34"/>
      <c r="H233" s="34"/>
      <c r="I233" s="34"/>
      <c r="J233" s="34"/>
      <c r="K233" s="34"/>
      <c r="L233" s="34"/>
      <c r="M233" s="34"/>
      <c r="N233" s="34"/>
    </row>
    <row r="234" spans="1:14" ht="12" customHeight="1">
      <c r="A234" s="53"/>
      <c r="B234" s="54" t="s">
        <v>136</v>
      </c>
      <c r="C234" s="45" t="s">
        <v>92</v>
      </c>
      <c r="D234" s="55">
        <v>4.5</v>
      </c>
      <c r="E234" s="46"/>
      <c r="F234" s="47">
        <f aca="true" t="shared" si="2" ref="F234:F235">SUM(D234*E234)</f>
        <v>0</v>
      </c>
      <c r="G234" s="34"/>
      <c r="H234" s="34"/>
      <c r="I234" s="34"/>
      <c r="J234" s="34"/>
      <c r="K234" s="34"/>
      <c r="L234" s="34"/>
      <c r="M234" s="34"/>
      <c r="N234" s="34"/>
    </row>
    <row r="235" spans="1:14" ht="15.75">
      <c r="A235" s="53"/>
      <c r="B235" s="54" t="s">
        <v>137</v>
      </c>
      <c r="C235" s="45" t="s">
        <v>95</v>
      </c>
      <c r="D235" s="55">
        <v>22</v>
      </c>
      <c r="E235" s="46"/>
      <c r="F235" s="47">
        <f t="shared" si="2"/>
        <v>0</v>
      </c>
      <c r="G235" s="34"/>
      <c r="H235" s="34"/>
      <c r="I235" s="34"/>
      <c r="J235" s="34"/>
      <c r="K235" s="34"/>
      <c r="L235" s="34"/>
      <c r="M235" s="34"/>
      <c r="N235" s="34"/>
    </row>
    <row r="236" spans="1:14" ht="15.75">
      <c r="A236" s="52"/>
      <c r="B236" s="41"/>
      <c r="C236" s="29"/>
      <c r="D236" s="56"/>
      <c r="E236" s="40"/>
      <c r="F236" s="29"/>
      <c r="G236" s="34"/>
      <c r="H236" s="34"/>
      <c r="I236" s="34"/>
      <c r="J236" s="34"/>
      <c r="K236" s="34"/>
      <c r="L236" s="34"/>
      <c r="M236" s="34"/>
      <c r="N236" s="34"/>
    </row>
    <row r="237" spans="1:14" ht="24">
      <c r="A237" s="52" t="s">
        <v>142</v>
      </c>
      <c r="B237" s="41" t="s">
        <v>143</v>
      </c>
      <c r="C237" s="29"/>
      <c r="D237" s="56"/>
      <c r="E237" s="40"/>
      <c r="F237" s="29"/>
      <c r="G237" s="34"/>
      <c r="H237" s="34"/>
      <c r="I237" s="34"/>
      <c r="J237" s="34"/>
      <c r="K237" s="34"/>
      <c r="L237" s="34"/>
      <c r="M237" s="34"/>
      <c r="N237" s="34"/>
    </row>
    <row r="238" spans="1:14" ht="15" customHeight="1">
      <c r="A238" s="52"/>
      <c r="B238" s="41" t="s">
        <v>144</v>
      </c>
      <c r="C238" s="29"/>
      <c r="D238" s="56"/>
      <c r="E238" s="40"/>
      <c r="F238" s="29"/>
      <c r="G238" s="34"/>
      <c r="H238" s="34"/>
      <c r="I238" s="34"/>
      <c r="J238" s="34"/>
      <c r="K238" s="34"/>
      <c r="L238" s="34"/>
      <c r="M238" s="34"/>
      <c r="N238" s="34"/>
    </row>
    <row r="239" spans="1:14" ht="36" customHeight="1">
      <c r="A239" s="52"/>
      <c r="B239" s="41" t="s">
        <v>145</v>
      </c>
      <c r="C239" s="29"/>
      <c r="D239" s="56"/>
      <c r="E239" s="40"/>
      <c r="F239" s="29"/>
      <c r="G239" s="34"/>
      <c r="H239" s="34"/>
      <c r="I239" s="34"/>
      <c r="J239" s="34"/>
      <c r="K239" s="34"/>
      <c r="L239" s="34"/>
      <c r="M239" s="34"/>
      <c r="N239" s="34"/>
    </row>
    <row r="240" spans="1:14" ht="18" customHeight="1">
      <c r="A240" s="53"/>
      <c r="B240" s="54" t="s">
        <v>136</v>
      </c>
      <c r="C240" s="45" t="s">
        <v>92</v>
      </c>
      <c r="D240" s="55">
        <v>48.8</v>
      </c>
      <c r="E240" s="46"/>
      <c r="F240" s="47">
        <f aca="true" t="shared" si="3" ref="F240:F241">SUM(D240*E240)</f>
        <v>0</v>
      </c>
      <c r="G240" s="34"/>
      <c r="H240" s="34"/>
      <c r="I240" s="34"/>
      <c r="J240" s="34"/>
      <c r="K240" s="34"/>
      <c r="L240" s="34"/>
      <c r="M240" s="34"/>
      <c r="N240" s="34"/>
    </row>
    <row r="241" spans="1:14" ht="15.75">
      <c r="A241" s="53"/>
      <c r="B241" s="54" t="s">
        <v>137</v>
      </c>
      <c r="C241" s="45" t="s">
        <v>95</v>
      </c>
      <c r="D241" s="55">
        <v>297.2</v>
      </c>
      <c r="E241" s="46"/>
      <c r="F241" s="47">
        <f t="shared" si="3"/>
        <v>0</v>
      </c>
      <c r="G241" s="34"/>
      <c r="H241" s="34"/>
      <c r="I241" s="34"/>
      <c r="J241" s="34"/>
      <c r="K241" s="34"/>
      <c r="L241" s="34"/>
      <c r="M241" s="34"/>
      <c r="N241" s="34"/>
    </row>
    <row r="242" spans="1:14" ht="15.75">
      <c r="A242" s="52"/>
      <c r="B242" s="41"/>
      <c r="C242" s="29"/>
      <c r="D242" s="56"/>
      <c r="E242" s="40"/>
      <c r="F242" s="29"/>
      <c r="G242" s="34"/>
      <c r="H242" s="34"/>
      <c r="I242" s="34"/>
      <c r="J242" s="34"/>
      <c r="K242" s="34"/>
      <c r="L242" s="34"/>
      <c r="M242" s="34"/>
      <c r="N242" s="34"/>
    </row>
    <row r="243" spans="1:14" ht="24">
      <c r="A243" s="52" t="s">
        <v>146</v>
      </c>
      <c r="B243" s="41" t="s">
        <v>147</v>
      </c>
      <c r="C243" s="29"/>
      <c r="D243" s="56"/>
      <c r="E243" s="40"/>
      <c r="F243" s="29"/>
      <c r="G243" s="34"/>
      <c r="H243" s="34"/>
      <c r="I243" s="34"/>
      <c r="J243" s="34"/>
      <c r="K243" s="34"/>
      <c r="L243" s="34"/>
      <c r="M243" s="34"/>
      <c r="N243" s="34"/>
    </row>
    <row r="244" spans="1:14" ht="15.75" customHeight="1">
      <c r="A244" s="52"/>
      <c r="B244" s="41" t="s">
        <v>144</v>
      </c>
      <c r="C244" s="29"/>
      <c r="D244" s="56"/>
      <c r="E244" s="40"/>
      <c r="F244" s="29"/>
      <c r="G244" s="34"/>
      <c r="H244" s="34"/>
      <c r="I244" s="34"/>
      <c r="J244" s="34"/>
      <c r="K244" s="34"/>
      <c r="L244" s="34"/>
      <c r="M244" s="34"/>
      <c r="N244" s="34"/>
    </row>
    <row r="245" spans="1:14" ht="33.75">
      <c r="A245" s="52"/>
      <c r="B245" s="41" t="s">
        <v>148</v>
      </c>
      <c r="C245" s="29"/>
      <c r="D245" s="56"/>
      <c r="E245" s="40"/>
      <c r="F245" s="29"/>
      <c r="G245" s="34"/>
      <c r="H245" s="34"/>
      <c r="I245" s="34"/>
      <c r="J245" s="34"/>
      <c r="K245" s="34"/>
      <c r="L245" s="34"/>
      <c r="M245" s="34"/>
      <c r="N245" s="34"/>
    </row>
    <row r="246" spans="1:14" ht="15.75">
      <c r="A246" s="53"/>
      <c r="B246" s="54" t="s">
        <v>136</v>
      </c>
      <c r="C246" s="45" t="s">
        <v>92</v>
      </c>
      <c r="D246" s="55">
        <v>152.5</v>
      </c>
      <c r="E246" s="46"/>
      <c r="F246" s="47">
        <f>SUM(D246*E246)</f>
        <v>0</v>
      </c>
      <c r="G246" s="34"/>
      <c r="H246" s="34"/>
      <c r="I246" s="34"/>
      <c r="J246" s="34"/>
      <c r="K246" s="34"/>
      <c r="L246" s="34"/>
      <c r="M246" s="34"/>
      <c r="N246" s="34"/>
    </row>
    <row r="247" spans="1:14" ht="168" customHeight="1">
      <c r="A247" s="52" t="s">
        <v>149</v>
      </c>
      <c r="B247" s="41" t="s">
        <v>150</v>
      </c>
      <c r="C247" s="29"/>
      <c r="D247" s="29"/>
      <c r="E247" s="40"/>
      <c r="F247" s="29"/>
      <c r="G247" s="34"/>
      <c r="H247" s="34"/>
      <c r="I247" s="34"/>
      <c r="J247" s="34"/>
      <c r="K247" s="34"/>
      <c r="L247" s="34"/>
      <c r="M247" s="34"/>
      <c r="N247" s="34"/>
    </row>
    <row r="248" spans="1:14" ht="15.75" customHeight="1">
      <c r="A248" s="53"/>
      <c r="B248" s="54" t="s">
        <v>151</v>
      </c>
      <c r="C248" s="45" t="s">
        <v>95</v>
      </c>
      <c r="D248" s="55">
        <v>161</v>
      </c>
      <c r="E248" s="46"/>
      <c r="F248" s="47">
        <f>SUM(D248*E248)</f>
        <v>0</v>
      </c>
      <c r="G248" s="34"/>
      <c r="H248" s="34"/>
      <c r="I248" s="34"/>
      <c r="J248" s="34"/>
      <c r="K248" s="34"/>
      <c r="L248" s="34"/>
      <c r="M248" s="34"/>
      <c r="N248" s="34"/>
    </row>
    <row r="249" spans="1:14" ht="15.75">
      <c r="A249" s="52"/>
      <c r="B249" s="41"/>
      <c r="C249" s="29"/>
      <c r="D249" s="29"/>
      <c r="E249" s="40"/>
      <c r="F249" s="29"/>
      <c r="G249" s="34"/>
      <c r="H249" s="34"/>
      <c r="I249" s="34"/>
      <c r="J249" s="34"/>
      <c r="K249" s="34"/>
      <c r="L249" s="34"/>
      <c r="M249" s="34"/>
      <c r="N249" s="34"/>
    </row>
    <row r="250" spans="1:14" ht="85.5" customHeight="1">
      <c r="A250" s="52" t="s">
        <v>152</v>
      </c>
      <c r="B250" s="41" t="s">
        <v>153</v>
      </c>
      <c r="C250" s="29"/>
      <c r="D250" s="29"/>
      <c r="E250" s="40"/>
      <c r="F250" s="29"/>
      <c r="G250" s="34"/>
      <c r="H250" s="34"/>
      <c r="I250" s="34"/>
      <c r="J250" s="34"/>
      <c r="K250" s="34"/>
      <c r="L250" s="34"/>
      <c r="M250" s="34"/>
      <c r="N250" s="34"/>
    </row>
    <row r="251" spans="1:14" ht="15" customHeight="1">
      <c r="A251" s="52"/>
      <c r="B251" s="41" t="s">
        <v>144</v>
      </c>
      <c r="C251" s="29"/>
      <c r="D251" s="29"/>
      <c r="E251" s="40"/>
      <c r="F251" s="29"/>
      <c r="G251" s="34"/>
      <c r="H251" s="34"/>
      <c r="I251" s="34"/>
      <c r="J251" s="34"/>
      <c r="K251" s="34"/>
      <c r="L251" s="34"/>
      <c r="M251" s="34"/>
      <c r="N251" s="34"/>
    </row>
    <row r="252" spans="1:14" ht="33.75">
      <c r="A252" s="52"/>
      <c r="B252" s="41" t="s">
        <v>154</v>
      </c>
      <c r="C252" s="29"/>
      <c r="D252" s="29"/>
      <c r="E252" s="40"/>
      <c r="F252" s="29"/>
      <c r="G252" s="34"/>
      <c r="H252" s="34"/>
      <c r="I252" s="34"/>
      <c r="J252" s="34"/>
      <c r="K252" s="34"/>
      <c r="L252" s="34"/>
      <c r="M252" s="34"/>
      <c r="N252" s="34"/>
    </row>
    <row r="253" spans="1:14" ht="15.75">
      <c r="A253" s="53"/>
      <c r="B253" s="54" t="s">
        <v>155</v>
      </c>
      <c r="C253" s="45" t="s">
        <v>95</v>
      </c>
      <c r="D253" s="45">
        <v>161</v>
      </c>
      <c r="E253" s="46"/>
      <c r="F253" s="47">
        <f>SUM(D253*E253)</f>
        <v>0</v>
      </c>
      <c r="G253" s="34"/>
      <c r="H253" s="34"/>
      <c r="I253" s="34"/>
      <c r="J253" s="34"/>
      <c r="K253" s="34"/>
      <c r="L253" s="34"/>
      <c r="M253" s="34"/>
      <c r="N253" s="34"/>
    </row>
    <row r="254" spans="1:14" ht="15.75">
      <c r="A254" s="52"/>
      <c r="B254" s="41"/>
      <c r="C254" s="29"/>
      <c r="D254" s="29"/>
      <c r="E254" s="40"/>
      <c r="F254" s="29"/>
      <c r="G254" s="34"/>
      <c r="H254" s="34"/>
      <c r="I254" s="34"/>
      <c r="J254" s="34"/>
      <c r="K254" s="34"/>
      <c r="L254" s="34"/>
      <c r="M254" s="34"/>
      <c r="N254" s="34"/>
    </row>
    <row r="255" spans="1:14" ht="60" customHeight="1">
      <c r="A255" s="52" t="s">
        <v>156</v>
      </c>
      <c r="B255" s="41" t="s">
        <v>157</v>
      </c>
      <c r="C255" s="29"/>
      <c r="D255" s="29"/>
      <c r="E255" s="40"/>
      <c r="F255" s="29"/>
      <c r="G255" s="34"/>
      <c r="H255" s="34"/>
      <c r="I255" s="34"/>
      <c r="J255" s="34"/>
      <c r="K255" s="34"/>
      <c r="L255" s="34"/>
      <c r="M255" s="34"/>
      <c r="N255" s="34"/>
    </row>
    <row r="256" spans="1:14" ht="24">
      <c r="A256" s="52"/>
      <c r="B256" s="41" t="s">
        <v>158</v>
      </c>
      <c r="C256" s="29"/>
      <c r="D256" s="29"/>
      <c r="E256" s="40"/>
      <c r="F256" s="29"/>
      <c r="G256" s="34"/>
      <c r="H256" s="34"/>
      <c r="I256" s="34"/>
      <c r="J256" s="34"/>
      <c r="K256" s="34"/>
      <c r="L256" s="34"/>
      <c r="M256" s="34"/>
      <c r="N256" s="34"/>
    </row>
    <row r="257" spans="1:14" ht="15" customHeight="1">
      <c r="A257" s="53"/>
      <c r="B257" s="54" t="s">
        <v>159</v>
      </c>
      <c r="C257" s="45" t="s">
        <v>160</v>
      </c>
      <c r="D257" s="63">
        <v>15000</v>
      </c>
      <c r="E257" s="46"/>
      <c r="F257" s="47">
        <f aca="true" t="shared" si="4" ref="F257:F258">SUM(D257*E257)</f>
        <v>0</v>
      </c>
      <c r="G257" s="34"/>
      <c r="H257" s="34"/>
      <c r="I257" s="34"/>
      <c r="J257" s="34"/>
      <c r="K257" s="34"/>
      <c r="L257" s="34"/>
      <c r="M257" s="34"/>
      <c r="N257" s="34"/>
    </row>
    <row r="258" spans="1:14" ht="15.75">
      <c r="A258" s="53"/>
      <c r="B258" s="54" t="s">
        <v>161</v>
      </c>
      <c r="C258" s="45" t="s">
        <v>160</v>
      </c>
      <c r="D258" s="63">
        <v>12800</v>
      </c>
      <c r="E258" s="46"/>
      <c r="F258" s="47">
        <f t="shared" si="4"/>
        <v>0</v>
      </c>
      <c r="G258" s="34"/>
      <c r="H258" s="34"/>
      <c r="I258" s="34"/>
      <c r="J258" s="34"/>
      <c r="K258" s="34"/>
      <c r="L258" s="34"/>
      <c r="M258" s="34"/>
      <c r="N258" s="34"/>
    </row>
    <row r="259" spans="1:14" ht="15.75">
      <c r="A259" s="52"/>
      <c r="B259" s="41"/>
      <c r="C259" s="29"/>
      <c r="D259" s="29"/>
      <c r="E259" s="40"/>
      <c r="F259" s="29"/>
      <c r="G259" s="34"/>
      <c r="H259" s="34"/>
      <c r="I259" s="34"/>
      <c r="J259" s="34"/>
      <c r="K259" s="34"/>
      <c r="L259" s="34"/>
      <c r="M259" s="34"/>
      <c r="N259" s="34"/>
    </row>
    <row r="260" spans="1:14" ht="24">
      <c r="A260" s="52" t="s">
        <v>162</v>
      </c>
      <c r="B260" s="41" t="s">
        <v>163</v>
      </c>
      <c r="C260" s="29"/>
      <c r="D260" s="29"/>
      <c r="E260" s="40"/>
      <c r="F260" s="29"/>
      <c r="G260" s="34"/>
      <c r="H260" s="34"/>
      <c r="I260" s="34"/>
      <c r="J260" s="34"/>
      <c r="K260" s="34"/>
      <c r="L260" s="34"/>
      <c r="M260" s="34"/>
      <c r="N260" s="34"/>
    </row>
    <row r="261" spans="1:14" ht="15.75">
      <c r="A261" s="52"/>
      <c r="B261" s="41"/>
      <c r="C261" s="29"/>
      <c r="D261" s="29"/>
      <c r="E261" s="40"/>
      <c r="F261" s="29"/>
      <c r="G261" s="34"/>
      <c r="H261" s="34"/>
      <c r="I261" s="34"/>
      <c r="J261" s="34"/>
      <c r="K261" s="34"/>
      <c r="L261" s="34"/>
      <c r="M261" s="34"/>
      <c r="N261" s="34"/>
    </row>
    <row r="262" spans="1:14" ht="15.75">
      <c r="A262" s="53"/>
      <c r="B262" s="54"/>
      <c r="C262" s="45" t="s">
        <v>164</v>
      </c>
      <c r="D262" s="73">
        <v>1</v>
      </c>
      <c r="E262" s="46"/>
      <c r="F262" s="47">
        <f>SUM(D262*E262)</f>
        <v>0</v>
      </c>
      <c r="G262" s="34"/>
      <c r="H262" s="34"/>
      <c r="I262" s="34"/>
      <c r="J262" s="34"/>
      <c r="K262" s="34"/>
      <c r="L262" s="34"/>
      <c r="M262" s="34"/>
      <c r="N262" s="34"/>
    </row>
    <row r="263" spans="1:14" ht="15.75">
      <c r="A263" s="74"/>
      <c r="B263" s="75"/>
      <c r="C263" s="48"/>
      <c r="D263" s="48"/>
      <c r="E263" s="50"/>
      <c r="F263" s="48"/>
      <c r="G263" s="34"/>
      <c r="H263" s="34"/>
      <c r="I263" s="34"/>
      <c r="J263" s="34"/>
      <c r="K263" s="34"/>
      <c r="L263" s="34"/>
      <c r="M263" s="34"/>
      <c r="N263" s="34"/>
    </row>
    <row r="264" spans="1:14" ht="16.5" customHeight="1">
      <c r="A264" s="53"/>
      <c r="B264" s="76" t="s">
        <v>165</v>
      </c>
      <c r="C264" s="45"/>
      <c r="D264" s="45"/>
      <c r="E264" s="69"/>
      <c r="F264" s="47">
        <f>SUM(F223,F228:F229,F234:F235,F240:F241,F246,F248,F253,F257:F258,F262)</f>
        <v>0</v>
      </c>
      <c r="G264" s="34"/>
      <c r="H264" s="34"/>
      <c r="I264" s="34"/>
      <c r="J264" s="34"/>
      <c r="K264" s="34"/>
      <c r="L264" s="34"/>
      <c r="M264" s="34"/>
      <c r="N264" s="34"/>
    </row>
    <row r="265" spans="1:14" ht="15.75">
      <c r="A265" s="52"/>
      <c r="B265" s="41"/>
      <c r="C265" s="29"/>
      <c r="D265" s="29"/>
      <c r="E265" s="40"/>
      <c r="F265" s="29"/>
      <c r="G265" s="34"/>
      <c r="H265" s="34"/>
      <c r="I265" s="34"/>
      <c r="J265" s="34"/>
      <c r="K265" s="34"/>
      <c r="L265" s="34"/>
      <c r="M265" s="34"/>
      <c r="N265" s="34"/>
    </row>
    <row r="266" spans="1:14" ht="13.5" customHeight="1">
      <c r="A266" s="52"/>
      <c r="B266" s="41"/>
      <c r="C266" s="29"/>
      <c r="D266" s="29"/>
      <c r="E266" s="40"/>
      <c r="F266" s="29"/>
      <c r="G266" s="34"/>
      <c r="H266" s="34"/>
      <c r="I266" s="34"/>
      <c r="J266" s="34"/>
      <c r="K266" s="34"/>
      <c r="L266" s="34"/>
      <c r="M266" s="34"/>
      <c r="N266" s="34"/>
    </row>
    <row r="267" spans="1:14" ht="15" customHeight="1">
      <c r="A267" s="77" t="s">
        <v>166</v>
      </c>
      <c r="B267" s="42" t="s">
        <v>167</v>
      </c>
      <c r="C267" s="29"/>
      <c r="D267" s="29"/>
      <c r="E267" s="40"/>
      <c r="F267" s="29"/>
      <c r="G267" s="34"/>
      <c r="H267" s="34"/>
      <c r="I267" s="34"/>
      <c r="J267" s="34"/>
      <c r="K267" s="34"/>
      <c r="L267" s="34"/>
      <c r="M267" s="34"/>
      <c r="N267" s="34"/>
    </row>
    <row r="268" spans="1:14" ht="15.75">
      <c r="A268" s="52"/>
      <c r="B268" s="41"/>
      <c r="C268" s="29"/>
      <c r="D268" s="29"/>
      <c r="E268" s="40"/>
      <c r="F268" s="29"/>
      <c r="G268" s="34"/>
      <c r="H268" s="34"/>
      <c r="I268" s="34"/>
      <c r="J268" s="34"/>
      <c r="K268" s="34"/>
      <c r="L268" s="34"/>
      <c r="M268" s="34"/>
      <c r="N268" s="34"/>
    </row>
    <row r="269" spans="1:14" ht="54.75">
      <c r="A269" s="52"/>
      <c r="B269" s="41" t="s">
        <v>168</v>
      </c>
      <c r="C269" s="29"/>
      <c r="D269" s="29"/>
      <c r="E269" s="40"/>
      <c r="F269" s="29"/>
      <c r="G269" s="34"/>
      <c r="H269" s="34"/>
      <c r="I269" s="34"/>
      <c r="J269" s="34"/>
      <c r="K269" s="34"/>
      <c r="L269" s="34"/>
      <c r="M269" s="34"/>
      <c r="N269" s="34"/>
    </row>
    <row r="270" spans="1:14" ht="100.5" customHeight="1">
      <c r="A270" s="52"/>
      <c r="B270" s="78" t="s">
        <v>169</v>
      </c>
      <c r="C270" s="29"/>
      <c r="D270" s="29"/>
      <c r="E270" s="40"/>
      <c r="F270" s="29"/>
      <c r="G270" s="34"/>
      <c r="H270" s="34"/>
      <c r="I270" s="34"/>
      <c r="J270" s="34"/>
      <c r="K270" s="34"/>
      <c r="L270" s="34"/>
      <c r="M270" s="34"/>
      <c r="N270" s="34"/>
    </row>
    <row r="271" spans="1:14" ht="79.5" customHeight="1">
      <c r="A271" s="52"/>
      <c r="B271" s="78" t="s">
        <v>170</v>
      </c>
      <c r="C271" s="29"/>
      <c r="D271" s="29"/>
      <c r="E271" s="40"/>
      <c r="F271" s="29"/>
      <c r="G271" s="34"/>
      <c r="H271" s="34"/>
      <c r="I271" s="34"/>
      <c r="J271" s="34"/>
      <c r="K271" s="34"/>
      <c r="L271" s="34"/>
      <c r="M271" s="34"/>
      <c r="N271" s="34"/>
    </row>
    <row r="272" spans="1:14" ht="85.5">
      <c r="A272" s="52"/>
      <c r="B272" s="41" t="s">
        <v>171</v>
      </c>
      <c r="C272" s="29"/>
      <c r="D272" s="29"/>
      <c r="E272" s="40"/>
      <c r="F272" s="29"/>
      <c r="G272" s="34"/>
      <c r="H272" s="34"/>
      <c r="I272" s="34"/>
      <c r="J272" s="34"/>
      <c r="K272" s="34"/>
      <c r="L272" s="34"/>
      <c r="M272" s="34"/>
      <c r="N272" s="34"/>
    </row>
    <row r="273" spans="1:14" ht="15.75">
      <c r="A273" s="52"/>
      <c r="B273" s="41"/>
      <c r="C273" s="29"/>
      <c r="D273" s="29"/>
      <c r="E273" s="40"/>
      <c r="F273" s="29"/>
      <c r="G273" s="34"/>
      <c r="H273" s="34"/>
      <c r="I273" s="34"/>
      <c r="J273" s="34"/>
      <c r="K273" s="34"/>
      <c r="L273" s="34"/>
      <c r="M273" s="34"/>
      <c r="N273" s="34"/>
    </row>
    <row r="274" spans="1:14" ht="19.5" customHeight="1">
      <c r="A274" s="52" t="s">
        <v>172</v>
      </c>
      <c r="B274" s="41" t="s">
        <v>173</v>
      </c>
      <c r="C274" s="29"/>
      <c r="D274" s="29"/>
      <c r="E274" s="40"/>
      <c r="F274" s="29"/>
      <c r="G274" s="34"/>
      <c r="H274" s="34"/>
      <c r="I274" s="34"/>
      <c r="J274" s="34"/>
      <c r="K274" s="34"/>
      <c r="L274" s="34"/>
      <c r="M274" s="34"/>
      <c r="N274" s="34"/>
    </row>
    <row r="275" spans="1:14" ht="24">
      <c r="A275" s="52"/>
      <c r="B275" s="41" t="s">
        <v>174</v>
      </c>
      <c r="C275" s="29"/>
      <c r="D275" s="29"/>
      <c r="E275" s="40"/>
      <c r="F275" s="29"/>
      <c r="G275" s="34"/>
      <c r="H275" s="34"/>
      <c r="I275" s="34"/>
      <c r="J275" s="34"/>
      <c r="K275" s="34"/>
      <c r="L275" s="34"/>
      <c r="M275" s="34"/>
      <c r="N275" s="34"/>
    </row>
    <row r="276" spans="1:14" ht="24">
      <c r="A276" s="52"/>
      <c r="B276" s="41" t="s">
        <v>175</v>
      </c>
      <c r="C276" s="29"/>
      <c r="D276" s="29"/>
      <c r="E276" s="40"/>
      <c r="F276" s="29"/>
      <c r="G276" s="34"/>
      <c r="H276" s="34"/>
      <c r="I276" s="34"/>
      <c r="J276" s="34"/>
      <c r="K276" s="34"/>
      <c r="L276" s="34"/>
      <c r="M276" s="34"/>
      <c r="N276" s="34"/>
    </row>
    <row r="277" spans="1:14" ht="15.75">
      <c r="A277" s="53"/>
      <c r="B277" s="54"/>
      <c r="C277" s="45" t="s">
        <v>95</v>
      </c>
      <c r="D277" s="55">
        <v>768</v>
      </c>
      <c r="E277" s="46"/>
      <c r="F277" s="47">
        <f>SUM(D277*E277)</f>
        <v>0</v>
      </c>
      <c r="G277" s="34"/>
      <c r="H277" s="34"/>
      <c r="I277" s="34"/>
      <c r="J277" s="34"/>
      <c r="K277" s="34"/>
      <c r="L277" s="34"/>
      <c r="M277" s="34"/>
      <c r="N277" s="34"/>
    </row>
    <row r="278" spans="1:14" ht="15.75">
      <c r="A278" s="52"/>
      <c r="B278" s="41"/>
      <c r="C278" s="29"/>
      <c r="D278" s="56"/>
      <c r="E278" s="40"/>
      <c r="F278" s="29"/>
      <c r="G278" s="34"/>
      <c r="H278" s="34"/>
      <c r="I278" s="34"/>
      <c r="J278" s="34"/>
      <c r="K278" s="34"/>
      <c r="L278" s="34"/>
      <c r="M278" s="34"/>
      <c r="N278" s="34"/>
    </row>
    <row r="279" spans="1:14" ht="111.75" customHeight="1">
      <c r="A279" s="52" t="s">
        <v>176</v>
      </c>
      <c r="B279" s="41" t="s">
        <v>177</v>
      </c>
      <c r="C279" s="29"/>
      <c r="D279" s="56"/>
      <c r="E279" s="40"/>
      <c r="F279" s="29"/>
      <c r="G279" s="34"/>
      <c r="H279" s="34"/>
      <c r="I279" s="34"/>
      <c r="J279" s="34"/>
      <c r="K279" s="34"/>
      <c r="L279" s="34"/>
      <c r="M279" s="34"/>
      <c r="N279" s="34"/>
    </row>
    <row r="280" spans="1:14" ht="13.5" customHeight="1">
      <c r="A280" s="53"/>
      <c r="B280" s="54"/>
      <c r="C280" s="45" t="s">
        <v>95</v>
      </c>
      <c r="D280" s="55">
        <v>161</v>
      </c>
      <c r="E280" s="46"/>
      <c r="F280" s="47">
        <f>SUM(D280*E280)</f>
        <v>0</v>
      </c>
      <c r="G280" s="34"/>
      <c r="H280" s="34"/>
      <c r="I280" s="34"/>
      <c r="J280" s="34"/>
      <c r="K280" s="34"/>
      <c r="L280" s="34"/>
      <c r="M280" s="34"/>
      <c r="N280" s="34"/>
    </row>
    <row r="281" spans="1:14" ht="13.5" customHeight="1">
      <c r="A281" s="52"/>
      <c r="B281" s="41"/>
      <c r="C281" s="29"/>
      <c r="D281" s="56"/>
      <c r="E281" s="40"/>
      <c r="F281" s="29"/>
      <c r="G281" s="34"/>
      <c r="H281" s="34"/>
      <c r="I281" s="34"/>
      <c r="J281" s="34"/>
      <c r="K281" s="34"/>
      <c r="L281" s="34"/>
      <c r="M281" s="34"/>
      <c r="N281" s="34"/>
    </row>
    <row r="282" spans="1:14" ht="15.75">
      <c r="A282" s="52" t="s">
        <v>178</v>
      </c>
      <c r="B282" s="41" t="s">
        <v>179</v>
      </c>
      <c r="C282" s="29"/>
      <c r="D282" s="56"/>
      <c r="E282" s="40"/>
      <c r="F282" s="29"/>
      <c r="G282" s="34"/>
      <c r="H282" s="34"/>
      <c r="I282" s="34"/>
      <c r="J282" s="34"/>
      <c r="K282" s="34"/>
      <c r="L282" s="34"/>
      <c r="M282" s="34"/>
      <c r="N282" s="34"/>
    </row>
    <row r="283" spans="1:14" ht="24">
      <c r="A283" s="52"/>
      <c r="B283" s="41" t="s">
        <v>180</v>
      </c>
      <c r="C283" s="29"/>
      <c r="D283" s="56"/>
      <c r="E283" s="40"/>
      <c r="F283" s="29"/>
      <c r="G283" s="34"/>
      <c r="H283" s="34"/>
      <c r="I283" s="34"/>
      <c r="J283" s="34"/>
      <c r="K283" s="34"/>
      <c r="L283" s="34"/>
      <c r="M283" s="34"/>
      <c r="N283" s="34"/>
    </row>
    <row r="284" spans="1:14" ht="15.75">
      <c r="A284" s="53"/>
      <c r="B284" s="54"/>
      <c r="C284" s="45" t="s">
        <v>95</v>
      </c>
      <c r="D284" s="63">
        <v>706</v>
      </c>
      <c r="E284" s="46"/>
      <c r="F284" s="47">
        <f>SUM(D284*E284)</f>
        <v>0</v>
      </c>
      <c r="G284" s="34"/>
      <c r="H284" s="34"/>
      <c r="I284" s="34"/>
      <c r="J284" s="34"/>
      <c r="K284" s="34"/>
      <c r="L284" s="34"/>
      <c r="M284" s="34"/>
      <c r="N284" s="34"/>
    </row>
    <row r="285" spans="1:14" ht="15.75">
      <c r="A285" s="74"/>
      <c r="B285" s="75"/>
      <c r="C285" s="48"/>
      <c r="D285" s="79"/>
      <c r="E285" s="50"/>
      <c r="F285" s="48"/>
      <c r="G285" s="34"/>
      <c r="H285" s="34"/>
      <c r="I285" s="34"/>
      <c r="J285" s="34"/>
      <c r="K285" s="34"/>
      <c r="L285" s="34"/>
      <c r="M285" s="34"/>
      <c r="N285" s="34"/>
    </row>
    <row r="286" spans="1:14" ht="15.75">
      <c r="A286" s="53"/>
      <c r="B286" s="76" t="s">
        <v>181</v>
      </c>
      <c r="C286" s="45"/>
      <c r="D286" s="45"/>
      <c r="E286" s="69"/>
      <c r="F286" s="47">
        <f>SUM(F277,F280,F284)</f>
        <v>0</v>
      </c>
      <c r="G286" s="34"/>
      <c r="H286" s="34"/>
      <c r="I286" s="34"/>
      <c r="J286" s="34"/>
      <c r="K286" s="34"/>
      <c r="L286" s="34"/>
      <c r="M286" s="34"/>
      <c r="N286" s="34"/>
    </row>
    <row r="287" spans="1:14" ht="15.75">
      <c r="A287" s="52"/>
      <c r="B287" s="80"/>
      <c r="C287" s="29"/>
      <c r="D287" s="29"/>
      <c r="E287" s="40"/>
      <c r="F287" s="29"/>
      <c r="G287" s="34"/>
      <c r="H287" s="34"/>
      <c r="I287" s="34"/>
      <c r="J287" s="34"/>
      <c r="K287" s="34"/>
      <c r="L287" s="34"/>
      <c r="M287" s="34"/>
      <c r="N287" s="34"/>
    </row>
    <row r="288" spans="1:14" ht="15.75">
      <c r="A288" s="52"/>
      <c r="B288" s="80"/>
      <c r="C288" s="29"/>
      <c r="D288" s="29"/>
      <c r="E288" s="40"/>
      <c r="F288" s="29"/>
      <c r="G288" s="34"/>
      <c r="H288" s="34"/>
      <c r="I288" s="34"/>
      <c r="J288" s="34"/>
      <c r="K288" s="34"/>
      <c r="L288" s="34"/>
      <c r="M288" s="34"/>
      <c r="N288" s="34"/>
    </row>
    <row r="289" spans="1:14" ht="15.75">
      <c r="A289" s="81" t="s">
        <v>182</v>
      </c>
      <c r="B289" s="80" t="s">
        <v>183</v>
      </c>
      <c r="C289" s="29"/>
      <c r="D289" s="29"/>
      <c r="E289" s="40"/>
      <c r="F289" s="29"/>
      <c r="G289" s="34"/>
      <c r="H289" s="34"/>
      <c r="I289" s="34"/>
      <c r="J289" s="34"/>
      <c r="K289" s="34"/>
      <c r="L289" s="34"/>
      <c r="M289" s="34"/>
      <c r="N289" s="34"/>
    </row>
    <row r="290" spans="1:14" ht="11.25" customHeight="1">
      <c r="A290" s="81"/>
      <c r="B290" s="80"/>
      <c r="C290" s="29"/>
      <c r="D290" s="29"/>
      <c r="E290" s="40"/>
      <c r="F290" s="29"/>
      <c r="G290" s="34"/>
      <c r="H290" s="34"/>
      <c r="I290" s="34"/>
      <c r="J290" s="34"/>
      <c r="K290" s="34"/>
      <c r="L290" s="34"/>
      <c r="M290" s="34"/>
      <c r="N290" s="34"/>
    </row>
    <row r="291" spans="1:14" ht="18.75" customHeight="1">
      <c r="A291" s="81" t="s">
        <v>69</v>
      </c>
      <c r="B291" s="80" t="s">
        <v>184</v>
      </c>
      <c r="C291" s="29"/>
      <c r="D291" s="29"/>
      <c r="E291" s="40"/>
      <c r="F291" s="29"/>
      <c r="G291" s="34"/>
      <c r="H291" s="34"/>
      <c r="I291" s="34"/>
      <c r="J291" s="34"/>
      <c r="K291" s="34"/>
      <c r="L291" s="34"/>
      <c r="M291" s="34"/>
      <c r="N291" s="34"/>
    </row>
    <row r="292" spans="1:14" ht="15.75">
      <c r="A292" s="81"/>
      <c r="B292" s="80"/>
      <c r="C292" s="29"/>
      <c r="D292" s="29"/>
      <c r="E292" s="40"/>
      <c r="F292" s="29"/>
      <c r="G292" s="34"/>
      <c r="H292" s="34"/>
      <c r="I292" s="34"/>
      <c r="J292" s="34"/>
      <c r="K292" s="34"/>
      <c r="L292" s="34"/>
      <c r="M292" s="34"/>
      <c r="N292" s="34"/>
    </row>
    <row r="293" spans="1:14" ht="15.75">
      <c r="A293" s="81"/>
      <c r="B293" s="80" t="s">
        <v>185</v>
      </c>
      <c r="C293" s="29"/>
      <c r="D293" s="29"/>
      <c r="E293" s="40"/>
      <c r="F293" s="29"/>
      <c r="G293" s="34"/>
      <c r="H293" s="34"/>
      <c r="I293" s="34"/>
      <c r="J293" s="34"/>
      <c r="K293" s="34"/>
      <c r="L293" s="34"/>
      <c r="M293" s="34"/>
      <c r="N293" s="34"/>
    </row>
    <row r="294" spans="1:14" ht="12" customHeight="1">
      <c r="A294" s="52"/>
      <c r="B294" s="41"/>
      <c r="C294" s="29"/>
      <c r="D294" s="29"/>
      <c r="E294" s="82"/>
      <c r="F294" s="29"/>
      <c r="G294" s="34"/>
      <c r="H294" s="34"/>
      <c r="I294" s="34"/>
      <c r="J294" s="34"/>
      <c r="K294" s="34"/>
      <c r="L294" s="34"/>
      <c r="M294" s="34"/>
      <c r="N294" s="34"/>
    </row>
    <row r="295" spans="1:14" ht="78.75" customHeight="1">
      <c r="A295" s="52"/>
      <c r="B295" s="29" t="s">
        <v>186</v>
      </c>
      <c r="C295" s="29"/>
      <c r="D295" s="29"/>
      <c r="E295" s="40"/>
      <c r="F295" s="71"/>
      <c r="G295" s="34"/>
      <c r="H295" s="34"/>
      <c r="I295" s="34"/>
      <c r="J295" s="34"/>
      <c r="K295" s="34"/>
      <c r="L295" s="34"/>
      <c r="M295" s="34"/>
      <c r="N295" s="34"/>
    </row>
    <row r="296" spans="1:14" ht="30" customHeight="1">
      <c r="A296" s="52"/>
      <c r="B296" s="29" t="s">
        <v>187</v>
      </c>
      <c r="C296" s="29"/>
      <c r="D296" s="29"/>
      <c r="E296" s="40"/>
      <c r="F296" s="29"/>
      <c r="G296" s="34"/>
      <c r="H296" s="34"/>
      <c r="I296" s="34"/>
      <c r="J296" s="34"/>
      <c r="K296" s="34"/>
      <c r="L296" s="34"/>
      <c r="M296" s="34"/>
      <c r="N296" s="34"/>
    </row>
    <row r="297" spans="1:14" ht="27" customHeight="1">
      <c r="A297" s="52" t="s">
        <v>34</v>
      </c>
      <c r="B297" s="29" t="s">
        <v>188</v>
      </c>
      <c r="C297" s="29"/>
      <c r="D297" s="29"/>
      <c r="E297" s="40"/>
      <c r="F297" s="29"/>
      <c r="G297" s="34"/>
      <c r="H297" s="34"/>
      <c r="I297" s="34"/>
      <c r="J297" s="34"/>
      <c r="K297" s="34"/>
      <c r="L297" s="34"/>
      <c r="M297" s="34"/>
      <c r="N297" s="34"/>
    </row>
    <row r="298" spans="1:14" ht="44.25">
      <c r="A298" s="52" t="s">
        <v>189</v>
      </c>
      <c r="B298" s="29" t="s">
        <v>190</v>
      </c>
      <c r="C298" s="29"/>
      <c r="D298" s="29"/>
      <c r="E298" s="40"/>
      <c r="F298" s="29"/>
      <c r="G298" s="34"/>
      <c r="H298" s="34"/>
      <c r="I298" s="34"/>
      <c r="J298" s="34"/>
      <c r="K298" s="34"/>
      <c r="L298" s="34"/>
      <c r="M298" s="34"/>
      <c r="N298" s="34"/>
    </row>
    <row r="299" spans="1:14" ht="39.75" customHeight="1">
      <c r="A299" s="52"/>
      <c r="B299" s="29" t="s">
        <v>191</v>
      </c>
      <c r="C299" s="29"/>
      <c r="D299" s="29"/>
      <c r="E299" s="40"/>
      <c r="F299" s="29"/>
      <c r="G299" s="34"/>
      <c r="H299" s="34"/>
      <c r="I299" s="34"/>
      <c r="J299" s="34"/>
      <c r="K299" s="34"/>
      <c r="L299" s="34"/>
      <c r="M299" s="34"/>
      <c r="N299" s="34"/>
    </row>
    <row r="300" spans="1:14" ht="24">
      <c r="A300" s="52"/>
      <c r="B300" s="29" t="s">
        <v>192</v>
      </c>
      <c r="C300" s="29"/>
      <c r="D300" s="29"/>
      <c r="E300" s="40"/>
      <c r="F300" s="29"/>
      <c r="G300" s="34"/>
      <c r="H300" s="34"/>
      <c r="I300" s="34"/>
      <c r="J300" s="34"/>
      <c r="K300" s="34"/>
      <c r="L300" s="34"/>
      <c r="M300" s="34"/>
      <c r="N300" s="34"/>
    </row>
    <row r="301" spans="1:14" ht="15.75">
      <c r="A301" s="52"/>
      <c r="B301" s="29" t="s">
        <v>193</v>
      </c>
      <c r="C301" s="29"/>
      <c r="D301" s="29"/>
      <c r="E301" s="40"/>
      <c r="F301" s="29"/>
      <c r="G301" s="34"/>
      <c r="H301" s="34"/>
      <c r="I301" s="34"/>
      <c r="J301" s="34"/>
      <c r="K301" s="34"/>
      <c r="L301" s="34"/>
      <c r="M301" s="34"/>
      <c r="N301" s="34"/>
    </row>
    <row r="302" spans="1:14" ht="24">
      <c r="A302" s="52"/>
      <c r="B302" s="29" t="s">
        <v>194</v>
      </c>
      <c r="C302" s="29"/>
      <c r="D302" s="29"/>
      <c r="E302" s="40"/>
      <c r="F302" s="29"/>
      <c r="G302" s="34"/>
      <c r="H302" s="34"/>
      <c r="I302" s="34"/>
      <c r="J302" s="34"/>
      <c r="K302" s="34"/>
      <c r="L302" s="34"/>
      <c r="M302" s="34"/>
      <c r="N302" s="34"/>
    </row>
    <row r="303" spans="1:14" ht="15.75">
      <c r="A303" s="52"/>
      <c r="B303" s="29"/>
      <c r="C303" s="29"/>
      <c r="D303" s="29"/>
      <c r="E303" s="40"/>
      <c r="F303" s="29"/>
      <c r="G303" s="34"/>
      <c r="H303" s="34"/>
      <c r="I303" s="34"/>
      <c r="J303" s="34"/>
      <c r="K303" s="34"/>
      <c r="L303" s="34"/>
      <c r="M303" s="34"/>
      <c r="N303" s="34"/>
    </row>
    <row r="304" spans="1:14" ht="44.25">
      <c r="A304" s="52"/>
      <c r="B304" s="29" t="s">
        <v>195</v>
      </c>
      <c r="C304" s="29"/>
      <c r="D304" s="29"/>
      <c r="E304" s="40"/>
      <c r="F304" s="29"/>
      <c r="G304" s="34"/>
      <c r="H304" s="34"/>
      <c r="I304" s="34"/>
      <c r="J304" s="34"/>
      <c r="K304" s="34"/>
      <c r="L304" s="34"/>
      <c r="M304" s="34"/>
      <c r="N304" s="34"/>
    </row>
    <row r="305" spans="1:14" ht="24">
      <c r="A305" s="52"/>
      <c r="B305" s="83" t="s">
        <v>196</v>
      </c>
      <c r="C305" s="29"/>
      <c r="D305" s="29"/>
      <c r="E305" s="40"/>
      <c r="F305" s="29"/>
      <c r="G305" s="34"/>
      <c r="H305" s="34"/>
      <c r="I305" s="34"/>
      <c r="J305" s="34"/>
      <c r="K305" s="34"/>
      <c r="L305" s="34"/>
      <c r="M305" s="34"/>
      <c r="N305" s="34"/>
    </row>
    <row r="306" spans="1:14" ht="44.25">
      <c r="A306" s="52"/>
      <c r="B306" s="29" t="s">
        <v>197</v>
      </c>
      <c r="C306" s="29"/>
      <c r="D306" s="29"/>
      <c r="E306" s="40"/>
      <c r="F306" s="29"/>
      <c r="G306" s="34"/>
      <c r="H306" s="34"/>
      <c r="I306" s="34"/>
      <c r="J306" s="34"/>
      <c r="K306" s="34"/>
      <c r="L306" s="34"/>
      <c r="M306" s="34"/>
      <c r="N306" s="34"/>
    </row>
    <row r="307" spans="1:14" ht="24">
      <c r="A307" s="44"/>
      <c r="B307" s="29" t="s">
        <v>198</v>
      </c>
      <c r="C307" s="29"/>
      <c r="D307" s="29"/>
      <c r="E307" s="40"/>
      <c r="F307" s="29"/>
      <c r="G307" s="34"/>
      <c r="H307" s="34"/>
      <c r="I307" s="34"/>
      <c r="J307" s="34"/>
      <c r="K307" s="34"/>
      <c r="L307" s="34"/>
      <c r="M307" s="34"/>
      <c r="N307" s="34"/>
    </row>
    <row r="308" spans="1:14" ht="15.75">
      <c r="A308" s="44"/>
      <c r="B308" s="29"/>
      <c r="C308" s="29"/>
      <c r="D308" s="29"/>
      <c r="E308" s="40"/>
      <c r="F308" s="29"/>
      <c r="G308" s="34"/>
      <c r="H308" s="34"/>
      <c r="I308" s="34"/>
      <c r="J308" s="34"/>
      <c r="K308" s="34"/>
      <c r="L308" s="34"/>
      <c r="M308" s="34"/>
      <c r="N308" s="34"/>
    </row>
    <row r="309" spans="1:14" ht="15.75" customHeight="1">
      <c r="A309" s="84" t="s">
        <v>71</v>
      </c>
      <c r="B309" s="85" t="s">
        <v>199</v>
      </c>
      <c r="C309" s="29"/>
      <c r="D309" s="29"/>
      <c r="E309" s="40"/>
      <c r="F309" s="29"/>
      <c r="G309" s="34"/>
      <c r="H309" s="34"/>
      <c r="I309" s="34"/>
      <c r="J309" s="34"/>
      <c r="K309" s="34"/>
      <c r="L309" s="34"/>
      <c r="M309" s="34"/>
      <c r="N309" s="34"/>
    </row>
    <row r="310" spans="1:14" ht="15.75">
      <c r="A310" s="44"/>
      <c r="B310" s="86" t="s">
        <v>200</v>
      </c>
      <c r="C310" s="29"/>
      <c r="D310" s="29"/>
      <c r="E310" s="40"/>
      <c r="F310" s="29"/>
      <c r="G310" s="34"/>
      <c r="H310" s="34"/>
      <c r="I310" s="34"/>
      <c r="J310" s="34"/>
      <c r="K310" s="34"/>
      <c r="L310" s="34"/>
      <c r="M310" s="34"/>
      <c r="N310" s="34"/>
    </row>
    <row r="311" spans="1:14" ht="54" customHeight="1">
      <c r="A311" s="44"/>
      <c r="B311" s="87" t="s">
        <v>201</v>
      </c>
      <c r="C311" s="29"/>
      <c r="D311" s="29"/>
      <c r="E311" s="40"/>
      <c r="F311" s="29"/>
      <c r="G311" s="34"/>
      <c r="H311" s="34"/>
      <c r="I311" s="34"/>
      <c r="J311" s="34"/>
      <c r="K311" s="34"/>
      <c r="L311" s="34"/>
      <c r="M311" s="34"/>
      <c r="N311" s="34"/>
    </row>
    <row r="312" spans="1:14" ht="15.75">
      <c r="A312" s="44"/>
      <c r="B312" s="87" t="s">
        <v>202</v>
      </c>
      <c r="C312" s="29"/>
      <c r="D312" s="29"/>
      <c r="E312" s="40"/>
      <c r="F312" s="29"/>
      <c r="G312" s="34"/>
      <c r="H312" s="34"/>
      <c r="I312" s="34"/>
      <c r="J312" s="34"/>
      <c r="K312" s="34"/>
      <c r="L312" s="34"/>
      <c r="M312" s="34"/>
      <c r="N312" s="34"/>
    </row>
    <row r="313" spans="1:14" ht="33.75">
      <c r="A313" s="44"/>
      <c r="B313" s="87" t="s">
        <v>203</v>
      </c>
      <c r="C313" s="29"/>
      <c r="D313" s="29"/>
      <c r="E313" s="40"/>
      <c r="F313" s="29"/>
      <c r="G313" s="34"/>
      <c r="H313" s="34"/>
      <c r="I313" s="34"/>
      <c r="J313" s="34"/>
      <c r="K313" s="34"/>
      <c r="L313" s="34"/>
      <c r="M313" s="34"/>
      <c r="N313" s="34"/>
    </row>
    <row r="314" spans="1:14" ht="33.75">
      <c r="A314" s="44"/>
      <c r="B314" s="87" t="s">
        <v>204</v>
      </c>
      <c r="C314" s="29"/>
      <c r="D314" s="29"/>
      <c r="E314" s="40"/>
      <c r="F314" s="29"/>
      <c r="G314" s="34"/>
      <c r="H314" s="34"/>
      <c r="I314" s="34"/>
      <c r="J314" s="34"/>
      <c r="K314" s="34"/>
      <c r="L314" s="34"/>
      <c r="M314" s="34"/>
      <c r="N314" s="34"/>
    </row>
    <row r="315" spans="1:14" ht="15.75">
      <c r="A315" s="44"/>
      <c r="B315" s="88" t="s">
        <v>205</v>
      </c>
      <c r="C315" s="29"/>
      <c r="D315" s="29"/>
      <c r="E315" s="40"/>
      <c r="F315" s="29"/>
      <c r="G315" s="34"/>
      <c r="H315" s="34"/>
      <c r="I315" s="34"/>
      <c r="J315" s="34"/>
      <c r="K315" s="34"/>
      <c r="L315" s="34"/>
      <c r="M315" s="34"/>
      <c r="N315" s="34"/>
    </row>
    <row r="316" spans="1:14" ht="25.5" customHeight="1">
      <c r="A316" s="44"/>
      <c r="B316" s="89" t="s">
        <v>206</v>
      </c>
      <c r="C316" s="29"/>
      <c r="D316" s="29"/>
      <c r="E316" s="40"/>
      <c r="F316" s="29"/>
      <c r="G316" s="34"/>
      <c r="H316" s="34"/>
      <c r="I316" s="34"/>
      <c r="J316" s="34"/>
      <c r="K316" s="34"/>
      <c r="L316" s="34"/>
      <c r="M316" s="34"/>
      <c r="N316" s="34"/>
    </row>
    <row r="317" spans="1:14" ht="15.75">
      <c r="A317" s="44"/>
      <c r="B317" s="89" t="s">
        <v>207</v>
      </c>
      <c r="C317" s="29"/>
      <c r="D317" s="29"/>
      <c r="E317" s="40"/>
      <c r="F317" s="29"/>
      <c r="G317" s="34"/>
      <c r="H317" s="34"/>
      <c r="I317" s="34"/>
      <c r="J317" s="34"/>
      <c r="K317" s="34"/>
      <c r="L317" s="34"/>
      <c r="M317" s="34"/>
      <c r="N317" s="34"/>
    </row>
    <row r="318" spans="1:14" ht="24">
      <c r="A318" s="44"/>
      <c r="B318" s="89" t="s">
        <v>208</v>
      </c>
      <c r="C318" s="29"/>
      <c r="D318" s="29"/>
      <c r="E318" s="40"/>
      <c r="F318" s="29"/>
      <c r="G318" s="34"/>
      <c r="H318" s="34"/>
      <c r="I318" s="34"/>
      <c r="J318" s="34"/>
      <c r="K318" s="34"/>
      <c r="L318" s="34"/>
      <c r="M318" s="34"/>
      <c r="N318" s="34"/>
    </row>
    <row r="319" spans="1:14" ht="14.25" customHeight="1">
      <c r="A319" s="67"/>
      <c r="B319" s="45"/>
      <c r="C319" s="45" t="s">
        <v>160</v>
      </c>
      <c r="D319" s="63">
        <v>47200</v>
      </c>
      <c r="E319" s="46"/>
      <c r="F319" s="47">
        <f>SUM(D319*E319)</f>
        <v>0</v>
      </c>
      <c r="G319" s="34"/>
      <c r="H319" s="34"/>
      <c r="I319" s="34"/>
      <c r="J319" s="34"/>
      <c r="K319" s="34"/>
      <c r="L319" s="34"/>
      <c r="M319" s="34"/>
      <c r="N319" s="34"/>
    </row>
    <row r="320" spans="1:14" ht="15.75">
      <c r="A320" s="44"/>
      <c r="B320" s="29"/>
      <c r="C320" s="29"/>
      <c r="D320" s="29"/>
      <c r="E320" s="40"/>
      <c r="F320" s="29"/>
      <c r="G320" s="34"/>
      <c r="H320" s="34"/>
      <c r="I320" s="34"/>
      <c r="J320" s="34"/>
      <c r="K320" s="34"/>
      <c r="L320" s="34"/>
      <c r="M320" s="34"/>
      <c r="N320" s="34"/>
    </row>
    <row r="321" spans="1:14" ht="25.5" customHeight="1">
      <c r="A321" s="52" t="s">
        <v>209</v>
      </c>
      <c r="B321" s="29" t="s">
        <v>210</v>
      </c>
      <c r="C321" s="29"/>
      <c r="D321" s="29"/>
      <c r="E321" s="40"/>
      <c r="F321" s="29"/>
      <c r="G321" s="34"/>
      <c r="H321" s="34"/>
      <c r="I321" s="34"/>
      <c r="J321" s="34"/>
      <c r="K321" s="34"/>
      <c r="L321" s="34"/>
      <c r="M321" s="34"/>
      <c r="N321" s="34"/>
    </row>
    <row r="322" spans="1:14" ht="33.75">
      <c r="A322" s="44"/>
      <c r="B322" s="29" t="s">
        <v>211</v>
      </c>
      <c r="C322" s="29"/>
      <c r="D322" s="29"/>
      <c r="E322" s="40"/>
      <c r="F322" s="29"/>
      <c r="G322" s="34"/>
      <c r="H322" s="34"/>
      <c r="I322" s="34"/>
      <c r="J322" s="34"/>
      <c r="K322" s="34"/>
      <c r="L322" s="34"/>
      <c r="M322" s="34"/>
      <c r="N322" s="34"/>
    </row>
    <row r="323" spans="1:14" ht="24">
      <c r="A323" s="44"/>
      <c r="B323" s="29" t="s">
        <v>212</v>
      </c>
      <c r="C323" s="29"/>
      <c r="D323" s="29"/>
      <c r="E323" s="40"/>
      <c r="F323" s="29"/>
      <c r="G323" s="34"/>
      <c r="H323" s="34"/>
      <c r="I323" s="34"/>
      <c r="J323" s="34"/>
      <c r="K323" s="34"/>
      <c r="L323" s="34"/>
      <c r="M323" s="34"/>
      <c r="N323" s="34"/>
    </row>
    <row r="324" spans="1:14" ht="15.75">
      <c r="A324" s="44"/>
      <c r="B324" s="29" t="s">
        <v>213</v>
      </c>
      <c r="C324" s="29"/>
      <c r="D324" s="29"/>
      <c r="E324" s="40"/>
      <c r="F324" s="29"/>
      <c r="G324" s="34"/>
      <c r="H324" s="34"/>
      <c r="I324" s="34"/>
      <c r="J324" s="34"/>
      <c r="K324" s="34"/>
      <c r="L324" s="34"/>
      <c r="M324" s="34"/>
      <c r="N324" s="34"/>
    </row>
    <row r="325" spans="1:14" ht="24">
      <c r="A325" s="44"/>
      <c r="B325" s="29" t="s">
        <v>208</v>
      </c>
      <c r="C325" s="29"/>
      <c r="D325" s="29"/>
      <c r="E325" s="40"/>
      <c r="F325" s="29"/>
      <c r="G325" s="34"/>
      <c r="H325" s="34"/>
      <c r="I325" s="34"/>
      <c r="J325" s="34"/>
      <c r="K325" s="34"/>
      <c r="L325" s="34"/>
      <c r="M325" s="34"/>
      <c r="N325" s="34"/>
    </row>
    <row r="326" spans="1:14" ht="15.75">
      <c r="A326" s="67"/>
      <c r="B326" s="45"/>
      <c r="C326" s="45" t="s">
        <v>160</v>
      </c>
      <c r="D326" s="63">
        <v>1400</v>
      </c>
      <c r="E326" s="46"/>
      <c r="F326" s="47">
        <f>SUM(D326*E326)</f>
        <v>0</v>
      </c>
      <c r="G326" s="34"/>
      <c r="H326" s="34"/>
      <c r="I326" s="34"/>
      <c r="J326" s="34"/>
      <c r="K326" s="34"/>
      <c r="L326" s="34"/>
      <c r="M326" s="34"/>
      <c r="N326" s="34"/>
    </row>
    <row r="327" spans="1:14" ht="15" customHeight="1">
      <c r="A327" s="44"/>
      <c r="B327" s="29"/>
      <c r="C327" s="29"/>
      <c r="D327" s="29"/>
      <c r="E327" s="40"/>
      <c r="F327" s="29"/>
      <c r="G327" s="34"/>
      <c r="H327" s="34"/>
      <c r="I327" s="34"/>
      <c r="J327" s="34"/>
      <c r="K327" s="34"/>
      <c r="L327" s="34"/>
      <c r="M327" s="34"/>
      <c r="N327" s="34"/>
    </row>
    <row r="328" spans="1:14" ht="24">
      <c r="A328" s="52" t="s">
        <v>214</v>
      </c>
      <c r="B328" s="41" t="s">
        <v>215</v>
      </c>
      <c r="C328" s="29"/>
      <c r="D328" s="29"/>
      <c r="E328" s="40"/>
      <c r="F328" s="29"/>
      <c r="G328" s="34"/>
      <c r="H328" s="34"/>
      <c r="I328" s="34"/>
      <c r="J328" s="34"/>
      <c r="K328" s="34"/>
      <c r="L328" s="34"/>
      <c r="M328" s="34"/>
      <c r="N328" s="34"/>
    </row>
    <row r="329" spans="1:14" ht="33.75">
      <c r="A329" s="52"/>
      <c r="B329" s="41" t="s">
        <v>216</v>
      </c>
      <c r="C329" s="29"/>
      <c r="D329" s="29"/>
      <c r="E329" s="40"/>
      <c r="F329" s="29"/>
      <c r="G329" s="34"/>
      <c r="H329" s="34"/>
      <c r="I329" s="34"/>
      <c r="J329" s="34"/>
      <c r="K329" s="34"/>
      <c r="L329" s="34"/>
      <c r="M329" s="34"/>
      <c r="N329" s="34"/>
    </row>
    <row r="330" spans="1:14" ht="24">
      <c r="A330" s="52"/>
      <c r="B330" s="41" t="s">
        <v>217</v>
      </c>
      <c r="C330" s="29"/>
      <c r="D330" s="29"/>
      <c r="E330" s="40"/>
      <c r="F330" s="29"/>
      <c r="G330" s="34"/>
      <c r="H330" s="34"/>
      <c r="I330" s="34"/>
      <c r="J330" s="34"/>
      <c r="K330" s="34"/>
      <c r="L330" s="34"/>
      <c r="M330" s="34"/>
      <c r="N330" s="34"/>
    </row>
    <row r="331" spans="1:14" ht="15.75">
      <c r="A331" s="52"/>
      <c r="B331" s="78" t="s">
        <v>218</v>
      </c>
      <c r="C331" s="29"/>
      <c r="D331" s="29"/>
      <c r="E331" s="40"/>
      <c r="F331" s="29"/>
      <c r="G331" s="34"/>
      <c r="H331" s="34"/>
      <c r="I331" s="34"/>
      <c r="J331" s="34"/>
      <c r="K331" s="34"/>
      <c r="L331" s="34"/>
      <c r="M331" s="34"/>
      <c r="N331" s="34"/>
    </row>
    <row r="332" spans="1:14" ht="27.75" customHeight="1">
      <c r="A332" s="52"/>
      <c r="B332" s="41" t="s">
        <v>208</v>
      </c>
      <c r="C332" s="29"/>
      <c r="D332" s="29"/>
      <c r="E332" s="40"/>
      <c r="F332" s="29"/>
      <c r="G332" s="34"/>
      <c r="H332" s="34"/>
      <c r="I332" s="34"/>
      <c r="J332" s="34"/>
      <c r="K332" s="34"/>
      <c r="L332" s="34"/>
      <c r="M332" s="34"/>
      <c r="N332" s="34"/>
    </row>
    <row r="333" spans="1:14" ht="13.5" customHeight="1">
      <c r="A333" s="52"/>
      <c r="B333" s="41" t="s">
        <v>219</v>
      </c>
      <c r="C333" s="29"/>
      <c r="D333" s="29"/>
      <c r="E333" s="40"/>
      <c r="F333" s="29"/>
      <c r="G333" s="34"/>
      <c r="H333" s="34"/>
      <c r="I333" s="34"/>
      <c r="J333" s="34"/>
      <c r="K333" s="34"/>
      <c r="L333" s="34"/>
      <c r="M333" s="34"/>
      <c r="N333" s="34"/>
    </row>
    <row r="334" spans="1:14" ht="15.75">
      <c r="A334" s="53"/>
      <c r="B334" s="54"/>
      <c r="C334" s="45" t="s">
        <v>160</v>
      </c>
      <c r="D334" s="63">
        <v>11740</v>
      </c>
      <c r="E334" s="46"/>
      <c r="F334" s="47">
        <f>SUM(D334*E334)</f>
        <v>0</v>
      </c>
      <c r="G334" s="34"/>
      <c r="H334" s="34"/>
      <c r="I334" s="34"/>
      <c r="J334" s="34"/>
      <c r="K334" s="34"/>
      <c r="L334" s="34"/>
      <c r="M334" s="34"/>
      <c r="N334" s="34"/>
    </row>
    <row r="335" spans="1:14" ht="15.75">
      <c r="A335" s="52"/>
      <c r="B335" s="41"/>
      <c r="C335" s="29"/>
      <c r="D335" s="29"/>
      <c r="E335" s="40"/>
      <c r="F335" s="29"/>
      <c r="G335" s="34"/>
      <c r="H335" s="34"/>
      <c r="I335" s="34"/>
      <c r="J335" s="34"/>
      <c r="K335" s="34"/>
      <c r="L335" s="34"/>
      <c r="M335" s="34"/>
      <c r="N335" s="34"/>
    </row>
    <row r="336" spans="1:14" ht="39" customHeight="1">
      <c r="A336" s="52" t="s">
        <v>220</v>
      </c>
      <c r="B336" s="41" t="s">
        <v>221</v>
      </c>
      <c r="C336" s="29"/>
      <c r="D336" s="29"/>
      <c r="E336" s="40"/>
      <c r="F336" s="29"/>
      <c r="G336" s="34"/>
      <c r="H336" s="34"/>
      <c r="I336" s="34"/>
      <c r="J336" s="34"/>
      <c r="K336" s="34"/>
      <c r="L336" s="34"/>
      <c r="M336" s="34"/>
      <c r="N336" s="34"/>
    </row>
    <row r="337" spans="1:14" ht="63.75" customHeight="1">
      <c r="A337" s="52" t="s">
        <v>222</v>
      </c>
      <c r="B337" s="41" t="s">
        <v>223</v>
      </c>
      <c r="C337" s="29"/>
      <c r="D337" s="29"/>
      <c r="E337" s="40"/>
      <c r="F337" s="29"/>
      <c r="G337" s="34"/>
      <c r="H337" s="34"/>
      <c r="I337" s="34"/>
      <c r="J337" s="34"/>
      <c r="K337" s="34"/>
      <c r="L337" s="34"/>
      <c r="M337" s="34"/>
      <c r="N337" s="34"/>
    </row>
    <row r="338" spans="1:14" ht="33.75">
      <c r="A338" s="52" t="s">
        <v>222</v>
      </c>
      <c r="B338" s="78" t="s">
        <v>224</v>
      </c>
      <c r="C338" s="29"/>
      <c r="D338" s="29"/>
      <c r="E338" s="40"/>
      <c r="F338" s="29"/>
      <c r="G338" s="34"/>
      <c r="H338" s="34"/>
      <c r="I338" s="34"/>
      <c r="J338" s="34"/>
      <c r="K338" s="34"/>
      <c r="L338" s="34"/>
      <c r="M338" s="34"/>
      <c r="N338" s="34"/>
    </row>
    <row r="339" spans="1:14" ht="30" customHeight="1">
      <c r="A339" s="52"/>
      <c r="B339" s="41" t="s">
        <v>206</v>
      </c>
      <c r="C339" s="29"/>
      <c r="D339" s="29"/>
      <c r="E339" s="40"/>
      <c r="F339" s="29"/>
      <c r="G339" s="34"/>
      <c r="H339" s="34"/>
      <c r="I339" s="34"/>
      <c r="J339" s="34"/>
      <c r="K339" s="34"/>
      <c r="L339" s="34"/>
      <c r="M339" s="34"/>
      <c r="N339" s="34"/>
    </row>
    <row r="340" spans="1:14" ht="15.75">
      <c r="A340" s="52"/>
      <c r="B340" s="41" t="s">
        <v>213</v>
      </c>
      <c r="C340" s="29"/>
      <c r="D340" s="29"/>
      <c r="E340" s="40"/>
      <c r="F340" s="29"/>
      <c r="G340" s="34"/>
      <c r="H340" s="34"/>
      <c r="I340" s="34"/>
      <c r="J340" s="34"/>
      <c r="K340" s="34"/>
      <c r="L340" s="34"/>
      <c r="M340" s="34"/>
      <c r="N340" s="34"/>
    </row>
    <row r="341" spans="1:14" ht="26.25" customHeight="1">
      <c r="A341" s="52"/>
      <c r="B341" s="41" t="s">
        <v>208</v>
      </c>
      <c r="C341" s="29"/>
      <c r="D341" s="29"/>
      <c r="E341" s="40"/>
      <c r="F341" s="29"/>
      <c r="G341" s="34"/>
      <c r="H341" s="34"/>
      <c r="I341" s="34"/>
      <c r="J341" s="34"/>
      <c r="K341" s="34"/>
      <c r="L341" s="34"/>
      <c r="M341" s="34"/>
      <c r="N341" s="34"/>
    </row>
    <row r="342" spans="1:14" ht="15" customHeight="1">
      <c r="A342" s="53"/>
      <c r="B342" s="54"/>
      <c r="C342" s="45" t="s">
        <v>160</v>
      </c>
      <c r="D342" s="63">
        <v>6200</v>
      </c>
      <c r="E342" s="46"/>
      <c r="F342" s="47">
        <f>SUM(D342*E342)</f>
        <v>0</v>
      </c>
      <c r="G342" s="34"/>
      <c r="H342" s="34"/>
      <c r="I342" s="34"/>
      <c r="J342" s="34"/>
      <c r="K342" s="34"/>
      <c r="L342" s="34"/>
      <c r="M342" s="34"/>
      <c r="N342" s="34"/>
    </row>
    <row r="343" spans="1:14" ht="13.5" customHeight="1">
      <c r="A343" s="52"/>
      <c r="B343" s="41"/>
      <c r="C343" s="29"/>
      <c r="D343" s="29"/>
      <c r="E343" s="90"/>
      <c r="F343" s="70"/>
      <c r="G343" s="34"/>
      <c r="H343" s="34"/>
      <c r="I343" s="34"/>
      <c r="J343" s="34"/>
      <c r="K343" s="34"/>
      <c r="L343" s="34"/>
      <c r="M343" s="34"/>
      <c r="N343" s="34"/>
    </row>
    <row r="344" spans="1:14" ht="57.75" customHeight="1">
      <c r="A344" s="52" t="s">
        <v>225</v>
      </c>
      <c r="B344" s="41" t="s">
        <v>226</v>
      </c>
      <c r="C344" s="29"/>
      <c r="D344" s="29"/>
      <c r="E344" s="40"/>
      <c r="F344" s="29"/>
      <c r="G344" s="34"/>
      <c r="H344" s="34"/>
      <c r="I344" s="34"/>
      <c r="J344" s="34"/>
      <c r="K344" s="34"/>
      <c r="L344" s="34"/>
      <c r="M344" s="34"/>
      <c r="N344" s="34"/>
    </row>
    <row r="345" spans="1:14" ht="33.75">
      <c r="A345" s="52" t="s">
        <v>222</v>
      </c>
      <c r="B345" s="41" t="s">
        <v>223</v>
      </c>
      <c r="C345" s="29"/>
      <c r="D345" s="29"/>
      <c r="E345" s="40"/>
      <c r="F345" s="29"/>
      <c r="G345" s="34"/>
      <c r="H345" s="34"/>
      <c r="I345" s="34"/>
      <c r="J345" s="34"/>
      <c r="K345" s="34"/>
      <c r="L345" s="34"/>
      <c r="M345" s="34"/>
      <c r="N345" s="34"/>
    </row>
    <row r="346" spans="1:14" ht="52.5" customHeight="1">
      <c r="A346" s="52" t="s">
        <v>222</v>
      </c>
      <c r="B346" s="78" t="s">
        <v>227</v>
      </c>
      <c r="C346" s="29"/>
      <c r="D346" s="29"/>
      <c r="E346" s="40"/>
      <c r="F346" s="29"/>
      <c r="G346" s="34"/>
      <c r="H346" s="34"/>
      <c r="I346" s="34"/>
      <c r="J346" s="34"/>
      <c r="K346" s="34"/>
      <c r="L346" s="34"/>
      <c r="M346" s="34"/>
      <c r="N346" s="34"/>
    </row>
    <row r="347" spans="1:14" ht="29.25" customHeight="1">
      <c r="A347" s="52"/>
      <c r="B347" s="41" t="s">
        <v>206</v>
      </c>
      <c r="C347" s="29"/>
      <c r="D347" s="29"/>
      <c r="E347" s="40"/>
      <c r="F347" s="29"/>
      <c r="G347" s="34"/>
      <c r="H347" s="34"/>
      <c r="I347" s="34"/>
      <c r="J347" s="34"/>
      <c r="K347" s="34"/>
      <c r="L347" s="34"/>
      <c r="M347" s="34"/>
      <c r="N347" s="34"/>
    </row>
    <row r="348" spans="1:14" ht="17.25" customHeight="1">
      <c r="A348" s="52"/>
      <c r="B348" s="41" t="s">
        <v>228</v>
      </c>
      <c r="C348" s="29"/>
      <c r="D348" s="29"/>
      <c r="E348" s="40"/>
      <c r="F348" s="29"/>
      <c r="G348" s="34"/>
      <c r="H348" s="34"/>
      <c r="I348" s="34"/>
      <c r="J348" s="34"/>
      <c r="K348" s="34"/>
      <c r="L348" s="34"/>
      <c r="M348" s="34"/>
      <c r="N348" s="34"/>
    </row>
    <row r="349" spans="1:14" ht="24">
      <c r="A349" s="52"/>
      <c r="B349" s="41" t="s">
        <v>208</v>
      </c>
      <c r="C349" s="29"/>
      <c r="D349" s="29"/>
      <c r="E349" s="40"/>
      <c r="F349" s="29"/>
      <c r="G349" s="34"/>
      <c r="H349" s="34"/>
      <c r="I349" s="34"/>
      <c r="J349" s="34"/>
      <c r="K349" s="34"/>
      <c r="L349" s="34"/>
      <c r="M349" s="34"/>
      <c r="N349" s="34"/>
    </row>
    <row r="350" spans="1:14" ht="15.75">
      <c r="A350" s="53"/>
      <c r="B350" s="54"/>
      <c r="C350" s="45" t="s">
        <v>160</v>
      </c>
      <c r="D350" s="45">
        <v>500</v>
      </c>
      <c r="E350" s="46"/>
      <c r="F350" s="47">
        <f>SUM(D350*E350)</f>
        <v>0</v>
      </c>
      <c r="G350" s="34"/>
      <c r="H350" s="34"/>
      <c r="I350" s="34"/>
      <c r="J350" s="34"/>
      <c r="K350" s="34"/>
      <c r="L350" s="34"/>
      <c r="M350" s="34"/>
      <c r="N350" s="34"/>
    </row>
    <row r="351" spans="1:14" ht="15.75">
      <c r="A351" s="52"/>
      <c r="B351" s="41"/>
      <c r="C351" s="29"/>
      <c r="D351" s="29"/>
      <c r="E351" s="40"/>
      <c r="F351" s="29"/>
      <c r="G351" s="34"/>
      <c r="H351" s="34"/>
      <c r="I351" s="34"/>
      <c r="J351" s="34"/>
      <c r="K351" s="34"/>
      <c r="L351" s="34"/>
      <c r="M351" s="34"/>
      <c r="N351" s="34"/>
    </row>
    <row r="352" spans="1:14" ht="57.75" customHeight="1">
      <c r="A352" s="52" t="s">
        <v>229</v>
      </c>
      <c r="B352" s="41" t="s">
        <v>230</v>
      </c>
      <c r="C352" s="29"/>
      <c r="D352" s="29"/>
      <c r="E352" s="40"/>
      <c r="F352" s="29"/>
      <c r="G352" s="34"/>
      <c r="H352" s="34"/>
      <c r="I352" s="34"/>
      <c r="J352" s="34"/>
      <c r="K352" s="34"/>
      <c r="L352" s="34"/>
      <c r="M352" s="34"/>
      <c r="N352" s="34"/>
    </row>
    <row r="353" spans="1:14" ht="39.75" customHeight="1">
      <c r="A353" s="52"/>
      <c r="B353" s="41" t="s">
        <v>223</v>
      </c>
      <c r="C353" s="29"/>
      <c r="D353" s="29"/>
      <c r="E353" s="40"/>
      <c r="F353" s="29"/>
      <c r="G353" s="34"/>
      <c r="H353" s="34"/>
      <c r="I353" s="34"/>
      <c r="J353" s="34"/>
      <c r="K353" s="34"/>
      <c r="L353" s="34"/>
      <c r="M353" s="34"/>
      <c r="N353" s="34"/>
    </row>
    <row r="354" spans="1:14" ht="44.25">
      <c r="A354" s="52"/>
      <c r="B354" s="78" t="s">
        <v>227</v>
      </c>
      <c r="C354" s="29"/>
      <c r="D354" s="29"/>
      <c r="E354" s="40"/>
      <c r="F354" s="29"/>
      <c r="G354" s="34"/>
      <c r="H354" s="34"/>
      <c r="I354" s="34"/>
      <c r="J354" s="34"/>
      <c r="K354" s="34"/>
      <c r="L354" s="34"/>
      <c r="M354" s="34"/>
      <c r="N354" s="34"/>
    </row>
    <row r="355" spans="1:14" ht="24">
      <c r="A355" s="52"/>
      <c r="B355" s="41" t="s">
        <v>206</v>
      </c>
      <c r="C355" s="29"/>
      <c r="D355" s="29"/>
      <c r="E355" s="40"/>
      <c r="F355" s="29"/>
      <c r="G355" s="34"/>
      <c r="H355" s="34"/>
      <c r="I355" s="34"/>
      <c r="J355" s="34"/>
      <c r="K355" s="34"/>
      <c r="L355" s="34"/>
      <c r="M355" s="34"/>
      <c r="N355" s="34"/>
    </row>
    <row r="356" spans="1:14" ht="15.75">
      <c r="A356" s="52"/>
      <c r="B356" s="41" t="s">
        <v>213</v>
      </c>
      <c r="C356" s="29"/>
      <c r="D356" s="29"/>
      <c r="E356" s="40"/>
      <c r="F356" s="29"/>
      <c r="G356" s="34"/>
      <c r="H356" s="34"/>
      <c r="I356" s="34"/>
      <c r="J356" s="34"/>
      <c r="K356" s="34"/>
      <c r="L356" s="34"/>
      <c r="M356" s="34"/>
      <c r="N356" s="34"/>
    </row>
    <row r="357" spans="1:14" ht="32.25" customHeight="1">
      <c r="A357" s="52"/>
      <c r="B357" s="41" t="s">
        <v>208</v>
      </c>
      <c r="C357" s="29"/>
      <c r="D357" s="29"/>
      <c r="E357" s="40"/>
      <c r="F357" s="29"/>
      <c r="G357" s="34"/>
      <c r="H357" s="34"/>
      <c r="I357" s="91"/>
      <c r="J357" s="34"/>
      <c r="K357" s="34"/>
      <c r="L357" s="34"/>
      <c r="M357" s="34"/>
      <c r="N357" s="34"/>
    </row>
    <row r="358" spans="1:14" ht="14.25" customHeight="1">
      <c r="A358" s="53"/>
      <c r="B358" s="54"/>
      <c r="C358" s="45" t="s">
        <v>160</v>
      </c>
      <c r="D358" s="45">
        <v>700</v>
      </c>
      <c r="E358" s="46"/>
      <c r="F358" s="47">
        <f>SUM(D358*E358)</f>
        <v>0</v>
      </c>
      <c r="G358" s="34"/>
      <c r="H358" s="34"/>
      <c r="I358" s="34"/>
      <c r="J358" s="34"/>
      <c r="K358" s="34"/>
      <c r="L358" s="34"/>
      <c r="M358" s="34"/>
      <c r="N358" s="34"/>
    </row>
    <row r="359" spans="1:14" ht="14.25" customHeight="1">
      <c r="A359" s="52"/>
      <c r="B359" s="41"/>
      <c r="C359" s="29"/>
      <c r="D359" s="29"/>
      <c r="E359" s="40"/>
      <c r="F359" s="29"/>
      <c r="G359" s="34"/>
      <c r="H359" s="34"/>
      <c r="I359" s="91"/>
      <c r="J359" s="34"/>
      <c r="K359" s="34"/>
      <c r="L359" s="34"/>
      <c r="M359" s="34"/>
      <c r="N359" s="34"/>
    </row>
    <row r="360" spans="1:14" ht="14.25" customHeight="1">
      <c r="A360" s="92"/>
      <c r="B360" s="93" t="s">
        <v>231</v>
      </c>
      <c r="C360" s="94"/>
      <c r="D360" s="94"/>
      <c r="E360" s="95"/>
      <c r="F360" s="96">
        <f>SUM(F319,F326,F334,F342,F350,F358)</f>
        <v>0</v>
      </c>
      <c r="G360" s="97"/>
      <c r="H360" s="34"/>
      <c r="I360" s="34"/>
      <c r="J360" s="34"/>
      <c r="K360" s="34"/>
      <c r="L360" s="34"/>
      <c r="M360" s="34"/>
      <c r="N360" s="34"/>
    </row>
    <row r="361" spans="1:14" ht="14.25" customHeight="1">
      <c r="A361" s="52"/>
      <c r="B361" s="41"/>
      <c r="C361" s="29"/>
      <c r="D361" s="29"/>
      <c r="E361" s="40"/>
      <c r="F361" s="29"/>
      <c r="G361" s="34"/>
      <c r="H361" s="34"/>
      <c r="I361" s="34"/>
      <c r="J361" s="34"/>
      <c r="K361" s="34"/>
      <c r="L361" s="34"/>
      <c r="M361" s="34"/>
      <c r="N361" s="34"/>
    </row>
    <row r="362" spans="1:14" ht="12.75" customHeight="1">
      <c r="A362" s="52"/>
      <c r="B362" s="41"/>
      <c r="C362" s="29"/>
      <c r="D362" s="29"/>
      <c r="E362" s="40"/>
      <c r="F362" s="29"/>
      <c r="G362" s="34"/>
      <c r="H362" s="34"/>
      <c r="I362" s="34"/>
      <c r="J362" s="34"/>
      <c r="K362" s="34"/>
      <c r="L362" s="34"/>
      <c r="M362" s="34"/>
      <c r="N362" s="34"/>
    </row>
    <row r="363" spans="1:14" ht="15.75">
      <c r="A363" s="81" t="s">
        <v>75</v>
      </c>
      <c r="B363" s="80" t="s">
        <v>232</v>
      </c>
      <c r="C363" s="29"/>
      <c r="D363" s="29"/>
      <c r="E363" s="40"/>
      <c r="F363" s="29"/>
      <c r="G363" s="34"/>
      <c r="H363" s="34"/>
      <c r="I363" s="34"/>
      <c r="J363" s="34"/>
      <c r="K363" s="34"/>
      <c r="L363" s="34"/>
      <c r="M363" s="34"/>
      <c r="N363" s="34"/>
    </row>
    <row r="364" spans="1:14" ht="17.25" customHeight="1">
      <c r="A364" s="81"/>
      <c r="B364" s="80"/>
      <c r="C364" s="29"/>
      <c r="D364" s="29"/>
      <c r="E364" s="40"/>
      <c r="F364" s="29"/>
      <c r="G364" s="34"/>
      <c r="H364" s="34"/>
      <c r="I364" s="34"/>
      <c r="J364" s="34"/>
      <c r="K364" s="34"/>
      <c r="L364" s="34"/>
      <c r="M364" s="34"/>
      <c r="N364" s="34"/>
    </row>
    <row r="365" spans="1:14" ht="16.5" customHeight="1">
      <c r="A365" s="81"/>
      <c r="B365" s="80" t="s">
        <v>84</v>
      </c>
      <c r="C365" s="29"/>
      <c r="D365" s="29"/>
      <c r="E365" s="40"/>
      <c r="F365" s="29"/>
      <c r="G365" s="34"/>
      <c r="H365" s="34"/>
      <c r="I365" s="34"/>
      <c r="J365" s="34"/>
      <c r="K365" s="34"/>
      <c r="L365" s="34"/>
      <c r="M365" s="34"/>
      <c r="N365" s="34"/>
    </row>
    <row r="366" spans="1:14" ht="54.75">
      <c r="A366" s="52"/>
      <c r="B366" s="78" t="s">
        <v>233</v>
      </c>
      <c r="C366" s="29"/>
      <c r="D366" s="29"/>
      <c r="E366" s="40"/>
      <c r="F366" s="29"/>
      <c r="G366" s="34"/>
      <c r="H366" s="34"/>
      <c r="I366" s="34"/>
      <c r="J366" s="34"/>
      <c r="K366" s="34"/>
      <c r="L366" s="34"/>
      <c r="M366" s="34"/>
      <c r="N366" s="34"/>
    </row>
    <row r="367" spans="1:14" ht="24">
      <c r="A367" s="52"/>
      <c r="B367" s="78" t="s">
        <v>234</v>
      </c>
      <c r="C367" s="29"/>
      <c r="D367" s="29"/>
      <c r="E367" s="40"/>
      <c r="F367" s="29"/>
      <c r="G367" s="34"/>
      <c r="H367" s="34"/>
      <c r="I367" s="34"/>
      <c r="J367" s="34"/>
      <c r="K367" s="34"/>
      <c r="L367" s="34"/>
      <c r="M367" s="34"/>
      <c r="N367" s="34"/>
    </row>
    <row r="368" spans="1:14" ht="64.5">
      <c r="A368" s="52"/>
      <c r="B368" s="41" t="s">
        <v>235</v>
      </c>
      <c r="C368" s="29"/>
      <c r="D368" s="29"/>
      <c r="E368" s="40"/>
      <c r="F368" s="29"/>
      <c r="G368" s="34"/>
      <c r="H368" s="34"/>
      <c r="I368" s="34"/>
      <c r="J368" s="34"/>
      <c r="K368" s="34"/>
      <c r="L368" s="34"/>
      <c r="M368" s="34"/>
      <c r="N368" s="34"/>
    </row>
    <row r="369" spans="1:14" ht="33.75">
      <c r="A369" s="52"/>
      <c r="B369" s="41" t="s">
        <v>236</v>
      </c>
      <c r="C369" s="29"/>
      <c r="D369" s="29"/>
      <c r="E369" s="40"/>
      <c r="F369" s="29"/>
      <c r="G369" s="34"/>
      <c r="H369" s="34"/>
      <c r="I369" s="34"/>
      <c r="J369" s="34"/>
      <c r="K369" s="34"/>
      <c r="L369" s="34"/>
      <c r="M369" s="34"/>
      <c r="N369" s="34"/>
    </row>
    <row r="370" spans="1:14" ht="15.75">
      <c r="A370" s="52"/>
      <c r="B370" s="41"/>
      <c r="C370" s="29"/>
      <c r="D370" s="29"/>
      <c r="E370" s="40"/>
      <c r="F370" s="29"/>
      <c r="G370" s="34"/>
      <c r="H370" s="34"/>
      <c r="I370" s="34"/>
      <c r="J370" s="34"/>
      <c r="K370" s="34"/>
      <c r="L370" s="34"/>
      <c r="M370" s="34"/>
      <c r="N370" s="34"/>
    </row>
    <row r="371" spans="1:14" ht="15.75">
      <c r="A371" s="52"/>
      <c r="B371" s="41" t="s">
        <v>237</v>
      </c>
      <c r="C371" s="29"/>
      <c r="D371" s="29"/>
      <c r="E371" s="40"/>
      <c r="F371" s="29"/>
      <c r="G371" s="34"/>
      <c r="H371" s="34"/>
      <c r="I371" s="34"/>
      <c r="J371" s="34"/>
      <c r="K371" s="34"/>
      <c r="L371" s="34"/>
      <c r="M371" s="34"/>
      <c r="N371" s="34"/>
    </row>
    <row r="372" spans="1:14" ht="24.75" customHeight="1">
      <c r="A372" s="52"/>
      <c r="B372" s="98" t="s">
        <v>238</v>
      </c>
      <c r="C372" s="29"/>
      <c r="D372" s="29"/>
      <c r="E372" s="40"/>
      <c r="F372" s="29"/>
      <c r="G372" s="34"/>
      <c r="H372" s="34"/>
      <c r="I372" s="34"/>
      <c r="J372" s="34"/>
      <c r="K372" s="34"/>
      <c r="L372" s="34"/>
      <c r="M372" s="34"/>
      <c r="N372" s="34"/>
    </row>
    <row r="373" spans="1:14" ht="24">
      <c r="A373" s="52"/>
      <c r="B373" s="98" t="s">
        <v>239</v>
      </c>
      <c r="C373" s="29"/>
      <c r="D373" s="29"/>
      <c r="E373" s="40"/>
      <c r="F373" s="29"/>
      <c r="G373" s="34"/>
      <c r="H373" s="34"/>
      <c r="I373" s="34"/>
      <c r="J373" s="34"/>
      <c r="K373" s="34"/>
      <c r="L373" s="34"/>
      <c r="M373" s="34"/>
      <c r="N373" s="34"/>
    </row>
    <row r="374" spans="1:14" ht="15" customHeight="1">
      <c r="A374" s="52"/>
      <c r="B374" s="98" t="s">
        <v>240</v>
      </c>
      <c r="C374" s="29"/>
      <c r="D374" s="29"/>
      <c r="E374" s="40"/>
      <c r="F374" s="29"/>
      <c r="G374" s="34"/>
      <c r="H374" s="34"/>
      <c r="I374" s="34"/>
      <c r="J374" s="34"/>
      <c r="K374" s="34"/>
      <c r="L374" s="34"/>
      <c r="M374" s="34"/>
      <c r="N374" s="34"/>
    </row>
    <row r="375" spans="1:14" ht="15.75">
      <c r="A375" s="52"/>
      <c r="B375" s="41"/>
      <c r="C375" s="29"/>
      <c r="D375" s="29"/>
      <c r="E375" s="40"/>
      <c r="F375" s="29"/>
      <c r="G375" s="34"/>
      <c r="H375" s="34"/>
      <c r="I375" s="34"/>
      <c r="J375" s="34"/>
      <c r="K375" s="34"/>
      <c r="L375" s="34"/>
      <c r="M375" s="34"/>
      <c r="N375" s="34"/>
    </row>
    <row r="376" spans="1:14" ht="44.25">
      <c r="A376" s="52" t="s">
        <v>77</v>
      </c>
      <c r="B376" s="78" t="s">
        <v>241</v>
      </c>
      <c r="C376" s="29"/>
      <c r="D376" s="29"/>
      <c r="E376" s="40"/>
      <c r="F376" s="29"/>
      <c r="G376" s="34"/>
      <c r="H376" s="34"/>
      <c r="I376" s="34"/>
      <c r="J376" s="34"/>
      <c r="K376" s="34"/>
      <c r="L376" s="34"/>
      <c r="M376" s="34"/>
      <c r="N376" s="34"/>
    </row>
    <row r="377" spans="1:14" ht="25.5" customHeight="1">
      <c r="A377" s="52"/>
      <c r="B377" s="41" t="s">
        <v>242</v>
      </c>
      <c r="C377" s="29"/>
      <c r="D377" s="29"/>
      <c r="E377" s="40"/>
      <c r="F377" s="29"/>
      <c r="G377" s="34"/>
      <c r="H377" s="34"/>
      <c r="I377" s="34"/>
      <c r="J377" s="34"/>
      <c r="K377" s="34"/>
      <c r="L377" s="34"/>
      <c r="M377" s="34"/>
      <c r="N377" s="34"/>
    </row>
    <row r="378" spans="1:14" ht="15.75">
      <c r="A378" s="52"/>
      <c r="B378" s="41" t="s">
        <v>243</v>
      </c>
      <c r="C378" s="29"/>
      <c r="D378" s="29"/>
      <c r="E378" s="40"/>
      <c r="F378" s="29"/>
      <c r="G378" s="34"/>
      <c r="H378" s="34"/>
      <c r="I378" s="34"/>
      <c r="J378" s="34"/>
      <c r="K378" s="34"/>
      <c r="L378" s="34"/>
      <c r="M378" s="34"/>
      <c r="N378" s="34"/>
    </row>
    <row r="379" spans="1:14" ht="33.75">
      <c r="A379" s="52"/>
      <c r="B379" s="41" t="s">
        <v>244</v>
      </c>
      <c r="C379" s="29"/>
      <c r="D379" s="29"/>
      <c r="E379" s="40"/>
      <c r="F379" s="29"/>
      <c r="G379" s="34"/>
      <c r="H379" s="34"/>
      <c r="I379" s="34"/>
      <c r="J379" s="34"/>
      <c r="K379" s="34"/>
      <c r="L379" s="34"/>
      <c r="M379" s="34"/>
      <c r="N379" s="34"/>
    </row>
    <row r="380" spans="1:14" ht="15" customHeight="1">
      <c r="A380" s="53"/>
      <c r="B380" s="54"/>
      <c r="C380" s="45" t="s">
        <v>95</v>
      </c>
      <c r="D380" s="63">
        <v>800</v>
      </c>
      <c r="E380" s="46"/>
      <c r="F380" s="47">
        <f>SUM(D380*E380)</f>
        <v>0</v>
      </c>
      <c r="G380" s="34"/>
      <c r="H380" s="34"/>
      <c r="I380" s="34"/>
      <c r="J380" s="34"/>
      <c r="K380" s="34"/>
      <c r="L380" s="34"/>
      <c r="M380" s="34"/>
      <c r="N380" s="34"/>
    </row>
    <row r="381" spans="1:14" ht="18" customHeight="1">
      <c r="A381" s="52"/>
      <c r="B381" s="41"/>
      <c r="C381" s="29"/>
      <c r="D381" s="29"/>
      <c r="E381" s="40"/>
      <c r="F381" s="29"/>
      <c r="G381" s="34"/>
      <c r="H381" s="34"/>
      <c r="I381" s="34"/>
      <c r="J381" s="34"/>
      <c r="K381" s="34"/>
      <c r="L381" s="34"/>
      <c r="M381" s="34"/>
      <c r="N381" s="34"/>
    </row>
    <row r="382" spans="1:14" ht="57" customHeight="1">
      <c r="A382" s="52" t="s">
        <v>245</v>
      </c>
      <c r="B382" s="41" t="s">
        <v>246</v>
      </c>
      <c r="C382" s="29"/>
      <c r="D382" s="29"/>
      <c r="E382" s="40"/>
      <c r="F382" s="29"/>
      <c r="G382" s="34"/>
      <c r="H382" s="34"/>
      <c r="I382" s="34"/>
      <c r="J382" s="34"/>
      <c r="K382" s="34"/>
      <c r="L382" s="34"/>
      <c r="M382" s="34"/>
      <c r="N382" s="34"/>
    </row>
    <row r="383" spans="1:14" ht="15.75">
      <c r="A383" s="52"/>
      <c r="B383" s="41" t="s">
        <v>247</v>
      </c>
      <c r="C383" s="29"/>
      <c r="D383" s="29"/>
      <c r="E383" s="40"/>
      <c r="F383" s="29"/>
      <c r="G383" s="34"/>
      <c r="H383" s="34"/>
      <c r="I383" s="34"/>
      <c r="J383" s="34"/>
      <c r="K383" s="34"/>
      <c r="L383" s="34"/>
      <c r="M383" s="34"/>
      <c r="N383" s="34"/>
    </row>
    <row r="384" spans="1:14" ht="15.75">
      <c r="A384" s="53"/>
      <c r="B384" s="54"/>
      <c r="C384" s="45" t="s">
        <v>248</v>
      </c>
      <c r="D384" s="55">
        <v>98</v>
      </c>
      <c r="E384" s="46"/>
      <c r="F384" s="47">
        <f>SUM(D384*E384)</f>
        <v>0</v>
      </c>
      <c r="G384" s="34"/>
      <c r="H384" s="34"/>
      <c r="I384" s="34"/>
      <c r="J384" s="34"/>
      <c r="K384" s="34"/>
      <c r="L384" s="34"/>
      <c r="M384" s="34"/>
      <c r="N384" s="34"/>
    </row>
    <row r="385" spans="1:14" ht="14.25" customHeight="1">
      <c r="A385" s="52"/>
      <c r="B385" s="41"/>
      <c r="C385" s="29"/>
      <c r="D385" s="56"/>
      <c r="E385" s="40"/>
      <c r="F385" s="29"/>
      <c r="G385" s="34"/>
      <c r="H385" s="34"/>
      <c r="I385" s="34"/>
      <c r="J385" s="34"/>
      <c r="K385" s="34"/>
      <c r="L385" s="34"/>
      <c r="M385" s="34"/>
      <c r="N385" s="34"/>
    </row>
    <row r="386" spans="1:14" ht="15.75">
      <c r="A386" s="44"/>
      <c r="B386" s="29"/>
      <c r="C386" s="29"/>
      <c r="D386" s="29"/>
      <c r="E386" s="40"/>
      <c r="F386" s="29"/>
      <c r="G386" s="34"/>
      <c r="H386" s="34"/>
      <c r="I386" s="34"/>
      <c r="J386" s="34"/>
      <c r="K386" s="34"/>
      <c r="L386" s="34"/>
      <c r="M386" s="34"/>
      <c r="N386" s="34"/>
    </row>
    <row r="387" spans="1:14" ht="61.5" customHeight="1">
      <c r="A387" s="52" t="s">
        <v>249</v>
      </c>
      <c r="B387" s="78" t="s">
        <v>250</v>
      </c>
      <c r="C387" s="29"/>
      <c r="D387" s="29"/>
      <c r="E387" s="40"/>
      <c r="F387" s="29"/>
      <c r="G387" s="34"/>
      <c r="H387" s="34"/>
      <c r="I387" s="34"/>
      <c r="J387" s="34"/>
      <c r="K387" s="34"/>
      <c r="L387" s="34"/>
      <c r="M387" s="34"/>
      <c r="N387" s="34"/>
    </row>
    <row r="388" spans="1:14" ht="13.5" customHeight="1">
      <c r="A388" s="52"/>
      <c r="B388" s="41" t="s">
        <v>251</v>
      </c>
      <c r="C388" s="29"/>
      <c r="D388" s="29"/>
      <c r="E388" s="40"/>
      <c r="F388" s="29"/>
      <c r="G388" s="34"/>
      <c r="H388" s="34"/>
      <c r="I388" s="34"/>
      <c r="J388" s="34"/>
      <c r="K388" s="34"/>
      <c r="L388" s="34"/>
      <c r="M388" s="34"/>
      <c r="N388" s="34"/>
    </row>
    <row r="389" spans="1:14" ht="43.5" customHeight="1">
      <c r="A389" s="44"/>
      <c r="B389" s="41" t="s">
        <v>252</v>
      </c>
      <c r="C389" s="29"/>
      <c r="D389" s="99"/>
      <c r="E389" s="99"/>
      <c r="F389" s="99"/>
      <c r="G389" s="34"/>
      <c r="H389" s="34"/>
      <c r="I389" s="34"/>
      <c r="J389" s="34"/>
      <c r="K389" s="34"/>
      <c r="L389" s="34"/>
      <c r="M389" s="34"/>
      <c r="N389" s="34"/>
    </row>
    <row r="390" spans="1:14" ht="15.75">
      <c r="A390" s="67"/>
      <c r="B390" s="45" t="s">
        <v>253</v>
      </c>
      <c r="C390" s="45" t="s">
        <v>95</v>
      </c>
      <c r="D390" s="55">
        <v>1100</v>
      </c>
      <c r="E390" s="46"/>
      <c r="F390" s="47">
        <f>SUM(D390*E390)</f>
        <v>0</v>
      </c>
      <c r="G390" s="34"/>
      <c r="H390" s="34"/>
      <c r="I390" s="34"/>
      <c r="J390" s="34"/>
      <c r="K390" s="34"/>
      <c r="L390" s="34"/>
      <c r="M390" s="34"/>
      <c r="N390" s="34"/>
    </row>
    <row r="391" spans="1:14" ht="15" customHeight="1">
      <c r="A391" s="44"/>
      <c r="B391" s="29"/>
      <c r="C391" s="29"/>
      <c r="D391" s="56"/>
      <c r="E391" s="40"/>
      <c r="F391" s="29"/>
      <c r="G391" s="34"/>
      <c r="H391" s="34"/>
      <c r="I391" s="34"/>
      <c r="J391" s="34"/>
      <c r="K391" s="34"/>
      <c r="L391" s="34"/>
      <c r="M391" s="34"/>
      <c r="N391" s="34"/>
    </row>
    <row r="392" spans="1:14" ht="24">
      <c r="A392" s="52" t="s">
        <v>254</v>
      </c>
      <c r="B392" s="41" t="s">
        <v>255</v>
      </c>
      <c r="C392" s="29"/>
      <c r="D392" s="56"/>
      <c r="E392" s="40"/>
      <c r="F392" s="29"/>
      <c r="G392" s="34"/>
      <c r="H392" s="34"/>
      <c r="I392" s="34"/>
      <c r="J392" s="34"/>
      <c r="K392" s="34"/>
      <c r="L392" s="34"/>
      <c r="M392" s="34"/>
      <c r="N392" s="34"/>
    </row>
    <row r="393" spans="1:14" ht="24">
      <c r="A393" s="52"/>
      <c r="B393" s="41" t="s">
        <v>256</v>
      </c>
      <c r="C393" s="29"/>
      <c r="D393" s="56"/>
      <c r="E393" s="40"/>
      <c r="F393" s="29"/>
      <c r="G393" s="34"/>
      <c r="H393" s="34"/>
      <c r="I393" s="34"/>
      <c r="J393" s="34"/>
      <c r="K393" s="34"/>
      <c r="L393" s="34"/>
      <c r="M393" s="34"/>
      <c r="N393" s="34"/>
    </row>
    <row r="394" spans="1:14" ht="12" customHeight="1">
      <c r="A394" s="53"/>
      <c r="B394" s="54"/>
      <c r="C394" s="45" t="s">
        <v>257</v>
      </c>
      <c r="D394" s="55">
        <v>100</v>
      </c>
      <c r="E394" s="46"/>
      <c r="F394" s="47">
        <f>SUM(D394*E394)</f>
        <v>0</v>
      </c>
      <c r="G394" s="34"/>
      <c r="H394" s="34"/>
      <c r="I394" s="34"/>
      <c r="J394" s="34"/>
      <c r="K394" s="34"/>
      <c r="L394" s="34"/>
      <c r="M394" s="34"/>
      <c r="N394" s="34"/>
    </row>
    <row r="395" spans="1:14" ht="12.75" customHeight="1">
      <c r="A395" s="52"/>
      <c r="B395" s="41"/>
      <c r="C395" s="29"/>
      <c r="D395" s="56"/>
      <c r="E395" s="40"/>
      <c r="F395" s="29"/>
      <c r="G395" s="34"/>
      <c r="H395" s="34"/>
      <c r="I395" s="34"/>
      <c r="J395" s="34"/>
      <c r="K395" s="34"/>
      <c r="L395" s="34"/>
      <c r="M395" s="34"/>
      <c r="N395" s="34"/>
    </row>
    <row r="396" spans="1:14" ht="78.75" customHeight="1">
      <c r="A396" s="52" t="s">
        <v>258</v>
      </c>
      <c r="B396" s="78" t="s">
        <v>259</v>
      </c>
      <c r="C396" s="29"/>
      <c r="D396" s="56"/>
      <c r="E396" s="40"/>
      <c r="F396" s="29"/>
      <c r="G396" s="34"/>
      <c r="H396" s="34"/>
      <c r="I396" s="34"/>
      <c r="J396" s="34"/>
      <c r="K396" s="34"/>
      <c r="L396" s="34"/>
      <c r="M396" s="34"/>
      <c r="N396" s="34"/>
    </row>
    <row r="397" spans="1:14" ht="15.75">
      <c r="A397" s="53"/>
      <c r="B397" s="54"/>
      <c r="C397" s="45" t="s">
        <v>257</v>
      </c>
      <c r="D397" s="55">
        <v>96.5</v>
      </c>
      <c r="E397" s="46"/>
      <c r="F397" s="47">
        <f>SUM(D397*E397)</f>
        <v>0</v>
      </c>
      <c r="G397" s="34"/>
      <c r="H397" s="34"/>
      <c r="I397" s="34"/>
      <c r="J397" s="34"/>
      <c r="K397" s="34"/>
      <c r="L397" s="34"/>
      <c r="M397" s="34"/>
      <c r="N397" s="34"/>
    </row>
    <row r="398" spans="1:14" ht="15.75">
      <c r="A398" s="52"/>
      <c r="B398" s="41"/>
      <c r="C398" s="29"/>
      <c r="D398" s="56"/>
      <c r="E398" s="40"/>
      <c r="F398" s="29"/>
      <c r="G398" s="34"/>
      <c r="H398" s="34"/>
      <c r="I398" s="34"/>
      <c r="J398" s="34"/>
      <c r="K398" s="34"/>
      <c r="L398" s="34"/>
      <c r="M398" s="34"/>
      <c r="N398" s="34"/>
    </row>
    <row r="399" spans="1:14" ht="33.75">
      <c r="A399" s="52" t="s">
        <v>260</v>
      </c>
      <c r="B399" s="78" t="s">
        <v>261</v>
      </c>
      <c r="C399" s="29"/>
      <c r="D399" s="56"/>
      <c r="E399" s="40"/>
      <c r="F399" s="29"/>
      <c r="G399" s="34"/>
      <c r="H399" s="34"/>
      <c r="I399" s="34"/>
      <c r="J399" s="34"/>
      <c r="K399" s="34"/>
      <c r="L399" s="34"/>
      <c r="M399" s="34"/>
      <c r="N399" s="34"/>
    </row>
    <row r="400" spans="1:14" ht="24">
      <c r="A400" s="52"/>
      <c r="B400" s="41" t="s">
        <v>262</v>
      </c>
      <c r="C400" s="29"/>
      <c r="D400" s="56"/>
      <c r="E400" s="40"/>
      <c r="F400" s="29"/>
      <c r="G400" s="34"/>
      <c r="H400" s="34"/>
      <c r="I400" s="34"/>
      <c r="J400" s="34"/>
      <c r="K400" s="34"/>
      <c r="L400" s="34"/>
      <c r="M400" s="34"/>
      <c r="N400" s="34"/>
    </row>
    <row r="401" spans="1:14" ht="33.75">
      <c r="A401" s="52"/>
      <c r="B401" s="41" t="s">
        <v>263</v>
      </c>
      <c r="C401" s="29"/>
      <c r="D401" s="56"/>
      <c r="E401" s="40"/>
      <c r="F401" s="29"/>
      <c r="G401" s="34"/>
      <c r="H401" s="34"/>
      <c r="I401" s="34"/>
      <c r="J401" s="34"/>
      <c r="K401" s="34"/>
      <c r="L401" s="34"/>
      <c r="M401" s="34"/>
      <c r="N401" s="34"/>
    </row>
    <row r="402" spans="1:14" ht="15.75">
      <c r="A402" s="53"/>
      <c r="B402" s="54" t="s">
        <v>264</v>
      </c>
      <c r="C402" s="45" t="s">
        <v>257</v>
      </c>
      <c r="D402" s="55">
        <v>51</v>
      </c>
      <c r="E402" s="46"/>
      <c r="F402" s="47">
        <f>SUM(D402*E402)</f>
        <v>0</v>
      </c>
      <c r="G402" s="34"/>
      <c r="H402" s="34"/>
      <c r="I402" s="34"/>
      <c r="J402" s="34"/>
      <c r="K402" s="34"/>
      <c r="L402" s="34"/>
      <c r="M402" s="34"/>
      <c r="N402" s="34"/>
    </row>
    <row r="403" spans="1:14" ht="15.75">
      <c r="A403" s="44"/>
      <c r="B403" s="29"/>
      <c r="C403" s="29"/>
      <c r="D403" s="56"/>
      <c r="E403" s="40"/>
      <c r="F403" s="29"/>
      <c r="G403" s="34"/>
      <c r="H403" s="34"/>
      <c r="I403" s="34"/>
      <c r="J403" s="34"/>
      <c r="K403" s="34"/>
      <c r="L403" s="34"/>
      <c r="M403" s="34"/>
      <c r="N403" s="34"/>
    </row>
    <row r="404" spans="1:14" ht="15.75">
      <c r="A404" s="65"/>
      <c r="B404" s="48"/>
      <c r="C404" s="48"/>
      <c r="D404" s="79"/>
      <c r="E404" s="50"/>
      <c r="F404" s="48"/>
      <c r="G404" s="66"/>
      <c r="H404" s="34"/>
      <c r="I404" s="34"/>
      <c r="J404" s="34"/>
      <c r="K404" s="34"/>
      <c r="L404" s="34"/>
      <c r="M404" s="34"/>
      <c r="N404" s="34"/>
    </row>
    <row r="405" spans="1:14" ht="15" customHeight="1">
      <c r="A405" s="67"/>
      <c r="B405" s="68" t="s">
        <v>265</v>
      </c>
      <c r="C405" s="45"/>
      <c r="D405" s="55"/>
      <c r="E405" s="69"/>
      <c r="F405" s="47">
        <f>SUM(F380,F384,F390,F394,F397,F402)</f>
        <v>0</v>
      </c>
      <c r="G405" s="34"/>
      <c r="H405" s="34"/>
      <c r="I405" s="34"/>
      <c r="J405" s="34"/>
      <c r="K405" s="34"/>
      <c r="L405" s="34"/>
      <c r="M405" s="34"/>
      <c r="N405" s="34"/>
    </row>
    <row r="406" spans="1:14" ht="15.75">
      <c r="A406" s="44"/>
      <c r="B406" s="29"/>
      <c r="C406" s="29"/>
      <c r="D406" s="29"/>
      <c r="E406" s="40"/>
      <c r="F406" s="29"/>
      <c r="G406" s="34"/>
      <c r="H406" s="34"/>
      <c r="I406" s="34"/>
      <c r="J406" s="34"/>
      <c r="K406" s="34"/>
      <c r="L406" s="34"/>
      <c r="M406" s="34"/>
      <c r="N406" s="34"/>
    </row>
    <row r="407" spans="1:14" ht="12" customHeight="1">
      <c r="A407" s="44"/>
      <c r="B407" s="29"/>
      <c r="C407" s="29"/>
      <c r="D407" s="29"/>
      <c r="E407" s="40"/>
      <c r="F407" s="29"/>
      <c r="G407" s="34"/>
      <c r="H407" s="34"/>
      <c r="I407" s="34"/>
      <c r="J407" s="34"/>
      <c r="K407" s="34"/>
      <c r="L407" s="34"/>
      <c r="M407" s="34"/>
      <c r="N407" s="34"/>
    </row>
    <row r="408" spans="1:14" ht="15.75">
      <c r="A408" s="44"/>
      <c r="B408" s="29"/>
      <c r="C408" s="29"/>
      <c r="D408" s="29"/>
      <c r="E408" s="40"/>
      <c r="F408" s="29"/>
      <c r="G408" s="34"/>
      <c r="H408" s="34"/>
      <c r="I408" s="34"/>
      <c r="J408" s="34"/>
      <c r="K408" s="34"/>
      <c r="L408" s="34"/>
      <c r="M408" s="34"/>
      <c r="N408" s="34"/>
    </row>
    <row r="409" spans="1:14" ht="15.75">
      <c r="A409" s="62" t="s">
        <v>82</v>
      </c>
      <c r="B409" s="43" t="s">
        <v>266</v>
      </c>
      <c r="C409" s="29"/>
      <c r="D409" s="29"/>
      <c r="E409" s="40"/>
      <c r="F409" s="29"/>
      <c r="G409" s="34"/>
      <c r="H409" s="34"/>
      <c r="I409" s="34"/>
      <c r="J409" s="34"/>
      <c r="K409" s="34"/>
      <c r="L409" s="34"/>
      <c r="M409" s="34"/>
      <c r="N409" s="34"/>
    </row>
    <row r="410" spans="1:14" ht="15.75">
      <c r="A410" s="44"/>
      <c r="B410" s="29"/>
      <c r="C410" s="29"/>
      <c r="D410" s="29"/>
      <c r="E410" s="40"/>
      <c r="F410" s="29"/>
      <c r="G410" s="34"/>
      <c r="H410" s="34"/>
      <c r="I410" s="34"/>
      <c r="J410" s="34"/>
      <c r="K410" s="34"/>
      <c r="L410" s="34"/>
      <c r="M410" s="34"/>
      <c r="N410" s="34"/>
    </row>
    <row r="411" spans="1:14" ht="15.75">
      <c r="A411" s="44"/>
      <c r="B411" s="29"/>
      <c r="C411" s="29"/>
      <c r="D411" s="29"/>
      <c r="E411" s="40"/>
      <c r="F411" s="29"/>
      <c r="G411" s="34"/>
      <c r="H411" s="34"/>
      <c r="I411" s="34"/>
      <c r="J411" s="34"/>
      <c r="K411" s="34"/>
      <c r="L411" s="34"/>
      <c r="M411" s="34"/>
      <c r="N411" s="34"/>
    </row>
    <row r="412" spans="1:14" ht="33" customHeight="1">
      <c r="A412" s="52" t="s">
        <v>88</v>
      </c>
      <c r="B412" s="41" t="s">
        <v>267</v>
      </c>
      <c r="C412" s="29"/>
      <c r="D412" s="29"/>
      <c r="E412" s="40"/>
      <c r="F412" s="29"/>
      <c r="G412" s="34"/>
      <c r="H412" s="34"/>
      <c r="I412" s="34"/>
      <c r="J412" s="34"/>
      <c r="K412" s="34"/>
      <c r="L412" s="34"/>
      <c r="M412" s="34"/>
      <c r="N412" s="34"/>
    </row>
    <row r="413" spans="1:14" ht="15.75">
      <c r="A413" s="53"/>
      <c r="B413" s="54" t="s">
        <v>268</v>
      </c>
      <c r="C413" s="45" t="s">
        <v>269</v>
      </c>
      <c r="D413" s="45">
        <v>1</v>
      </c>
      <c r="E413" s="46"/>
      <c r="F413" s="47">
        <f>SUM(D413*E413)</f>
        <v>0</v>
      </c>
      <c r="G413" s="34"/>
      <c r="H413" s="34"/>
      <c r="I413" s="34"/>
      <c r="J413" s="34"/>
      <c r="K413" s="34"/>
      <c r="L413" s="34"/>
      <c r="M413" s="34"/>
      <c r="N413" s="34"/>
    </row>
    <row r="414" spans="1:14" ht="15.75">
      <c r="A414" s="44"/>
      <c r="B414" s="29"/>
      <c r="C414" s="29"/>
      <c r="D414" s="29"/>
      <c r="E414" s="40"/>
      <c r="F414" s="29"/>
      <c r="G414" s="34"/>
      <c r="H414" s="34"/>
      <c r="I414" s="34"/>
      <c r="J414" s="34"/>
      <c r="K414" s="34"/>
      <c r="L414" s="34"/>
      <c r="M414" s="34"/>
      <c r="N414" s="34"/>
    </row>
    <row r="415" spans="1:14" ht="49.5" customHeight="1">
      <c r="A415" s="52" t="s">
        <v>93</v>
      </c>
      <c r="B415" s="41" t="s">
        <v>270</v>
      </c>
      <c r="C415" s="29"/>
      <c r="D415" s="29"/>
      <c r="E415" s="40"/>
      <c r="F415" s="29"/>
      <c r="G415" s="34"/>
      <c r="H415" s="34"/>
      <c r="I415" s="34"/>
      <c r="J415" s="34"/>
      <c r="K415" s="34"/>
      <c r="L415" s="34"/>
      <c r="M415" s="34"/>
      <c r="N415" s="34"/>
    </row>
    <row r="416" spans="1:14" ht="12.75" customHeight="1">
      <c r="A416" s="53"/>
      <c r="B416" s="54"/>
      <c r="C416" s="45" t="s">
        <v>269</v>
      </c>
      <c r="D416" s="45">
        <v>2</v>
      </c>
      <c r="E416" s="46"/>
      <c r="F416" s="47">
        <f>SUM(D416*E416)</f>
        <v>0</v>
      </c>
      <c r="G416" s="34"/>
      <c r="H416" s="34"/>
      <c r="I416" s="34"/>
      <c r="J416" s="34"/>
      <c r="K416" s="34"/>
      <c r="L416" s="34"/>
      <c r="M416" s="34"/>
      <c r="N416" s="34"/>
    </row>
    <row r="417" spans="1:14" ht="15.75">
      <c r="A417" s="52"/>
      <c r="B417" s="41"/>
      <c r="C417" s="29"/>
      <c r="D417" s="29"/>
      <c r="E417" s="40"/>
      <c r="F417" s="71"/>
      <c r="G417" s="34"/>
      <c r="H417" s="34"/>
      <c r="I417" s="34"/>
      <c r="J417" s="34"/>
      <c r="K417" s="34"/>
      <c r="L417" s="34"/>
      <c r="M417" s="34"/>
      <c r="N417" s="34"/>
    </row>
    <row r="418" spans="1:14" ht="33.75">
      <c r="A418" s="52" t="s">
        <v>96</v>
      </c>
      <c r="B418" s="41" t="s">
        <v>271</v>
      </c>
      <c r="C418" s="29"/>
      <c r="D418" s="29"/>
      <c r="E418" s="40"/>
      <c r="F418" s="29"/>
      <c r="G418" s="34"/>
      <c r="H418" s="34"/>
      <c r="I418" s="34"/>
      <c r="J418" s="34"/>
      <c r="K418" s="34"/>
      <c r="L418" s="34"/>
      <c r="M418" s="34"/>
      <c r="N418" s="34"/>
    </row>
    <row r="419" spans="1:14" ht="15.75">
      <c r="A419" s="52"/>
      <c r="B419" s="41" t="s">
        <v>272</v>
      </c>
      <c r="C419" s="29"/>
      <c r="D419" s="29"/>
      <c r="E419" s="40"/>
      <c r="F419" s="29"/>
      <c r="G419" s="34"/>
      <c r="H419" s="34"/>
      <c r="I419" s="34"/>
      <c r="J419" s="34"/>
      <c r="K419" s="34"/>
      <c r="L419" s="34"/>
      <c r="M419" s="34"/>
      <c r="N419" s="34"/>
    </row>
    <row r="420" spans="1:14" ht="24">
      <c r="A420" s="52"/>
      <c r="B420" s="41" t="s">
        <v>273</v>
      </c>
      <c r="C420" s="29"/>
      <c r="D420" s="29"/>
      <c r="E420" s="40"/>
      <c r="F420" s="29"/>
      <c r="G420" s="34"/>
      <c r="H420" s="34"/>
      <c r="I420" s="34"/>
      <c r="J420" s="34"/>
      <c r="K420" s="34"/>
      <c r="L420" s="34"/>
      <c r="M420" s="34"/>
      <c r="N420" s="34"/>
    </row>
    <row r="421" spans="1:14" ht="15.75">
      <c r="A421" s="52"/>
      <c r="B421" s="41" t="s">
        <v>274</v>
      </c>
      <c r="C421" s="29"/>
      <c r="D421" s="29"/>
      <c r="E421" s="40"/>
      <c r="F421" s="29"/>
      <c r="G421" s="34"/>
      <c r="H421" s="34"/>
      <c r="I421" s="34"/>
      <c r="J421" s="34"/>
      <c r="K421" s="34"/>
      <c r="L421" s="34"/>
      <c r="M421" s="34"/>
      <c r="N421" s="34"/>
    </row>
    <row r="422" spans="1:14" ht="15.75">
      <c r="A422" s="53"/>
      <c r="B422" s="54" t="s">
        <v>275</v>
      </c>
      <c r="C422" s="45" t="s">
        <v>269</v>
      </c>
      <c r="D422" s="45">
        <v>4</v>
      </c>
      <c r="E422" s="46"/>
      <c r="F422" s="47">
        <f aca="true" t="shared" si="5" ref="F422:F425">SUM(D422*E422)</f>
        <v>0</v>
      </c>
      <c r="G422" s="34"/>
      <c r="H422" s="34"/>
      <c r="I422" s="34"/>
      <c r="J422" s="34"/>
      <c r="K422" s="34"/>
      <c r="L422" s="34"/>
      <c r="M422" s="34"/>
      <c r="N422" s="34"/>
    </row>
    <row r="423" spans="1:14" ht="15.75">
      <c r="A423" s="53"/>
      <c r="B423" s="54" t="s">
        <v>276</v>
      </c>
      <c r="C423" s="45" t="s">
        <v>269</v>
      </c>
      <c r="D423" s="45">
        <v>4</v>
      </c>
      <c r="E423" s="46"/>
      <c r="F423" s="47">
        <f t="shared" si="5"/>
        <v>0</v>
      </c>
      <c r="G423" s="34"/>
      <c r="H423" s="34"/>
      <c r="I423" s="34"/>
      <c r="J423" s="34"/>
      <c r="K423" s="34"/>
      <c r="L423" s="34"/>
      <c r="M423" s="34"/>
      <c r="N423" s="34"/>
    </row>
    <row r="424" spans="1:14" ht="15.75">
      <c r="A424" s="53"/>
      <c r="B424" s="54" t="s">
        <v>277</v>
      </c>
      <c r="C424" s="45" t="s">
        <v>269</v>
      </c>
      <c r="D424" s="45">
        <v>3</v>
      </c>
      <c r="E424" s="46"/>
      <c r="F424" s="47">
        <f t="shared" si="5"/>
        <v>0</v>
      </c>
      <c r="G424" s="34"/>
      <c r="H424" s="34"/>
      <c r="I424" s="34"/>
      <c r="J424" s="34"/>
      <c r="K424" s="34"/>
      <c r="L424" s="34"/>
      <c r="M424" s="34"/>
      <c r="N424" s="34"/>
    </row>
    <row r="425" spans="1:14" ht="15.75">
      <c r="A425" s="53"/>
      <c r="B425" s="54" t="s">
        <v>278</v>
      </c>
      <c r="C425" s="45" t="s">
        <v>269</v>
      </c>
      <c r="D425" s="45">
        <v>1</v>
      </c>
      <c r="E425" s="46"/>
      <c r="F425" s="47">
        <f t="shared" si="5"/>
        <v>0</v>
      </c>
      <c r="G425" s="34"/>
      <c r="H425" s="34"/>
      <c r="I425" s="34"/>
      <c r="J425" s="34"/>
      <c r="K425" s="34"/>
      <c r="L425" s="34"/>
      <c r="M425" s="34"/>
      <c r="N425" s="34"/>
    </row>
    <row r="426" spans="1:14" ht="15.75">
      <c r="A426" s="52"/>
      <c r="B426" s="41"/>
      <c r="C426" s="29"/>
      <c r="D426" s="29"/>
      <c r="E426" s="40"/>
      <c r="F426" s="29"/>
      <c r="G426" s="34"/>
      <c r="H426" s="34"/>
      <c r="I426" s="34"/>
      <c r="J426" s="34"/>
      <c r="K426" s="34"/>
      <c r="L426" s="34"/>
      <c r="M426" s="34"/>
      <c r="N426" s="34"/>
    </row>
    <row r="427" spans="1:14" ht="15.75">
      <c r="A427" s="52"/>
      <c r="B427" s="75"/>
      <c r="C427" s="48"/>
      <c r="D427" s="48"/>
      <c r="E427" s="50"/>
      <c r="F427" s="48"/>
      <c r="G427" s="34"/>
      <c r="H427" s="34"/>
      <c r="I427" s="34"/>
      <c r="J427" s="34"/>
      <c r="K427" s="34"/>
      <c r="L427" s="34"/>
      <c r="M427" s="34"/>
      <c r="N427" s="34"/>
    </row>
    <row r="428" spans="1:14" ht="15.75">
      <c r="A428" s="67"/>
      <c r="B428" s="68" t="s">
        <v>279</v>
      </c>
      <c r="C428" s="45"/>
      <c r="D428" s="45"/>
      <c r="E428" s="69"/>
      <c r="F428" s="47">
        <f>SUM(F413,F416,F422,F423,F424,F425)</f>
        <v>0</v>
      </c>
      <c r="G428" s="34"/>
      <c r="H428" s="34"/>
      <c r="I428" s="34"/>
      <c r="J428" s="34"/>
      <c r="K428" s="34"/>
      <c r="L428" s="34"/>
      <c r="M428" s="34"/>
      <c r="N428" s="34"/>
    </row>
    <row r="429" spans="1:14" ht="11.25" customHeight="1">
      <c r="A429" s="44"/>
      <c r="B429" s="29"/>
      <c r="C429" s="29"/>
      <c r="D429" s="29"/>
      <c r="E429" s="40"/>
      <c r="F429" s="29"/>
      <c r="G429" s="34"/>
      <c r="H429" s="34"/>
      <c r="I429" s="34"/>
      <c r="J429" s="34"/>
      <c r="K429" s="34"/>
      <c r="L429" s="34"/>
      <c r="M429" s="34"/>
      <c r="N429" s="34"/>
    </row>
    <row r="430" spans="1:14" ht="15.75">
      <c r="A430" s="44"/>
      <c r="B430" s="29"/>
      <c r="C430" s="29"/>
      <c r="D430" s="29"/>
      <c r="E430" s="40"/>
      <c r="F430" s="29"/>
      <c r="G430" s="34"/>
      <c r="H430" s="34"/>
      <c r="I430" s="34"/>
      <c r="J430" s="34"/>
      <c r="K430" s="34"/>
      <c r="L430" s="34"/>
      <c r="M430" s="34"/>
      <c r="N430" s="34"/>
    </row>
    <row r="431" spans="1:14" ht="13.5" customHeight="1">
      <c r="A431" s="62" t="s">
        <v>110</v>
      </c>
      <c r="B431" s="43" t="s">
        <v>280</v>
      </c>
      <c r="C431" s="29"/>
      <c r="D431" s="29"/>
      <c r="E431" s="40"/>
      <c r="F431" s="29"/>
      <c r="G431" s="34"/>
      <c r="H431" s="34"/>
      <c r="I431" s="34"/>
      <c r="J431" s="34"/>
      <c r="K431" s="34"/>
      <c r="L431" s="34"/>
      <c r="M431" s="34"/>
      <c r="N431" s="34"/>
    </row>
    <row r="432" spans="1:14" ht="15.75">
      <c r="A432" s="44"/>
      <c r="B432" s="29"/>
      <c r="C432" s="29"/>
      <c r="D432" s="29"/>
      <c r="E432" s="40"/>
      <c r="F432" s="29"/>
      <c r="G432" s="34"/>
      <c r="H432" s="34"/>
      <c r="I432" s="34"/>
      <c r="J432" s="34"/>
      <c r="K432" s="34"/>
      <c r="L432" s="34"/>
      <c r="M432" s="34"/>
      <c r="N432" s="34"/>
    </row>
    <row r="433" spans="1:14" ht="117" customHeight="1">
      <c r="A433" s="52" t="s">
        <v>127</v>
      </c>
      <c r="B433" s="78" t="s">
        <v>281</v>
      </c>
      <c r="C433" s="29"/>
      <c r="D433" s="29"/>
      <c r="E433" s="40"/>
      <c r="F433" s="29"/>
      <c r="G433" s="34"/>
      <c r="H433" s="34"/>
      <c r="I433" s="34"/>
      <c r="J433" s="34"/>
      <c r="K433" s="34"/>
      <c r="L433" s="34"/>
      <c r="M433" s="34"/>
      <c r="N433" s="34"/>
    </row>
    <row r="434" spans="1:14" ht="15" customHeight="1">
      <c r="A434" s="53"/>
      <c r="B434" s="54"/>
      <c r="C434" s="45" t="s">
        <v>95</v>
      </c>
      <c r="D434" s="55">
        <v>664</v>
      </c>
      <c r="E434" s="46"/>
      <c r="F434" s="47">
        <f>SUM(D434*E434)</f>
        <v>0</v>
      </c>
      <c r="G434" s="34"/>
      <c r="H434" s="34"/>
      <c r="I434" s="34"/>
      <c r="J434" s="34"/>
      <c r="K434" s="34"/>
      <c r="L434" s="34"/>
      <c r="M434" s="34"/>
      <c r="N434" s="34"/>
    </row>
    <row r="435" spans="1:14" ht="15.75">
      <c r="A435" s="52"/>
      <c r="B435" s="41"/>
      <c r="C435" s="29"/>
      <c r="D435" s="56"/>
      <c r="E435" s="40"/>
      <c r="F435" s="29"/>
      <c r="G435" s="34"/>
      <c r="H435" s="34"/>
      <c r="I435" s="34"/>
      <c r="J435" s="34"/>
      <c r="K435" s="34"/>
      <c r="L435" s="34"/>
      <c r="M435" s="34"/>
      <c r="N435" s="34"/>
    </row>
    <row r="436" spans="1:14" ht="29.25" customHeight="1">
      <c r="A436" s="52" t="s">
        <v>132</v>
      </c>
      <c r="B436" s="41" t="s">
        <v>282</v>
      </c>
      <c r="C436" s="29"/>
      <c r="D436" s="56"/>
      <c r="E436" s="40"/>
      <c r="F436" s="29"/>
      <c r="G436" s="34"/>
      <c r="H436" s="34"/>
      <c r="I436" s="34"/>
      <c r="J436" s="34"/>
      <c r="K436" s="34"/>
      <c r="L436" s="34"/>
      <c r="M436" s="34"/>
      <c r="N436" s="34"/>
    </row>
    <row r="437" spans="1:14" ht="15.75">
      <c r="A437" s="67"/>
      <c r="B437" s="45"/>
      <c r="C437" s="45" t="s">
        <v>95</v>
      </c>
      <c r="D437" s="55">
        <v>161</v>
      </c>
      <c r="E437" s="46"/>
      <c r="F437" s="47">
        <f>SUM(D437*E437)</f>
        <v>0</v>
      </c>
      <c r="G437" s="34"/>
      <c r="H437" s="34"/>
      <c r="I437" s="34"/>
      <c r="J437" s="34"/>
      <c r="K437" s="34"/>
      <c r="L437" s="34"/>
      <c r="M437" s="34"/>
      <c r="N437" s="34"/>
    </row>
    <row r="438" spans="1:14" ht="15.75">
      <c r="A438" s="44"/>
      <c r="B438" s="29"/>
      <c r="C438" s="29"/>
      <c r="D438" s="56"/>
      <c r="E438" s="40"/>
      <c r="F438" s="29"/>
      <c r="G438" s="34"/>
      <c r="H438" s="34"/>
      <c r="I438" s="34"/>
      <c r="J438" s="34"/>
      <c r="K438" s="34"/>
      <c r="L438" s="34"/>
      <c r="M438" s="34"/>
      <c r="N438" s="34"/>
    </row>
    <row r="439" spans="1:14" ht="15.75">
      <c r="A439" s="65"/>
      <c r="B439" s="48"/>
      <c r="C439" s="48"/>
      <c r="D439" s="48"/>
      <c r="E439" s="50"/>
      <c r="F439" s="48"/>
      <c r="G439" s="66"/>
      <c r="H439" s="34"/>
      <c r="I439" s="34"/>
      <c r="J439" s="34"/>
      <c r="K439" s="34"/>
      <c r="L439" s="34"/>
      <c r="M439" s="34"/>
      <c r="N439" s="34"/>
    </row>
    <row r="440" spans="1:14" ht="15.75">
      <c r="A440" s="67"/>
      <c r="B440" s="68" t="s">
        <v>283</v>
      </c>
      <c r="C440" s="45"/>
      <c r="D440" s="45"/>
      <c r="E440" s="69"/>
      <c r="F440" s="47">
        <f>SUM(F434,F437)</f>
        <v>0</v>
      </c>
      <c r="G440" s="34"/>
      <c r="H440" s="34"/>
      <c r="I440" s="34"/>
      <c r="J440" s="34"/>
      <c r="K440" s="34"/>
      <c r="L440" s="34"/>
      <c r="M440" s="34"/>
      <c r="N440" s="34"/>
    </row>
    <row r="441" spans="1:14" ht="24" customHeight="1">
      <c r="A441" s="44"/>
      <c r="B441" s="29"/>
      <c r="C441" s="29"/>
      <c r="D441" s="29"/>
      <c r="E441" s="40"/>
      <c r="F441" s="29"/>
      <c r="G441" s="34"/>
      <c r="H441" s="34"/>
      <c r="I441" s="34"/>
      <c r="J441" s="34"/>
      <c r="K441" s="34"/>
      <c r="L441" s="34"/>
      <c r="M441" s="34"/>
      <c r="N441" s="34"/>
    </row>
    <row r="442" spans="1:14" ht="18.75" customHeight="1">
      <c r="A442" s="44"/>
      <c r="B442" s="29"/>
      <c r="C442" s="29"/>
      <c r="D442" s="29"/>
      <c r="E442" s="40"/>
      <c r="F442" s="29"/>
      <c r="G442" s="34"/>
      <c r="H442" s="34"/>
      <c r="I442" s="34"/>
      <c r="J442" s="34"/>
      <c r="K442" s="34"/>
      <c r="L442" s="34"/>
      <c r="M442" s="34"/>
      <c r="N442" s="34"/>
    </row>
    <row r="443" spans="1:14" ht="15" customHeight="1">
      <c r="A443" s="62" t="s">
        <v>166</v>
      </c>
      <c r="B443" s="43" t="s">
        <v>284</v>
      </c>
      <c r="C443" s="29"/>
      <c r="D443" s="29"/>
      <c r="E443" s="40"/>
      <c r="F443" s="29"/>
      <c r="G443" s="34"/>
      <c r="H443" s="34"/>
      <c r="I443" s="34"/>
      <c r="J443" s="34"/>
      <c r="K443" s="34"/>
      <c r="L443" s="34"/>
      <c r="M443" s="34"/>
      <c r="N443" s="34"/>
    </row>
    <row r="444" spans="1:14" ht="15.75">
      <c r="A444" s="44"/>
      <c r="B444" s="29"/>
      <c r="C444" s="29"/>
      <c r="D444" s="29"/>
      <c r="E444" s="40"/>
      <c r="F444" s="29"/>
      <c r="G444" s="34"/>
      <c r="H444" s="34"/>
      <c r="I444" s="34"/>
      <c r="J444" s="34"/>
      <c r="K444" s="34"/>
      <c r="L444" s="34"/>
      <c r="M444" s="34"/>
      <c r="N444" s="34"/>
    </row>
    <row r="445" spans="1:14" ht="64.5">
      <c r="A445" s="44"/>
      <c r="B445" s="78" t="s">
        <v>285</v>
      </c>
      <c r="C445" s="29"/>
      <c r="D445" s="29"/>
      <c r="E445" s="40"/>
      <c r="F445" s="29"/>
      <c r="G445" s="34"/>
      <c r="H445" s="34"/>
      <c r="I445" s="34"/>
      <c r="J445" s="34"/>
      <c r="K445" s="34"/>
      <c r="L445" s="34"/>
      <c r="M445" s="34"/>
      <c r="N445" s="34"/>
    </row>
    <row r="446" spans="1:14" ht="54.75">
      <c r="A446" s="44"/>
      <c r="B446" s="41" t="s">
        <v>286</v>
      </c>
      <c r="C446" s="29"/>
      <c r="D446" s="29"/>
      <c r="E446" s="40"/>
      <c r="F446" s="29"/>
      <c r="G446" s="34"/>
      <c r="H446" s="34"/>
      <c r="I446" s="34"/>
      <c r="J446" s="34"/>
      <c r="K446" s="34"/>
      <c r="L446" s="34"/>
      <c r="M446" s="34"/>
      <c r="N446" s="34"/>
    </row>
    <row r="447" spans="1:14" ht="54.75">
      <c r="A447" s="44"/>
      <c r="B447" s="41" t="s">
        <v>287</v>
      </c>
      <c r="C447" s="29"/>
      <c r="D447" s="29"/>
      <c r="E447" s="40"/>
      <c r="F447" s="29"/>
      <c r="G447" s="34"/>
      <c r="H447" s="34"/>
      <c r="I447" s="34"/>
      <c r="J447" s="34"/>
      <c r="K447" s="34"/>
      <c r="L447" s="34"/>
      <c r="M447" s="34"/>
      <c r="N447" s="34"/>
    </row>
    <row r="448" spans="1:14" ht="44.25">
      <c r="A448" s="44"/>
      <c r="B448" s="41" t="s">
        <v>288</v>
      </c>
      <c r="C448" s="29"/>
      <c r="D448" s="29"/>
      <c r="E448" s="40"/>
      <c r="F448" s="29"/>
      <c r="G448" s="34"/>
      <c r="H448" s="34"/>
      <c r="I448" s="34"/>
      <c r="J448" s="34"/>
      <c r="K448" s="34"/>
      <c r="L448" s="34"/>
      <c r="M448" s="34"/>
      <c r="N448" s="34"/>
    </row>
    <row r="449" spans="1:14" ht="15.75">
      <c r="A449" s="44"/>
      <c r="B449" s="29"/>
      <c r="C449" s="29"/>
      <c r="D449" s="29"/>
      <c r="E449" s="40"/>
      <c r="F449" s="29"/>
      <c r="G449" s="34"/>
      <c r="H449" s="34"/>
      <c r="I449" s="34"/>
      <c r="J449" s="34"/>
      <c r="K449" s="34"/>
      <c r="L449" s="34"/>
      <c r="M449" s="34"/>
      <c r="N449" s="34"/>
    </row>
    <row r="450" spans="1:14" ht="253.5" customHeight="1">
      <c r="A450" s="52" t="s">
        <v>172</v>
      </c>
      <c r="B450" s="78" t="s">
        <v>289</v>
      </c>
      <c r="C450" s="29"/>
      <c r="D450" s="29"/>
      <c r="E450" s="40"/>
      <c r="F450" s="29"/>
      <c r="G450" s="34"/>
      <c r="H450" s="34"/>
      <c r="I450" s="34"/>
      <c r="J450" s="34"/>
      <c r="K450" s="34"/>
      <c r="L450" s="34"/>
      <c r="M450" s="34"/>
      <c r="N450" s="34"/>
    </row>
    <row r="451" spans="1:14" ht="15" customHeight="1">
      <c r="A451" s="67"/>
      <c r="B451" s="45" t="s">
        <v>104</v>
      </c>
      <c r="C451" s="45" t="s">
        <v>95</v>
      </c>
      <c r="D451" s="45">
        <v>141.5</v>
      </c>
      <c r="E451" s="46"/>
      <c r="F451" s="47">
        <f>SUM(D451*E451)</f>
        <v>0</v>
      </c>
      <c r="G451" s="34"/>
      <c r="H451" s="34"/>
      <c r="I451" s="34"/>
      <c r="J451" s="34"/>
      <c r="K451" s="34"/>
      <c r="L451" s="34"/>
      <c r="M451" s="34"/>
      <c r="N451" s="34"/>
    </row>
    <row r="452" spans="1:14" ht="15.75">
      <c r="A452" s="44"/>
      <c r="B452" s="29"/>
      <c r="C452" s="29"/>
      <c r="D452" s="29"/>
      <c r="E452" s="40"/>
      <c r="F452" s="29"/>
      <c r="G452" s="34"/>
      <c r="H452" s="34"/>
      <c r="I452" s="34"/>
      <c r="J452" s="34"/>
      <c r="K452" s="34"/>
      <c r="L452" s="34"/>
      <c r="M452" s="34"/>
      <c r="N452" s="34"/>
    </row>
    <row r="453" spans="1:14" ht="116.25">
      <c r="A453" s="52" t="s">
        <v>176</v>
      </c>
      <c r="B453" s="78" t="s">
        <v>290</v>
      </c>
      <c r="C453" s="29"/>
      <c r="D453" s="56"/>
      <c r="E453" s="40"/>
      <c r="F453" s="29"/>
      <c r="G453" s="34"/>
      <c r="H453" s="34"/>
      <c r="I453" s="34"/>
      <c r="J453" s="34"/>
      <c r="K453" s="34"/>
      <c r="L453" s="34"/>
      <c r="M453" s="34"/>
      <c r="N453" s="34"/>
    </row>
    <row r="454" spans="1:14" ht="15.75">
      <c r="A454" s="67"/>
      <c r="B454" s="45" t="s">
        <v>104</v>
      </c>
      <c r="C454" s="45" t="s">
        <v>95</v>
      </c>
      <c r="D454" s="55">
        <v>120</v>
      </c>
      <c r="E454" s="46"/>
      <c r="F454" s="47">
        <f>SUM(D454*E454)</f>
        <v>0</v>
      </c>
      <c r="G454" s="34"/>
      <c r="H454" s="34"/>
      <c r="I454" s="34"/>
      <c r="J454" s="34"/>
      <c r="K454" s="34"/>
      <c r="L454" s="34"/>
      <c r="M454" s="34"/>
      <c r="N454" s="34"/>
    </row>
    <row r="455" spans="1:14" ht="15.75">
      <c r="A455" s="44"/>
      <c r="B455" s="29"/>
      <c r="C455" s="29"/>
      <c r="D455" s="56"/>
      <c r="E455" s="40"/>
      <c r="F455" s="29"/>
      <c r="G455" s="34"/>
      <c r="H455" s="34"/>
      <c r="I455" s="34"/>
      <c r="J455" s="34"/>
      <c r="K455" s="34"/>
      <c r="L455" s="34"/>
      <c r="M455" s="34"/>
      <c r="N455" s="34"/>
    </row>
    <row r="456" spans="1:14" ht="194.25" customHeight="1">
      <c r="A456" s="52" t="s">
        <v>178</v>
      </c>
      <c r="B456" s="78" t="s">
        <v>291</v>
      </c>
      <c r="C456" s="29"/>
      <c r="D456" s="56"/>
      <c r="E456" s="40"/>
      <c r="F456" s="29"/>
      <c r="G456" s="34"/>
      <c r="H456" s="34"/>
      <c r="I456" s="34"/>
      <c r="J456" s="34"/>
      <c r="K456" s="34"/>
      <c r="L456" s="34"/>
      <c r="M456" s="34"/>
      <c r="N456" s="34"/>
    </row>
    <row r="457" spans="1:14" ht="44.25">
      <c r="A457" s="52"/>
      <c r="B457" s="41" t="s">
        <v>292</v>
      </c>
      <c r="C457" s="29"/>
      <c r="D457" s="29"/>
      <c r="E457" s="40"/>
      <c r="F457" s="29"/>
      <c r="G457" s="34"/>
      <c r="H457" s="34"/>
      <c r="I457" s="34"/>
      <c r="J457" s="34"/>
      <c r="K457" s="34"/>
      <c r="L457" s="34"/>
      <c r="M457" s="34"/>
      <c r="N457" s="34"/>
    </row>
    <row r="458" spans="1:14" ht="13.5" customHeight="1">
      <c r="A458" s="53"/>
      <c r="B458" s="54"/>
      <c r="C458" s="45" t="s">
        <v>95</v>
      </c>
      <c r="D458" s="55">
        <v>92</v>
      </c>
      <c r="E458" s="46"/>
      <c r="F458" s="47">
        <f>SUM(D458*E458)</f>
        <v>0</v>
      </c>
      <c r="G458" s="34"/>
      <c r="H458" s="34"/>
      <c r="I458" s="34"/>
      <c r="J458" s="34"/>
      <c r="K458" s="34"/>
      <c r="L458" s="34"/>
      <c r="M458" s="34"/>
      <c r="N458" s="34"/>
    </row>
    <row r="459" spans="1:14" ht="15.75">
      <c r="A459" s="74"/>
      <c r="B459" s="75"/>
      <c r="C459" s="48"/>
      <c r="D459" s="79"/>
      <c r="E459" s="50"/>
      <c r="F459" s="48"/>
      <c r="G459" s="34"/>
      <c r="H459" s="34"/>
      <c r="I459" s="34"/>
      <c r="J459" s="34"/>
      <c r="K459" s="34"/>
      <c r="L459" s="34"/>
      <c r="M459" s="34"/>
      <c r="N459" s="34"/>
    </row>
    <row r="460" spans="1:14" ht="12" customHeight="1">
      <c r="A460" s="67"/>
      <c r="B460" s="68" t="s">
        <v>293</v>
      </c>
      <c r="C460" s="45"/>
      <c r="D460" s="45"/>
      <c r="E460" s="69"/>
      <c r="F460" s="47">
        <f>SUM(F451,F454,F458)</f>
        <v>0</v>
      </c>
      <c r="G460" s="34"/>
      <c r="H460" s="34"/>
      <c r="I460" s="34"/>
      <c r="J460" s="34"/>
      <c r="K460" s="34"/>
      <c r="L460" s="34"/>
      <c r="M460" s="34"/>
      <c r="N460" s="34"/>
    </row>
    <row r="461" spans="1:14" ht="18" customHeight="1">
      <c r="A461" s="44"/>
      <c r="B461" s="29"/>
      <c r="C461" s="29"/>
      <c r="D461" s="29"/>
      <c r="E461" s="40"/>
      <c r="F461" s="29"/>
      <c r="G461" s="34"/>
      <c r="H461" s="34"/>
      <c r="I461" s="34"/>
      <c r="J461" s="34"/>
      <c r="K461" s="34"/>
      <c r="L461" s="34"/>
      <c r="M461" s="34"/>
      <c r="N461" s="34"/>
    </row>
    <row r="462" spans="1:14" ht="30" customHeight="1">
      <c r="A462" s="62" t="s">
        <v>294</v>
      </c>
      <c r="B462" s="43" t="s">
        <v>295</v>
      </c>
      <c r="C462" s="29"/>
      <c r="D462" s="29"/>
      <c r="E462" s="40"/>
      <c r="F462" s="29"/>
      <c r="G462" s="34"/>
      <c r="H462" s="34"/>
      <c r="I462" s="34"/>
      <c r="J462" s="34"/>
      <c r="K462" s="34"/>
      <c r="L462" s="34"/>
      <c r="M462" s="34"/>
      <c r="N462" s="34"/>
    </row>
    <row r="463" spans="1:14" ht="12.75" customHeight="1">
      <c r="A463" s="44"/>
      <c r="B463" s="29"/>
      <c r="C463" s="29"/>
      <c r="D463" s="29"/>
      <c r="E463" s="40"/>
      <c r="F463" s="29"/>
      <c r="G463" s="34"/>
      <c r="H463" s="34"/>
      <c r="I463" s="34"/>
      <c r="J463" s="34"/>
      <c r="K463" s="34"/>
      <c r="L463" s="34"/>
      <c r="M463" s="34"/>
      <c r="N463" s="34"/>
    </row>
    <row r="464" spans="1:14" ht="20.25" customHeight="1">
      <c r="A464" s="52"/>
      <c r="B464" s="41" t="s">
        <v>296</v>
      </c>
      <c r="C464" s="29"/>
      <c r="D464" s="29"/>
      <c r="E464" s="40"/>
      <c r="F464" s="29"/>
      <c r="G464" s="34"/>
      <c r="H464" s="34"/>
      <c r="I464" s="34"/>
      <c r="J464" s="34"/>
      <c r="K464" s="34"/>
      <c r="L464" s="34"/>
      <c r="M464" s="34"/>
      <c r="N464" s="34"/>
    </row>
    <row r="465" spans="1:14" ht="33.75">
      <c r="A465" s="52"/>
      <c r="B465" s="41" t="s">
        <v>297</v>
      </c>
      <c r="C465" s="29"/>
      <c r="D465" s="29"/>
      <c r="E465" s="40"/>
      <c r="F465" s="29"/>
      <c r="G465" s="34"/>
      <c r="H465" s="34"/>
      <c r="I465" s="34"/>
      <c r="J465" s="34"/>
      <c r="K465" s="34"/>
      <c r="L465" s="34"/>
      <c r="M465" s="34"/>
      <c r="N465" s="34"/>
    </row>
    <row r="466" spans="1:14" ht="44.25">
      <c r="A466" s="52"/>
      <c r="B466" s="41" t="s">
        <v>298</v>
      </c>
      <c r="C466" s="29"/>
      <c r="D466" s="29"/>
      <c r="E466" s="40"/>
      <c r="F466" s="29"/>
      <c r="G466" s="34"/>
      <c r="H466" s="34"/>
      <c r="I466" s="34"/>
      <c r="J466" s="34"/>
      <c r="K466" s="34"/>
      <c r="L466" s="34"/>
      <c r="M466" s="34"/>
      <c r="N466" s="34"/>
    </row>
    <row r="467" spans="1:14" ht="15.75">
      <c r="A467" s="52"/>
      <c r="B467" s="41"/>
      <c r="C467" s="29"/>
      <c r="D467" s="29"/>
      <c r="E467" s="40"/>
      <c r="F467" s="29"/>
      <c r="G467" s="34"/>
      <c r="H467" s="34"/>
      <c r="I467" s="34"/>
      <c r="J467" s="34"/>
      <c r="K467" s="34"/>
      <c r="L467" s="34"/>
      <c r="M467" s="34"/>
      <c r="N467" s="34"/>
    </row>
    <row r="468" spans="1:14" ht="33.75">
      <c r="A468" s="52" t="s">
        <v>299</v>
      </c>
      <c r="B468" s="41" t="s">
        <v>300</v>
      </c>
      <c r="C468" s="29"/>
      <c r="D468" s="29"/>
      <c r="E468" s="40"/>
      <c r="F468" s="29"/>
      <c r="G468" s="34"/>
      <c r="H468" s="34"/>
      <c r="I468" s="34"/>
      <c r="J468" s="34"/>
      <c r="K468" s="34"/>
      <c r="L468" s="34"/>
      <c r="M468" s="34"/>
      <c r="N468" s="34"/>
    </row>
    <row r="469" spans="1:14" ht="15.75">
      <c r="A469" s="53"/>
      <c r="B469" s="54" t="s">
        <v>301</v>
      </c>
      <c r="C469" s="45" t="s">
        <v>302</v>
      </c>
      <c r="D469" s="45">
        <v>1</v>
      </c>
      <c r="E469" s="46"/>
      <c r="F469" s="47">
        <f>SUM(D469*E469)</f>
        <v>0</v>
      </c>
      <c r="G469" s="34"/>
      <c r="H469" s="34"/>
      <c r="I469" s="34"/>
      <c r="J469" s="34"/>
      <c r="K469" s="34"/>
      <c r="L469" s="34"/>
      <c r="M469" s="34"/>
      <c r="N469" s="34"/>
    </row>
    <row r="470" spans="1:14" ht="15.75">
      <c r="A470" s="74"/>
      <c r="B470" s="75"/>
      <c r="C470" s="48"/>
      <c r="D470" s="48"/>
      <c r="E470" s="50"/>
      <c r="F470" s="48"/>
      <c r="G470" s="34"/>
      <c r="H470" s="34"/>
      <c r="I470" s="34"/>
      <c r="J470" s="34"/>
      <c r="K470" s="34"/>
      <c r="L470" s="34"/>
      <c r="M470" s="34"/>
      <c r="N470" s="34"/>
    </row>
    <row r="471" spans="1:14" ht="13.5" customHeight="1">
      <c r="A471" s="53"/>
      <c r="B471" s="100" t="s">
        <v>303</v>
      </c>
      <c r="C471" s="45"/>
      <c r="D471" s="45"/>
      <c r="E471" s="69"/>
      <c r="F471" s="47">
        <f>SUM(F467:F469)</f>
        <v>0</v>
      </c>
      <c r="G471" s="34"/>
      <c r="H471" s="34"/>
      <c r="I471" s="34"/>
      <c r="J471" s="34"/>
      <c r="K471" s="34"/>
      <c r="L471" s="34"/>
      <c r="M471" s="34"/>
      <c r="N471" s="34"/>
    </row>
    <row r="472" spans="1:14" ht="15.75">
      <c r="A472" s="52"/>
      <c r="B472" s="41"/>
      <c r="C472" s="29"/>
      <c r="D472" s="29"/>
      <c r="E472" s="40"/>
      <c r="F472" s="29"/>
      <c r="G472" s="34"/>
      <c r="H472" s="34"/>
      <c r="I472" s="34"/>
      <c r="J472" s="34"/>
      <c r="K472" s="34"/>
      <c r="L472" s="34"/>
      <c r="M472" s="34"/>
      <c r="N472" s="34"/>
    </row>
    <row r="473" spans="1:14" ht="45.75" customHeight="1">
      <c r="A473" s="44"/>
      <c r="B473" s="29"/>
      <c r="C473" s="29"/>
      <c r="D473" s="29"/>
      <c r="E473" s="40"/>
      <c r="F473" s="29"/>
      <c r="G473" s="34"/>
      <c r="H473" s="34"/>
      <c r="I473" s="34"/>
      <c r="J473" s="34"/>
      <c r="K473" s="34"/>
      <c r="L473" s="34"/>
      <c r="M473" s="34"/>
      <c r="N473" s="34"/>
    </row>
    <row r="474" spans="1:14" ht="15.75">
      <c r="A474" s="62" t="s">
        <v>304</v>
      </c>
      <c r="B474" s="43" t="s">
        <v>305</v>
      </c>
      <c r="C474" s="29"/>
      <c r="D474" s="29"/>
      <c r="E474" s="40"/>
      <c r="F474" s="29"/>
      <c r="G474" s="34"/>
      <c r="H474" s="34"/>
      <c r="I474" s="34"/>
      <c r="J474" s="34"/>
      <c r="K474" s="34"/>
      <c r="L474" s="34"/>
      <c r="M474" s="34"/>
      <c r="N474" s="34"/>
    </row>
    <row r="475" spans="1:14" ht="15.75">
      <c r="A475" s="44"/>
      <c r="B475" s="29"/>
      <c r="C475" s="29"/>
      <c r="D475" s="29"/>
      <c r="E475" s="40"/>
      <c r="F475" s="29"/>
      <c r="G475" s="34"/>
      <c r="H475" s="34"/>
      <c r="I475" s="34"/>
      <c r="J475" s="34"/>
      <c r="K475" s="34"/>
      <c r="L475" s="34"/>
      <c r="M475" s="34"/>
      <c r="N475" s="34"/>
    </row>
    <row r="476" spans="1:14" ht="33.75">
      <c r="A476" s="52" t="s">
        <v>306</v>
      </c>
      <c r="B476" s="41" t="s">
        <v>307</v>
      </c>
      <c r="C476" s="29"/>
      <c r="D476" s="29"/>
      <c r="E476" s="40"/>
      <c r="F476" s="29"/>
      <c r="G476" s="34"/>
      <c r="H476" s="34"/>
      <c r="I476" s="34"/>
      <c r="J476" s="34"/>
      <c r="K476" s="34"/>
      <c r="L476" s="34"/>
      <c r="M476" s="34"/>
      <c r="N476" s="34"/>
    </row>
    <row r="477" spans="1:14" ht="13.5" customHeight="1">
      <c r="A477" s="53"/>
      <c r="B477" s="54"/>
      <c r="C477" s="45" t="s">
        <v>308</v>
      </c>
      <c r="D477" s="45">
        <v>6</v>
      </c>
      <c r="E477" s="46"/>
      <c r="F477" s="47">
        <f>SUM(D477*E477)</f>
        <v>0</v>
      </c>
      <c r="G477" s="34"/>
      <c r="H477" s="34"/>
      <c r="I477" s="34"/>
      <c r="J477" s="34"/>
      <c r="K477" s="34"/>
      <c r="L477" s="34"/>
      <c r="M477" s="34"/>
      <c r="N477" s="34"/>
    </row>
    <row r="478" spans="1:14" ht="15.75">
      <c r="A478" s="52"/>
      <c r="B478" s="41"/>
      <c r="C478" s="29"/>
      <c r="D478" s="29"/>
      <c r="E478" s="40"/>
      <c r="F478" s="29"/>
      <c r="G478" s="34"/>
      <c r="H478" s="34"/>
      <c r="I478" s="34"/>
      <c r="J478" s="34"/>
      <c r="K478" s="34"/>
      <c r="L478" s="34"/>
      <c r="M478" s="34"/>
      <c r="N478" s="34"/>
    </row>
    <row r="479" spans="1:14" ht="17.25" customHeight="1">
      <c r="A479" s="52" t="s">
        <v>309</v>
      </c>
      <c r="B479" s="41" t="s">
        <v>310</v>
      </c>
      <c r="C479" s="29"/>
      <c r="D479" s="29"/>
      <c r="E479" s="40"/>
      <c r="F479" s="29"/>
      <c r="G479" s="34"/>
      <c r="H479" s="34"/>
      <c r="I479" s="34"/>
      <c r="J479" s="34"/>
      <c r="K479" s="34"/>
      <c r="L479" s="34"/>
      <c r="M479" s="34"/>
      <c r="N479" s="34"/>
    </row>
    <row r="480" spans="1:14" ht="15.75">
      <c r="A480" s="67"/>
      <c r="B480" s="45"/>
      <c r="C480" s="45" t="s">
        <v>311</v>
      </c>
      <c r="D480" s="63">
        <v>912.5</v>
      </c>
      <c r="E480" s="46"/>
      <c r="F480" s="47">
        <f>SUM(D480*E480)</f>
        <v>0</v>
      </c>
      <c r="G480" s="34"/>
      <c r="H480" s="34"/>
      <c r="I480" s="34"/>
      <c r="J480" s="34"/>
      <c r="K480" s="34"/>
      <c r="L480" s="34"/>
      <c r="M480" s="34"/>
      <c r="N480" s="34"/>
    </row>
    <row r="481" spans="1:14" ht="15.75">
      <c r="A481" s="65"/>
      <c r="B481" s="48"/>
      <c r="C481" s="48"/>
      <c r="D481" s="48"/>
      <c r="E481" s="50"/>
      <c r="F481" s="48"/>
      <c r="G481" s="34"/>
      <c r="H481" s="34"/>
      <c r="I481" s="34"/>
      <c r="J481" s="34"/>
      <c r="K481" s="34"/>
      <c r="L481" s="34"/>
      <c r="M481" s="34"/>
      <c r="N481" s="34"/>
    </row>
    <row r="482" spans="1:7" ht="15.75">
      <c r="A482" s="67"/>
      <c r="B482" s="68" t="s">
        <v>312</v>
      </c>
      <c r="C482" s="45"/>
      <c r="D482" s="45"/>
      <c r="E482" s="69"/>
      <c r="F482" s="47">
        <f>SUM(F477:F480)</f>
        <v>0</v>
      </c>
      <c r="G482" s="34"/>
    </row>
    <row r="483" spans="1:7" ht="15.75">
      <c r="A483" s="44"/>
      <c r="B483" s="29"/>
      <c r="C483" s="29"/>
      <c r="D483" s="29"/>
      <c r="E483" s="40"/>
      <c r="F483" s="29"/>
      <c r="G483" s="34"/>
    </row>
    <row r="484" spans="1:6" ht="15.75">
      <c r="A484" s="44"/>
      <c r="B484" s="29"/>
      <c r="C484" s="29"/>
      <c r="D484" s="29"/>
      <c r="E484" s="40"/>
      <c r="F484" s="29"/>
    </row>
    <row r="485" ht="15.75">
      <c r="A485" s="101"/>
    </row>
    <row r="486" ht="15.75">
      <c r="A486" s="101"/>
    </row>
    <row r="487" ht="15.75">
      <c r="A487" s="101"/>
    </row>
    <row r="488" ht="15.75">
      <c r="A488" s="101"/>
    </row>
    <row r="489" ht="15.75">
      <c r="A489" s="101"/>
    </row>
    <row r="490" ht="15.75">
      <c r="A490" s="101"/>
    </row>
    <row r="491" spans="1:2" ht="15.75">
      <c r="A491" s="101"/>
      <c r="B491" s="102" t="s">
        <v>313</v>
      </c>
    </row>
    <row r="492" spans="1:2" ht="15.75">
      <c r="A492" s="101"/>
      <c r="B492" s="103"/>
    </row>
    <row r="493" spans="1:2" ht="15.75">
      <c r="A493" s="101"/>
      <c r="B493" s="36"/>
    </row>
    <row r="494" spans="1:2" ht="15.75">
      <c r="A494" s="101"/>
      <c r="B494" t="s">
        <v>314</v>
      </c>
    </row>
    <row r="495" spans="1:6" ht="15.75">
      <c r="A495" s="104"/>
      <c r="B495" s="12" t="s">
        <v>315</v>
      </c>
      <c r="C495" s="12" t="s">
        <v>316</v>
      </c>
      <c r="D495" s="12" t="s">
        <v>317</v>
      </c>
      <c r="E495" s="13"/>
      <c r="F495" s="14">
        <f>SUM(F144)</f>
        <v>0</v>
      </c>
    </row>
    <row r="496" spans="1:6" ht="15.75">
      <c r="A496" s="104"/>
      <c r="B496" s="12" t="s">
        <v>318</v>
      </c>
      <c r="C496" s="12" t="s">
        <v>316</v>
      </c>
      <c r="D496" s="12"/>
      <c r="E496" s="13"/>
      <c r="F496" s="14">
        <f>SUM(F153)</f>
        <v>0</v>
      </c>
    </row>
    <row r="497" spans="1:6" ht="15.75">
      <c r="A497" s="104"/>
      <c r="B497" s="12" t="s">
        <v>319</v>
      </c>
      <c r="C497" s="12" t="s">
        <v>316</v>
      </c>
      <c r="D497" s="12" t="s">
        <v>320</v>
      </c>
      <c r="E497" s="13"/>
      <c r="F497" s="14">
        <f>SUM(F194)</f>
        <v>0</v>
      </c>
    </row>
    <row r="498" spans="1:6" ht="15.75">
      <c r="A498" s="104"/>
      <c r="B498" s="105" t="s">
        <v>321</v>
      </c>
      <c r="C498" s="12" t="s">
        <v>316</v>
      </c>
      <c r="D498" s="12"/>
      <c r="E498" s="13"/>
      <c r="F498" s="14">
        <f>SUM(F264)</f>
        <v>0</v>
      </c>
    </row>
    <row r="499" spans="1:6" ht="15.75">
      <c r="A499" s="104"/>
      <c r="B499" s="105" t="s">
        <v>322</v>
      </c>
      <c r="C499" s="12" t="s">
        <v>316</v>
      </c>
      <c r="D499" s="12" t="s">
        <v>323</v>
      </c>
      <c r="E499" s="13"/>
      <c r="F499" s="14">
        <f>SUM(F286)</f>
        <v>0</v>
      </c>
    </row>
    <row r="500" spans="1:6" ht="15.75">
      <c r="A500" s="101"/>
      <c r="F500" s="15"/>
    </row>
    <row r="501" spans="1:6" ht="15.75">
      <c r="A501" s="101"/>
      <c r="D501" s="12" t="s">
        <v>324</v>
      </c>
      <c r="E501" s="13"/>
      <c r="F501" s="14">
        <f>SUM(F495,F496,F497,F498,F499)</f>
        <v>0</v>
      </c>
    </row>
    <row r="502" ht="15.75">
      <c r="A502" s="101"/>
    </row>
    <row r="503" ht="15.75">
      <c r="A503" s="101"/>
    </row>
    <row r="504" ht="15.75">
      <c r="A504" s="101"/>
    </row>
    <row r="505" spans="1:2" ht="15.75">
      <c r="A505" s="101"/>
      <c r="B505" t="s">
        <v>325</v>
      </c>
    </row>
    <row r="506" ht="15.75">
      <c r="A506" s="101"/>
    </row>
    <row r="507" spans="1:6" ht="15.75">
      <c r="A507" s="104"/>
      <c r="B507" s="12" t="s">
        <v>326</v>
      </c>
      <c r="C507" s="12"/>
      <c r="D507" s="12" t="s">
        <v>327</v>
      </c>
      <c r="E507" s="13"/>
      <c r="F507" s="14">
        <f>SUM(F360)</f>
        <v>0</v>
      </c>
    </row>
    <row r="508" spans="1:6" ht="15.75">
      <c r="A508" s="104"/>
      <c r="B508" s="12" t="s">
        <v>328</v>
      </c>
      <c r="C508" s="12"/>
      <c r="D508" s="12" t="s">
        <v>329</v>
      </c>
      <c r="E508" s="13"/>
      <c r="F508" s="14">
        <f>SUM(F405)</f>
        <v>0</v>
      </c>
    </row>
    <row r="509" spans="1:6" ht="15.75">
      <c r="A509" s="104"/>
      <c r="B509" s="12" t="s">
        <v>330</v>
      </c>
      <c r="C509" s="12"/>
      <c r="D509" s="12" t="s">
        <v>331</v>
      </c>
      <c r="E509" s="13"/>
      <c r="F509" s="14">
        <f>SUM(F428)</f>
        <v>0</v>
      </c>
    </row>
    <row r="510" spans="1:6" ht="15.75">
      <c r="A510" s="104"/>
      <c r="B510" s="12" t="s">
        <v>332</v>
      </c>
      <c r="C510" s="12"/>
      <c r="D510" s="12" t="s">
        <v>329</v>
      </c>
      <c r="E510" s="13"/>
      <c r="F510" s="14">
        <f>SUM(F440)</f>
        <v>0</v>
      </c>
    </row>
    <row r="511" spans="1:6" ht="15.75">
      <c r="A511" s="104"/>
      <c r="B511" s="12" t="s">
        <v>333</v>
      </c>
      <c r="C511" s="12"/>
      <c r="D511" s="12" t="s">
        <v>334</v>
      </c>
      <c r="E511" s="13"/>
      <c r="F511" s="14">
        <f>SUM(F460)</f>
        <v>0</v>
      </c>
    </row>
    <row r="512" spans="1:6" ht="15.75">
      <c r="A512" s="104"/>
      <c r="B512" s="12" t="s">
        <v>335</v>
      </c>
      <c r="C512" s="12"/>
      <c r="D512" s="12" t="s">
        <v>331</v>
      </c>
      <c r="E512" s="13"/>
      <c r="F512" s="14">
        <f>SUM(F471)</f>
        <v>0</v>
      </c>
    </row>
    <row r="513" spans="1:6" ht="15.75">
      <c r="A513" s="104"/>
      <c r="B513" s="12" t="s">
        <v>336</v>
      </c>
      <c r="C513" s="12"/>
      <c r="D513" s="12" t="s">
        <v>334</v>
      </c>
      <c r="E513" s="13"/>
      <c r="F513" s="14">
        <f>SUM(F482)</f>
        <v>0</v>
      </c>
    </row>
    <row r="514" spans="1:3" ht="15.75">
      <c r="A514" s="101"/>
      <c r="B514" t="s">
        <v>337</v>
      </c>
      <c r="C514" t="s">
        <v>337</v>
      </c>
    </row>
    <row r="515" spans="1:6" ht="15.75">
      <c r="A515" s="101"/>
      <c r="D515" s="12" t="s">
        <v>324</v>
      </c>
      <c r="E515" s="13"/>
      <c r="F515" s="14">
        <f>SUM(F507,F508,F509,F510,F511,F512,F513)</f>
        <v>0</v>
      </c>
    </row>
    <row r="516" ht="15.75">
      <c r="A516" s="101"/>
    </row>
    <row r="517" ht="15.75">
      <c r="A517" s="101"/>
    </row>
    <row r="518" ht="15.75">
      <c r="A518" s="101"/>
    </row>
    <row r="519" spans="1:6" ht="15.75">
      <c r="A519" s="106"/>
      <c r="B519" s="107" t="s">
        <v>338</v>
      </c>
      <c r="C519" s="108"/>
      <c r="D519" s="108"/>
      <c r="E519" s="19"/>
      <c r="F519" s="109"/>
    </row>
    <row r="520" spans="1:6" ht="15.75">
      <c r="A520" s="110"/>
      <c r="B520" s="22" t="s">
        <v>314</v>
      </c>
      <c r="C520" s="22"/>
      <c r="D520" s="22" t="s">
        <v>339</v>
      </c>
      <c r="E520" s="23"/>
      <c r="F520" s="24">
        <f>SUM(F501)</f>
        <v>0</v>
      </c>
    </row>
    <row r="521" spans="1:6" ht="15.75">
      <c r="A521" s="110"/>
      <c r="B521" s="22" t="s">
        <v>325</v>
      </c>
      <c r="C521" s="22"/>
      <c r="D521" s="22" t="s">
        <v>340</v>
      </c>
      <c r="E521" s="23"/>
      <c r="F521" s="24">
        <f>SUM(F515)</f>
        <v>0</v>
      </c>
    </row>
    <row r="522" spans="1:6" ht="15.75">
      <c r="A522" s="111"/>
      <c r="B522" s="26"/>
      <c r="C522" s="26"/>
      <c r="D522" s="112" t="s">
        <v>341</v>
      </c>
      <c r="E522" s="113"/>
      <c r="F522" s="114">
        <f>SUM(F520:F521)</f>
        <v>0</v>
      </c>
    </row>
    <row r="523" spans="1:6" ht="15.75">
      <c r="A523" s="101"/>
      <c r="F523" s="16"/>
    </row>
    <row r="524" ht="15.75">
      <c r="A524" s="101"/>
    </row>
    <row r="525" ht="15.75">
      <c r="A525" s="101"/>
    </row>
    <row r="526" spans="4:6" ht="15.75">
      <c r="D526" t="s">
        <v>342</v>
      </c>
      <c r="F526" s="115">
        <f>SUM(F522)</f>
        <v>0</v>
      </c>
    </row>
    <row r="527" spans="4:6" ht="15.75">
      <c r="D527" s="2" t="s">
        <v>343</v>
      </c>
      <c r="E527" s="3"/>
      <c r="F527" s="115">
        <f>SUM(F526*0.25)</f>
        <v>0</v>
      </c>
    </row>
    <row r="528" spans="4:6" ht="15.75">
      <c r="D528" t="s">
        <v>344</v>
      </c>
      <c r="F528" s="115">
        <f>SUM(F526:F527)</f>
        <v>0</v>
      </c>
    </row>
    <row r="532" ht="15.75">
      <c r="D532" t="s">
        <v>345</v>
      </c>
    </row>
    <row r="533" ht="15.75">
      <c r="D533" t="s">
        <v>346</v>
      </c>
    </row>
    <row r="542" spans="1:6" ht="15.75">
      <c r="A542" s="116" t="s">
        <v>347</v>
      </c>
      <c r="B542" s="116"/>
      <c r="C542" s="116"/>
      <c r="D542" s="116"/>
      <c r="E542" s="116"/>
      <c r="F542" s="116"/>
    </row>
    <row r="543" spans="1:6" ht="15" customHeight="1">
      <c r="A543" s="117" t="s">
        <v>348</v>
      </c>
      <c r="B543" s="117"/>
      <c r="C543" s="117"/>
      <c r="D543" s="117"/>
      <c r="E543" s="117"/>
      <c r="F543" s="117"/>
    </row>
    <row r="544" spans="1:6" ht="15" customHeight="1">
      <c r="A544" s="118" t="s">
        <v>349</v>
      </c>
      <c r="B544" s="118"/>
      <c r="C544" s="118"/>
      <c r="D544" s="118"/>
      <c r="E544" s="118"/>
      <c r="F544" s="118"/>
    </row>
    <row r="545" spans="1:6" ht="26.25">
      <c r="A545" s="119" t="s">
        <v>350</v>
      </c>
      <c r="B545" s="120" t="s">
        <v>351</v>
      </c>
      <c r="C545" s="121" t="s">
        <v>352</v>
      </c>
      <c r="D545" s="121" t="s">
        <v>353</v>
      </c>
      <c r="E545" s="122"/>
      <c r="F545" s="121" t="s">
        <v>354</v>
      </c>
    </row>
    <row r="546" spans="1:6" ht="15.75">
      <c r="A546" s="123"/>
      <c r="B546" s="124"/>
      <c r="C546" s="125"/>
      <c r="D546" s="126"/>
      <c r="E546" s="127"/>
      <c r="F546" s="125"/>
    </row>
    <row r="547" spans="1:6" ht="15.75">
      <c r="A547" s="128"/>
      <c r="B547" s="129"/>
      <c r="C547" s="130"/>
      <c r="D547" s="130"/>
      <c r="E547" s="131"/>
      <c r="F547" s="130"/>
    </row>
    <row r="548" spans="1:6" ht="15.75">
      <c r="A548" s="128"/>
      <c r="B548" s="129"/>
      <c r="C548" s="130"/>
      <c r="D548" s="130"/>
      <c r="E548" s="131"/>
      <c r="F548" s="130"/>
    </row>
    <row r="549" spans="1:6" ht="30" customHeight="1">
      <c r="A549" s="132"/>
      <c r="B549" s="133" t="s">
        <v>355</v>
      </c>
      <c r="C549" s="133"/>
      <c r="D549" s="133"/>
      <c r="E549" s="133"/>
      <c r="F549" s="134"/>
    </row>
    <row r="550" spans="1:6" ht="15.75">
      <c r="A550" s="132"/>
      <c r="B550" s="135"/>
      <c r="C550" s="136"/>
      <c r="D550" s="137"/>
      <c r="E550" s="138"/>
      <c r="F550" s="134"/>
    </row>
    <row r="551" spans="1:6" ht="15.75">
      <c r="A551" s="132"/>
      <c r="B551" s="135"/>
      <c r="C551" s="136"/>
      <c r="D551" s="137"/>
      <c r="E551" s="138"/>
      <c r="F551" s="134"/>
    </row>
    <row r="552" spans="1:6" ht="15.75">
      <c r="A552" s="132"/>
      <c r="B552" s="135"/>
      <c r="C552" s="136"/>
      <c r="D552" s="137"/>
      <c r="E552" s="138"/>
      <c r="F552" s="134"/>
    </row>
    <row r="553" spans="1:6" ht="15" customHeight="1">
      <c r="A553" s="139" t="s">
        <v>356</v>
      </c>
      <c r="B553" s="140" t="s">
        <v>357</v>
      </c>
      <c r="C553" s="140"/>
      <c r="D553" s="140"/>
      <c r="E553" s="140"/>
      <c r="F553" s="141"/>
    </row>
    <row r="554" spans="1:6" ht="15" customHeight="1">
      <c r="A554" s="139"/>
      <c r="B554" s="140" t="s">
        <v>358</v>
      </c>
      <c r="C554" s="140"/>
      <c r="D554" s="140"/>
      <c r="E554" s="140"/>
      <c r="F554" s="141"/>
    </row>
    <row r="555" spans="1:6" ht="15" customHeight="1">
      <c r="A555" s="139"/>
      <c r="B555" s="140" t="s">
        <v>359</v>
      </c>
      <c r="C555" s="140"/>
      <c r="D555" s="140"/>
      <c r="E555" s="140"/>
      <c r="F555" s="141"/>
    </row>
    <row r="556" spans="1:6" ht="15" customHeight="1">
      <c r="A556" s="139"/>
      <c r="B556" s="140" t="s">
        <v>360</v>
      </c>
      <c r="C556" s="140"/>
      <c r="D556" s="140"/>
      <c r="E556" s="140"/>
      <c r="F556" s="141"/>
    </row>
    <row r="557" spans="1:6" ht="15.75">
      <c r="A557" s="139"/>
      <c r="B557" s="142"/>
      <c r="C557" s="143"/>
      <c r="D557" s="144"/>
      <c r="E557" s="145"/>
      <c r="F557" s="141"/>
    </row>
    <row r="558" spans="1:6" ht="15" customHeight="1">
      <c r="A558" s="139" t="s">
        <v>361</v>
      </c>
      <c r="B558" s="140" t="s">
        <v>362</v>
      </c>
      <c r="C558" s="140"/>
      <c r="D558" s="140"/>
      <c r="E558" s="140"/>
      <c r="F558" s="146"/>
    </row>
    <row r="559" spans="1:6" ht="15" customHeight="1">
      <c r="A559" s="139"/>
      <c r="B559" s="140" t="s">
        <v>363</v>
      </c>
      <c r="C559" s="140"/>
      <c r="D559" s="140"/>
      <c r="E559" s="140"/>
      <c r="F559" s="146"/>
    </row>
    <row r="560" spans="1:6" ht="15.75">
      <c r="A560" s="139"/>
      <c r="B560" s="142"/>
      <c r="C560" s="143"/>
      <c r="D560" s="144"/>
      <c r="E560" s="145"/>
      <c r="F560" s="146"/>
    </row>
    <row r="561" spans="1:6" ht="30.75" customHeight="1">
      <c r="A561" s="139" t="s">
        <v>364</v>
      </c>
      <c r="B561" s="140" t="s">
        <v>365</v>
      </c>
      <c r="C561" s="140"/>
      <c r="D561" s="140"/>
      <c r="E561" s="140"/>
      <c r="F561" s="146"/>
    </row>
    <row r="562" spans="1:6" ht="15.75">
      <c r="A562" s="139"/>
      <c r="B562" s="142"/>
      <c r="C562" s="143"/>
      <c r="D562" s="144"/>
      <c r="E562" s="145"/>
      <c r="F562" s="146"/>
    </row>
    <row r="563" spans="1:6" ht="30" customHeight="1">
      <c r="A563" s="139" t="s">
        <v>366</v>
      </c>
      <c r="B563" s="140" t="s">
        <v>367</v>
      </c>
      <c r="C563" s="140"/>
      <c r="D563" s="140"/>
      <c r="E563" s="140"/>
      <c r="F563" s="146"/>
    </row>
    <row r="564" spans="1:6" ht="30.75" customHeight="1">
      <c r="A564" s="139"/>
      <c r="B564" s="140" t="s">
        <v>368</v>
      </c>
      <c r="C564" s="140"/>
      <c r="D564" s="140"/>
      <c r="E564" s="140"/>
      <c r="F564" s="146"/>
    </row>
    <row r="565" spans="1:6" ht="15.75">
      <c r="A565" s="139"/>
      <c r="B565" s="142"/>
      <c r="C565" s="143"/>
      <c r="D565" s="144"/>
      <c r="E565" s="145"/>
      <c r="F565" s="146"/>
    </row>
    <row r="566" spans="1:6" ht="51.75" customHeight="1">
      <c r="A566" s="139" t="s">
        <v>369</v>
      </c>
      <c r="B566" s="140" t="s">
        <v>370</v>
      </c>
      <c r="C566" s="140"/>
      <c r="D566" s="140"/>
      <c r="E566" s="140"/>
      <c r="F566" s="146"/>
    </row>
    <row r="567" spans="1:6" ht="15.75">
      <c r="A567" s="139"/>
      <c r="B567" s="142"/>
      <c r="C567" s="143"/>
      <c r="D567" s="144"/>
      <c r="E567" s="145"/>
      <c r="F567" s="146"/>
    </row>
    <row r="568" spans="1:6" ht="29.25" customHeight="1">
      <c r="A568" s="139" t="s">
        <v>371</v>
      </c>
      <c r="B568" s="140" t="s">
        <v>372</v>
      </c>
      <c r="C568" s="140"/>
      <c r="D568" s="140"/>
      <c r="E568" s="140"/>
      <c r="F568" s="146"/>
    </row>
    <row r="569" spans="1:6" ht="15.75">
      <c r="A569" s="139"/>
      <c r="B569" s="142"/>
      <c r="C569" s="143"/>
      <c r="D569" s="144"/>
      <c r="E569" s="145"/>
      <c r="F569" s="146"/>
    </row>
    <row r="570" spans="1:6" ht="46.5" customHeight="1">
      <c r="A570" s="139" t="s">
        <v>373</v>
      </c>
      <c r="B570" s="140" t="s">
        <v>374</v>
      </c>
      <c r="C570" s="140"/>
      <c r="D570" s="140"/>
      <c r="E570" s="140"/>
      <c r="F570" s="146"/>
    </row>
    <row r="571" spans="1:6" ht="34.5" customHeight="1">
      <c r="A571" s="139"/>
      <c r="B571" s="140" t="s">
        <v>375</v>
      </c>
      <c r="C571" s="140"/>
      <c r="D571" s="140"/>
      <c r="E571" s="140"/>
      <c r="F571" s="146"/>
    </row>
    <row r="572" spans="1:6" ht="15.75">
      <c r="A572" s="139"/>
      <c r="B572" s="142"/>
      <c r="C572" s="143"/>
      <c r="D572" s="144"/>
      <c r="E572" s="145"/>
      <c r="F572" s="146"/>
    </row>
    <row r="573" spans="1:6" ht="30.75" customHeight="1">
      <c r="A573" s="139" t="s">
        <v>376</v>
      </c>
      <c r="B573" s="140" t="s">
        <v>377</v>
      </c>
      <c r="C573" s="140"/>
      <c r="D573" s="140"/>
      <c r="E573" s="140"/>
      <c r="F573" s="146"/>
    </row>
    <row r="574" spans="1:6" ht="15.75">
      <c r="A574" s="139"/>
      <c r="B574" s="142"/>
      <c r="C574" s="143"/>
      <c r="D574" s="144"/>
      <c r="E574" s="145"/>
      <c r="F574" s="146"/>
    </row>
    <row r="575" spans="1:6" ht="33.75" customHeight="1">
      <c r="A575" s="139" t="s">
        <v>378</v>
      </c>
      <c r="B575" s="140" t="s">
        <v>379</v>
      </c>
      <c r="C575" s="140"/>
      <c r="D575" s="140"/>
      <c r="E575" s="140"/>
      <c r="F575" s="146"/>
    </row>
    <row r="576" spans="1:6" ht="15" customHeight="1">
      <c r="A576" s="139"/>
      <c r="B576" s="140" t="s">
        <v>380</v>
      </c>
      <c r="C576" s="140"/>
      <c r="D576" s="140"/>
      <c r="E576" s="140"/>
      <c r="F576" s="146"/>
    </row>
    <row r="577" spans="1:6" ht="15" customHeight="1">
      <c r="A577" s="139"/>
      <c r="B577" s="140" t="s">
        <v>381</v>
      </c>
      <c r="C577" s="140"/>
      <c r="D577" s="140"/>
      <c r="E577" s="140"/>
      <c r="F577" s="146"/>
    </row>
    <row r="578" spans="1:6" ht="15" customHeight="1">
      <c r="A578" s="139"/>
      <c r="B578" s="140" t="s">
        <v>382</v>
      </c>
      <c r="C578" s="140"/>
      <c r="D578" s="140"/>
      <c r="E578" s="140"/>
      <c r="F578" s="146"/>
    </row>
    <row r="579" spans="1:6" ht="15" customHeight="1">
      <c r="A579" s="139"/>
      <c r="B579" s="140" t="s">
        <v>383</v>
      </c>
      <c r="C579" s="140"/>
      <c r="D579" s="140"/>
      <c r="E579" s="140"/>
      <c r="F579" s="146"/>
    </row>
    <row r="580" spans="1:6" ht="15.75">
      <c r="A580" s="139"/>
      <c r="B580" s="142"/>
      <c r="C580" s="142"/>
      <c r="D580" s="147"/>
      <c r="E580" s="148"/>
      <c r="F580" s="146"/>
    </row>
    <row r="581" spans="1:6" ht="15" customHeight="1">
      <c r="A581" s="139"/>
      <c r="B581" s="140" t="s">
        <v>384</v>
      </c>
      <c r="C581" s="140"/>
      <c r="D581" s="140"/>
      <c r="E581" s="140"/>
      <c r="F581" s="146"/>
    </row>
    <row r="582" spans="1:6" ht="15.75">
      <c r="A582" s="139"/>
      <c r="B582" s="142"/>
      <c r="C582" s="142"/>
      <c r="D582" s="147"/>
      <c r="E582" s="148"/>
      <c r="F582" s="146"/>
    </row>
    <row r="583" spans="1:6" ht="33.75" customHeight="1">
      <c r="A583" s="139" t="s">
        <v>385</v>
      </c>
      <c r="B583" s="140" t="s">
        <v>386</v>
      </c>
      <c r="C583" s="140"/>
      <c r="D583" s="140"/>
      <c r="E583" s="140"/>
      <c r="F583" s="141"/>
    </row>
    <row r="584" spans="1:6" ht="15.75">
      <c r="A584" s="139"/>
      <c r="B584" s="142" t="s">
        <v>387</v>
      </c>
      <c r="C584" s="143"/>
      <c r="D584" s="144"/>
      <c r="E584" s="145"/>
      <c r="F584" s="141"/>
    </row>
    <row r="585" spans="1:6" ht="15.75">
      <c r="A585" s="139"/>
      <c r="B585" s="142"/>
      <c r="C585" s="143"/>
      <c r="D585" s="144"/>
      <c r="E585" s="145"/>
      <c r="F585" s="141"/>
    </row>
    <row r="586" spans="1:6" ht="15.75">
      <c r="A586" s="139" t="s">
        <v>388</v>
      </c>
      <c r="B586" s="142" t="s">
        <v>389</v>
      </c>
      <c r="C586" s="143"/>
      <c r="D586" s="144"/>
      <c r="E586" s="145"/>
      <c r="F586" s="146"/>
    </row>
    <row r="587" spans="1:6" ht="28.5" customHeight="1">
      <c r="A587" s="139"/>
      <c r="B587" s="140" t="s">
        <v>390</v>
      </c>
      <c r="C587" s="140"/>
      <c r="D587" s="140"/>
      <c r="E587" s="140"/>
      <c r="F587" s="146"/>
    </row>
    <row r="588" spans="1:6" ht="42.75" customHeight="1">
      <c r="A588" s="139" t="s">
        <v>391</v>
      </c>
      <c r="B588" s="140" t="s">
        <v>392</v>
      </c>
      <c r="C588" s="140"/>
      <c r="D588" s="140"/>
      <c r="E588" s="140"/>
      <c r="F588" s="146"/>
    </row>
    <row r="589" spans="1:6" ht="15.75">
      <c r="A589" s="132"/>
      <c r="B589" s="135"/>
      <c r="C589" s="149"/>
      <c r="D589" s="150"/>
      <c r="E589" s="151"/>
      <c r="F589" s="149"/>
    </row>
    <row r="590" spans="1:6" ht="30.75" customHeight="1">
      <c r="A590" s="139" t="s">
        <v>393</v>
      </c>
      <c r="B590" s="140" t="s">
        <v>394</v>
      </c>
      <c r="C590" s="140"/>
      <c r="D590" s="140"/>
      <c r="E590" s="140"/>
      <c r="F590" s="146"/>
    </row>
    <row r="591" spans="1:6" ht="32.25" customHeight="1">
      <c r="A591" s="139"/>
      <c r="B591" s="140" t="s">
        <v>395</v>
      </c>
      <c r="C591" s="140"/>
      <c r="D591" s="140"/>
      <c r="E591" s="140"/>
      <c r="F591" s="146"/>
    </row>
    <row r="592" spans="1:6" ht="15.75">
      <c r="A592" s="139"/>
      <c r="B592" s="142"/>
      <c r="C592" s="143"/>
      <c r="D592" s="144"/>
      <c r="E592" s="145"/>
      <c r="F592" s="146"/>
    </row>
    <row r="593" spans="1:6" ht="41.25" customHeight="1">
      <c r="A593" s="139" t="s">
        <v>396</v>
      </c>
      <c r="B593" s="140" t="s">
        <v>397</v>
      </c>
      <c r="C593" s="140"/>
      <c r="D593" s="140"/>
      <c r="E593" s="140"/>
      <c r="F593" s="146"/>
    </row>
    <row r="594" spans="1:6" ht="15.75">
      <c r="A594" s="139"/>
      <c r="B594" s="142"/>
      <c r="C594" s="143"/>
      <c r="D594" s="144"/>
      <c r="E594" s="145"/>
      <c r="F594" s="146"/>
    </row>
    <row r="595" spans="1:6" ht="35.25" customHeight="1">
      <c r="A595" s="139" t="s">
        <v>398</v>
      </c>
      <c r="B595" s="140" t="s">
        <v>399</v>
      </c>
      <c r="C595" s="140"/>
      <c r="D595" s="140"/>
      <c r="E595" s="140"/>
      <c r="F595" s="146"/>
    </row>
    <row r="596" spans="1:6" ht="15.75">
      <c r="A596" s="139"/>
      <c r="B596" s="142"/>
      <c r="C596" s="143"/>
      <c r="D596" s="144"/>
      <c r="E596" s="145"/>
      <c r="F596" s="146"/>
    </row>
    <row r="597" spans="1:6" ht="32.25" customHeight="1">
      <c r="A597" s="139" t="s">
        <v>400</v>
      </c>
      <c r="B597" s="140" t="s">
        <v>401</v>
      </c>
      <c r="C597" s="140"/>
      <c r="D597" s="140"/>
      <c r="E597" s="140"/>
      <c r="F597" s="146"/>
    </row>
    <row r="598" spans="1:6" ht="15.75">
      <c r="A598" s="139"/>
      <c r="B598" s="142"/>
      <c r="C598" s="143"/>
      <c r="D598" s="144"/>
      <c r="E598" s="145"/>
      <c r="F598" s="146"/>
    </row>
    <row r="599" spans="1:6" ht="33" customHeight="1">
      <c r="A599" s="139" t="s">
        <v>402</v>
      </c>
      <c r="B599" s="140" t="s">
        <v>403</v>
      </c>
      <c r="C599" s="140"/>
      <c r="D599" s="140"/>
      <c r="E599" s="140"/>
      <c r="F599" s="146"/>
    </row>
    <row r="600" spans="1:6" ht="15.75">
      <c r="A600" s="139"/>
      <c r="B600" s="142"/>
      <c r="C600" s="143"/>
      <c r="D600" s="144"/>
      <c r="E600" s="145"/>
      <c r="F600" s="146"/>
    </row>
    <row r="601" spans="1:6" ht="15" customHeight="1">
      <c r="A601" s="139" t="s">
        <v>404</v>
      </c>
      <c r="B601" s="140" t="s">
        <v>405</v>
      </c>
      <c r="C601" s="140"/>
      <c r="D601" s="140"/>
      <c r="E601" s="140"/>
      <c r="F601" s="146"/>
    </row>
    <row r="602" spans="1:6" ht="26.25" customHeight="1">
      <c r="A602" s="139"/>
      <c r="B602" s="140" t="s">
        <v>406</v>
      </c>
      <c r="C602" s="140"/>
      <c r="D602" s="140"/>
      <c r="E602" s="140"/>
      <c r="F602" s="146"/>
    </row>
    <row r="603" spans="1:6" ht="15.75">
      <c r="A603" s="139"/>
      <c r="B603" s="142"/>
      <c r="C603" s="142"/>
      <c r="D603" s="147"/>
      <c r="E603" s="148"/>
      <c r="F603" s="146"/>
    </row>
    <row r="604" spans="1:6" ht="48" customHeight="1">
      <c r="A604" s="139" t="s">
        <v>407</v>
      </c>
      <c r="B604" s="140" t="s">
        <v>408</v>
      </c>
      <c r="C604" s="140"/>
      <c r="D604" s="140"/>
      <c r="E604" s="140"/>
      <c r="F604" s="146"/>
    </row>
    <row r="605" spans="1:6" ht="15.75">
      <c r="A605" s="139"/>
      <c r="B605" s="142"/>
      <c r="C605" s="143"/>
      <c r="D605" s="144"/>
      <c r="E605" s="145"/>
      <c r="F605" s="146"/>
    </row>
    <row r="606" spans="1:6" ht="64.5" customHeight="1">
      <c r="A606" s="139" t="s">
        <v>409</v>
      </c>
      <c r="B606" s="140" t="s">
        <v>410</v>
      </c>
      <c r="C606" s="140"/>
      <c r="D606" s="140"/>
      <c r="E606" s="140"/>
      <c r="F606" s="146"/>
    </row>
    <row r="607" spans="1:6" ht="15.75">
      <c r="A607" s="139"/>
      <c r="B607" s="142"/>
      <c r="C607" s="142"/>
      <c r="D607" s="147"/>
      <c r="E607" s="148"/>
      <c r="F607" s="146"/>
    </row>
    <row r="608" spans="1:6" ht="21" customHeight="1">
      <c r="A608" s="139" t="s">
        <v>411</v>
      </c>
      <c r="B608" s="140" t="s">
        <v>412</v>
      </c>
      <c r="C608" s="140"/>
      <c r="D608" s="140"/>
      <c r="E608" s="140"/>
      <c r="F608" s="146"/>
    </row>
    <row r="609" spans="1:6" ht="42.75" customHeight="1">
      <c r="A609" s="139"/>
      <c r="B609" s="140" t="s">
        <v>413</v>
      </c>
      <c r="C609" s="140"/>
      <c r="D609" s="140"/>
      <c r="E609" s="140"/>
      <c r="F609" s="141"/>
    </row>
    <row r="610" spans="1:6" ht="15.75">
      <c r="A610" s="139"/>
      <c r="B610" s="142"/>
      <c r="C610" s="143"/>
      <c r="D610" s="144"/>
      <c r="E610" s="145"/>
      <c r="F610" s="141"/>
    </row>
    <row r="611" spans="1:6" ht="39" customHeight="1">
      <c r="A611" s="139" t="s">
        <v>414</v>
      </c>
      <c r="B611" s="140" t="s">
        <v>415</v>
      </c>
      <c r="C611" s="140"/>
      <c r="D611" s="140"/>
      <c r="E611" s="140"/>
      <c r="F611" s="141"/>
    </row>
    <row r="612" spans="1:6" ht="15.75">
      <c r="A612" s="139"/>
      <c r="B612" s="142"/>
      <c r="C612" s="142"/>
      <c r="D612" s="147"/>
      <c r="E612" s="148"/>
      <c r="F612" s="141"/>
    </row>
    <row r="613" spans="1:6" ht="26.25" customHeight="1">
      <c r="A613" s="139" t="s">
        <v>416</v>
      </c>
      <c r="B613" s="140" t="s">
        <v>417</v>
      </c>
      <c r="C613" s="140"/>
      <c r="D613" s="140"/>
      <c r="E613" s="140"/>
      <c r="F613" s="146"/>
    </row>
    <row r="614" spans="1:6" ht="15.75">
      <c r="A614" s="123"/>
      <c r="B614" s="124"/>
      <c r="C614" s="125"/>
      <c r="D614" s="126"/>
      <c r="E614" s="127"/>
      <c r="F614" s="125"/>
    </row>
    <row r="615" spans="1:6" ht="15.75">
      <c r="A615" s="123" t="s">
        <v>418</v>
      </c>
      <c r="B615" s="135" t="s">
        <v>419</v>
      </c>
      <c r="C615" s="150"/>
      <c r="D615" s="150"/>
      <c r="E615" s="152"/>
      <c r="F615" s="150"/>
    </row>
    <row r="616" spans="1:6" ht="15.75">
      <c r="A616" s="123"/>
      <c r="B616" s="135"/>
      <c r="C616" s="150"/>
      <c r="D616" s="150"/>
      <c r="E616" s="152"/>
      <c r="F616" s="150"/>
    </row>
    <row r="617" spans="1:6" ht="72">
      <c r="A617" s="132">
        <v>1</v>
      </c>
      <c r="B617" s="153" t="s">
        <v>420</v>
      </c>
      <c r="C617" s="150"/>
      <c r="D617" s="134"/>
      <c r="E617" s="154"/>
      <c r="F617" s="155"/>
    </row>
    <row r="618" spans="1:6" ht="15.75">
      <c r="A618" s="156"/>
      <c r="B618" s="135" t="s">
        <v>421</v>
      </c>
      <c r="C618" s="157"/>
      <c r="D618" s="134"/>
      <c r="E618" s="154"/>
      <c r="F618" s="158"/>
    </row>
    <row r="619" spans="1:6" ht="15.75">
      <c r="A619" s="156"/>
      <c r="B619" s="135" t="s">
        <v>422</v>
      </c>
      <c r="C619" s="157"/>
      <c r="D619" s="134"/>
      <c r="E619" s="154"/>
      <c r="F619" s="158"/>
    </row>
    <row r="620" spans="1:6" ht="26.25">
      <c r="A620" s="124"/>
      <c r="B620" s="135" t="s">
        <v>423</v>
      </c>
      <c r="C620" s="157"/>
      <c r="D620" s="134"/>
      <c r="E620" s="154"/>
      <c r="F620" s="158"/>
    </row>
    <row r="621" spans="1:6" ht="15.75">
      <c r="A621" s="156"/>
      <c r="B621" s="135" t="s">
        <v>424</v>
      </c>
      <c r="C621" s="159"/>
      <c r="D621" s="134"/>
      <c r="E621" s="154"/>
      <c r="F621" s="158"/>
    </row>
    <row r="622" spans="1:6" ht="15.75">
      <c r="A622" s="156"/>
      <c r="B622" s="135" t="s">
        <v>425</v>
      </c>
      <c r="C622" s="157"/>
      <c r="D622" s="134" t="s">
        <v>337</v>
      </c>
      <c r="E622" s="154"/>
      <c r="F622" s="158"/>
    </row>
    <row r="623" spans="1:6" ht="15.75">
      <c r="A623" s="156"/>
      <c r="B623" s="135" t="s">
        <v>426</v>
      </c>
      <c r="C623" s="157"/>
      <c r="D623" s="134" t="s">
        <v>337</v>
      </c>
      <c r="E623" s="154"/>
      <c r="F623" s="158"/>
    </row>
    <row r="624" spans="1:6" ht="15.75">
      <c r="A624" s="156"/>
      <c r="B624" s="135" t="s">
        <v>427</v>
      </c>
      <c r="C624" s="157"/>
      <c r="D624" s="134"/>
      <c r="E624" s="154"/>
      <c r="F624" s="158"/>
    </row>
    <row r="625" spans="1:6" ht="15.75">
      <c r="A625" s="156"/>
      <c r="B625" s="135" t="s">
        <v>428</v>
      </c>
      <c r="C625" s="157"/>
      <c r="D625" s="134"/>
      <c r="E625" s="154"/>
      <c r="F625" s="158"/>
    </row>
    <row r="626" spans="1:6" ht="15.75">
      <c r="A626" s="156"/>
      <c r="B626" s="135" t="s">
        <v>429</v>
      </c>
      <c r="C626" s="157"/>
      <c r="D626" s="134"/>
      <c r="E626" s="154"/>
      <c r="F626" s="158"/>
    </row>
    <row r="627" spans="1:6" ht="15.75">
      <c r="A627" s="156"/>
      <c r="B627" s="135" t="s">
        <v>430</v>
      </c>
      <c r="C627" s="157"/>
      <c r="D627" s="134"/>
      <c r="E627" s="154"/>
      <c r="F627" s="158"/>
    </row>
    <row r="628" spans="1:6" ht="15.75">
      <c r="A628" s="156"/>
      <c r="B628" s="135" t="s">
        <v>431</v>
      </c>
      <c r="C628" s="157"/>
      <c r="D628" s="134"/>
      <c r="E628" s="154"/>
      <c r="F628" s="158"/>
    </row>
    <row r="629" spans="1:6" ht="15.75">
      <c r="A629" s="156"/>
      <c r="B629" s="135" t="s">
        <v>432</v>
      </c>
      <c r="C629" s="157"/>
      <c r="D629" s="134"/>
      <c r="E629" s="154"/>
      <c r="F629" s="158"/>
    </row>
    <row r="630" spans="1:6" ht="15.75">
      <c r="A630" s="156"/>
      <c r="B630" s="135" t="s">
        <v>433</v>
      </c>
      <c r="C630" s="157"/>
      <c r="D630" s="134"/>
      <c r="E630" s="154"/>
      <c r="F630" s="158"/>
    </row>
    <row r="631" spans="1:6" ht="37.5">
      <c r="A631" s="156"/>
      <c r="B631" s="135" t="s">
        <v>434</v>
      </c>
      <c r="C631" s="157"/>
      <c r="D631" s="134"/>
      <c r="E631" s="154"/>
      <c r="F631" s="158"/>
    </row>
    <row r="632" spans="1:6" ht="26.25">
      <c r="A632" s="156"/>
      <c r="B632" s="135" t="s">
        <v>435</v>
      </c>
      <c r="C632" s="157"/>
      <c r="D632" s="134"/>
      <c r="E632" s="154"/>
      <c r="F632" s="158"/>
    </row>
    <row r="633" spans="1:6" ht="26.25">
      <c r="A633" s="156"/>
      <c r="B633" s="135" t="s">
        <v>436</v>
      </c>
      <c r="C633" s="157"/>
      <c r="D633" s="134"/>
      <c r="E633" s="154"/>
      <c r="F633" s="158"/>
    </row>
    <row r="634" spans="1:6" ht="26.25">
      <c r="A634" s="156"/>
      <c r="B634" s="135" t="s">
        <v>437</v>
      </c>
      <c r="C634" s="157"/>
      <c r="D634" s="134"/>
      <c r="E634" s="154"/>
      <c r="F634" s="158"/>
    </row>
    <row r="635" spans="1:6" ht="15.75">
      <c r="A635" s="156"/>
      <c r="B635" s="135" t="s">
        <v>438</v>
      </c>
      <c r="C635" s="157"/>
      <c r="D635" s="134"/>
      <c r="E635" s="154"/>
      <c r="F635" s="158"/>
    </row>
    <row r="636" spans="1:6" ht="15.75">
      <c r="A636" s="156"/>
      <c r="B636" s="135" t="s">
        <v>439</v>
      </c>
      <c r="C636" s="157"/>
      <c r="D636" s="134"/>
      <c r="E636" s="154"/>
      <c r="F636" s="158"/>
    </row>
    <row r="637" spans="1:6" ht="15.75">
      <c r="A637" s="156"/>
      <c r="B637" s="135" t="s">
        <v>440</v>
      </c>
      <c r="C637" s="157"/>
      <c r="D637" s="134"/>
      <c r="E637" s="154"/>
      <c r="F637" s="158"/>
    </row>
    <row r="638" spans="1:6" ht="15.75">
      <c r="A638" s="156"/>
      <c r="B638" s="135" t="s">
        <v>441</v>
      </c>
      <c r="C638" s="157"/>
      <c r="D638" s="134"/>
      <c r="E638" s="154"/>
      <c r="F638" s="158"/>
    </row>
    <row r="639" spans="1:6" ht="15.75">
      <c r="A639" s="156"/>
      <c r="B639" s="135" t="s">
        <v>442</v>
      </c>
      <c r="C639" s="157"/>
      <c r="D639" s="134"/>
      <c r="E639" s="160"/>
      <c r="F639" s="161"/>
    </row>
    <row r="640" spans="1:6" ht="15.75">
      <c r="A640" s="156"/>
      <c r="B640" s="135" t="s">
        <v>443</v>
      </c>
      <c r="C640" s="157"/>
      <c r="D640" s="134"/>
      <c r="E640" s="160"/>
      <c r="F640" s="161"/>
    </row>
    <row r="641" spans="1:6" ht="15.75">
      <c r="A641" s="162"/>
      <c r="B641" s="135" t="s">
        <v>444</v>
      </c>
      <c r="C641" s="157"/>
      <c r="D641" s="150"/>
      <c r="E641" s="160"/>
      <c r="F641" s="161"/>
    </row>
    <row r="642" spans="1:6" ht="15.75">
      <c r="A642" s="162"/>
      <c r="B642" s="135" t="s">
        <v>445</v>
      </c>
      <c r="C642" s="157"/>
      <c r="D642" s="150" t="s">
        <v>337</v>
      </c>
      <c r="E642" s="163"/>
      <c r="F642" s="164"/>
    </row>
    <row r="643" spans="1:6" ht="15.75">
      <c r="A643" s="162"/>
      <c r="B643" s="135" t="s">
        <v>446</v>
      </c>
      <c r="C643" s="125"/>
      <c r="D643" s="126"/>
      <c r="E643" s="163"/>
      <c r="F643" s="164"/>
    </row>
    <row r="644" spans="1:6" ht="15.75">
      <c r="A644" s="165"/>
      <c r="B644" s="166"/>
      <c r="C644" s="167" t="s">
        <v>447</v>
      </c>
      <c r="D644" s="167">
        <v>1</v>
      </c>
      <c r="E644" s="168"/>
      <c r="F644" s="169">
        <f>E644*D644</f>
        <v>0</v>
      </c>
    </row>
    <row r="645" spans="1:6" ht="15.75">
      <c r="A645" s="162"/>
      <c r="B645" s="135"/>
      <c r="C645" s="150"/>
      <c r="D645" s="150"/>
      <c r="E645" s="163"/>
      <c r="F645" s="164"/>
    </row>
    <row r="646" spans="1:6" ht="48.75">
      <c r="A646" s="132">
        <v>2</v>
      </c>
      <c r="B646" s="153" t="s">
        <v>448</v>
      </c>
      <c r="C646" s="150"/>
      <c r="D646" s="134"/>
      <c r="E646" s="163"/>
      <c r="F646" s="164"/>
    </row>
    <row r="647" spans="1:6" ht="15.75">
      <c r="A647" s="132"/>
      <c r="B647" s="135" t="s">
        <v>449</v>
      </c>
      <c r="C647" s="150"/>
      <c r="D647" s="134"/>
      <c r="E647" s="163"/>
      <c r="F647" s="164"/>
    </row>
    <row r="648" spans="1:6" ht="15.75">
      <c r="A648" s="132"/>
      <c r="B648" s="135" t="s">
        <v>450</v>
      </c>
      <c r="C648" s="150"/>
      <c r="D648" s="134"/>
      <c r="E648" s="163"/>
      <c r="F648" s="164"/>
    </row>
    <row r="649" spans="1:6" ht="15.75">
      <c r="A649" s="132"/>
      <c r="B649" s="135" t="s">
        <v>451</v>
      </c>
      <c r="C649" s="150"/>
      <c r="D649" s="134"/>
      <c r="E649" s="163"/>
      <c r="F649" s="164"/>
    </row>
    <row r="650" spans="1:6" ht="26.25">
      <c r="A650" s="132"/>
      <c r="B650" s="135" t="s">
        <v>437</v>
      </c>
      <c r="C650" s="150"/>
      <c r="D650" s="134"/>
      <c r="E650" s="163"/>
      <c r="F650" s="164"/>
    </row>
    <row r="651" spans="1:6" ht="15.75">
      <c r="A651" s="162"/>
      <c r="B651" s="135" t="s">
        <v>452</v>
      </c>
      <c r="C651" s="157"/>
      <c r="D651" s="150" t="s">
        <v>337</v>
      </c>
      <c r="E651" s="163"/>
      <c r="F651" s="164"/>
    </row>
    <row r="652" spans="1:6" ht="15.75">
      <c r="A652" s="162"/>
      <c r="B652" s="135" t="s">
        <v>446</v>
      </c>
      <c r="C652" s="125"/>
      <c r="D652" s="126"/>
      <c r="E652" s="163"/>
      <c r="F652" s="164"/>
    </row>
    <row r="653" spans="1:6" ht="15.75">
      <c r="A653" s="165"/>
      <c r="B653" s="166"/>
      <c r="C653" s="167" t="s">
        <v>447</v>
      </c>
      <c r="D653" s="167">
        <v>1</v>
      </c>
      <c r="E653" s="170"/>
      <c r="F653" s="171">
        <f>E653*D653</f>
        <v>0</v>
      </c>
    </row>
    <row r="654" spans="1:6" ht="15.75">
      <c r="A654" s="162"/>
      <c r="B654" s="124"/>
      <c r="C654" s="150"/>
      <c r="D654" s="150"/>
      <c r="E654" s="163"/>
      <c r="F654" s="164"/>
    </row>
    <row r="655" spans="1:6" ht="60.75">
      <c r="A655" s="132">
        <v>3</v>
      </c>
      <c r="B655" s="153" t="s">
        <v>453</v>
      </c>
      <c r="C655" s="150"/>
      <c r="D655" s="134"/>
      <c r="E655" s="163"/>
      <c r="F655" s="164"/>
    </row>
    <row r="656" spans="1:6" ht="15.75">
      <c r="A656" s="156"/>
      <c r="B656" s="135" t="s">
        <v>449</v>
      </c>
      <c r="C656" s="159"/>
      <c r="D656" s="134"/>
      <c r="E656" s="163"/>
      <c r="F656" s="164"/>
    </row>
    <row r="657" spans="1:6" ht="15.75">
      <c r="A657" s="156"/>
      <c r="B657" s="135" t="s">
        <v>454</v>
      </c>
      <c r="C657" s="159"/>
      <c r="D657" s="134"/>
      <c r="E657" s="163"/>
      <c r="F657" s="164"/>
    </row>
    <row r="658" spans="1:6" ht="15.75">
      <c r="A658" s="156"/>
      <c r="B658" s="135" t="s">
        <v>455</v>
      </c>
      <c r="C658" s="157"/>
      <c r="D658" s="134" t="s">
        <v>337</v>
      </c>
      <c r="E658" s="163"/>
      <c r="F658" s="164"/>
    </row>
    <row r="659" spans="1:6" ht="15.75">
      <c r="A659" s="156"/>
      <c r="B659" s="135" t="s">
        <v>456</v>
      </c>
      <c r="C659" s="157"/>
      <c r="D659" s="134" t="s">
        <v>337</v>
      </c>
      <c r="E659" s="163"/>
      <c r="F659" s="164"/>
    </row>
    <row r="660" spans="1:6" ht="15.75">
      <c r="A660" s="156"/>
      <c r="B660" s="135" t="s">
        <v>457</v>
      </c>
      <c r="C660" s="157"/>
      <c r="D660" s="134"/>
      <c r="E660" s="163"/>
      <c r="F660" s="164"/>
    </row>
    <row r="661" spans="1:6" ht="15.75">
      <c r="A661" s="156"/>
      <c r="B661" s="135" t="s">
        <v>458</v>
      </c>
      <c r="C661" s="157"/>
      <c r="D661" s="134"/>
      <c r="E661" s="163"/>
      <c r="F661" s="164"/>
    </row>
    <row r="662" spans="1:6" ht="15.75">
      <c r="A662" s="156"/>
      <c r="B662" s="135" t="s">
        <v>459</v>
      </c>
      <c r="C662" s="157"/>
      <c r="D662" s="134"/>
      <c r="E662" s="163"/>
      <c r="F662" s="164"/>
    </row>
    <row r="663" spans="1:6" ht="15.75">
      <c r="A663" s="162"/>
      <c r="B663" s="135" t="s">
        <v>460</v>
      </c>
      <c r="C663" s="157"/>
      <c r="D663" s="150" t="s">
        <v>337</v>
      </c>
      <c r="E663" s="163"/>
      <c r="F663" s="164"/>
    </row>
    <row r="664" spans="1:6" ht="15.75">
      <c r="A664" s="165"/>
      <c r="B664" s="166"/>
      <c r="C664" s="167" t="s">
        <v>447</v>
      </c>
      <c r="D664" s="167">
        <v>6</v>
      </c>
      <c r="E664" s="170"/>
      <c r="F664" s="171">
        <f>E664*D664</f>
        <v>0</v>
      </c>
    </row>
    <row r="665" spans="1:6" ht="15.75">
      <c r="A665" s="162"/>
      <c r="B665" s="135"/>
      <c r="C665" s="150"/>
      <c r="D665" s="150"/>
      <c r="E665" s="163"/>
      <c r="F665" s="164"/>
    </row>
    <row r="666" spans="1:6" ht="15.75">
      <c r="A666" s="172" t="s">
        <v>418</v>
      </c>
      <c r="B666" s="173" t="s">
        <v>461</v>
      </c>
      <c r="C666" s="174" t="s">
        <v>462</v>
      </c>
      <c r="D666" s="174"/>
      <c r="E666" s="175"/>
      <c r="F666" s="176">
        <f>SUM(F664,F653,F644)</f>
        <v>0</v>
      </c>
    </row>
    <row r="667" spans="1:6" ht="15.75">
      <c r="A667" s="123"/>
      <c r="B667" s="124"/>
      <c r="C667" s="125"/>
      <c r="D667" s="126"/>
      <c r="E667" s="160"/>
      <c r="F667" s="161"/>
    </row>
    <row r="668" spans="1:6" ht="15.75">
      <c r="A668" s="162" t="s">
        <v>463</v>
      </c>
      <c r="B668" s="135" t="s">
        <v>464</v>
      </c>
      <c r="C668" s="177"/>
      <c r="D668" s="150"/>
      <c r="E668" s="178"/>
      <c r="F668" s="164"/>
    </row>
    <row r="669" spans="1:6" ht="15.75">
      <c r="A669" s="162"/>
      <c r="B669" s="135"/>
      <c r="C669" s="177"/>
      <c r="D669" s="150"/>
      <c r="E669" s="178"/>
      <c r="F669" s="164"/>
    </row>
    <row r="670" spans="1:6" ht="26.25">
      <c r="A670" s="179">
        <v>4</v>
      </c>
      <c r="B670" s="166" t="s">
        <v>465</v>
      </c>
      <c r="C670" s="180" t="s">
        <v>302</v>
      </c>
      <c r="D670" s="181">
        <v>8</v>
      </c>
      <c r="E670" s="170"/>
      <c r="F670" s="171">
        <f aca="true" t="shared" si="6" ref="F670:F671">E670*D670</f>
        <v>0</v>
      </c>
    </row>
    <row r="671" spans="1:6" ht="26.25">
      <c r="A671" s="182">
        <f>A670+1</f>
        <v>5</v>
      </c>
      <c r="B671" s="166" t="s">
        <v>466</v>
      </c>
      <c r="C671" s="183" t="s">
        <v>302</v>
      </c>
      <c r="D671" s="184">
        <v>3</v>
      </c>
      <c r="E671" s="170"/>
      <c r="F671" s="171">
        <f t="shared" si="6"/>
        <v>0</v>
      </c>
    </row>
    <row r="672" spans="1:6" ht="15.75">
      <c r="A672" s="132"/>
      <c r="B672" s="135"/>
      <c r="C672" s="185"/>
      <c r="D672" s="186"/>
      <c r="E672" s="163"/>
      <c r="F672" s="164"/>
    </row>
    <row r="673" spans="1:6" ht="15.75">
      <c r="A673" s="132"/>
      <c r="B673" s="135"/>
      <c r="C673" s="185"/>
      <c r="D673" s="186"/>
      <c r="E673" s="163"/>
      <c r="F673" s="164"/>
    </row>
    <row r="674" spans="1:6" ht="26.25">
      <c r="A674" s="182">
        <v>6</v>
      </c>
      <c r="B674" s="166" t="s">
        <v>467</v>
      </c>
      <c r="C674" s="183" t="s">
        <v>302</v>
      </c>
      <c r="D674" s="184">
        <v>2</v>
      </c>
      <c r="E674" s="170"/>
      <c r="F674" s="171">
        <f aca="true" t="shared" si="7" ref="F674:F676">E674*D674</f>
        <v>0</v>
      </c>
    </row>
    <row r="675" spans="1:6" ht="37.5">
      <c r="A675" s="182">
        <v>7</v>
      </c>
      <c r="B675" s="166" t="s">
        <v>468</v>
      </c>
      <c r="C675" s="183" t="s">
        <v>302</v>
      </c>
      <c r="D675" s="184">
        <v>7</v>
      </c>
      <c r="E675" s="170"/>
      <c r="F675" s="171">
        <f t="shared" si="7"/>
        <v>0</v>
      </c>
    </row>
    <row r="676" spans="1:6" ht="15.75">
      <c r="A676" s="182">
        <f>A675+1</f>
        <v>8</v>
      </c>
      <c r="B676" s="166" t="s">
        <v>469</v>
      </c>
      <c r="C676" s="183" t="s">
        <v>302</v>
      </c>
      <c r="D676" s="187">
        <v>1</v>
      </c>
      <c r="E676" s="170"/>
      <c r="F676" s="171">
        <f t="shared" si="7"/>
        <v>0</v>
      </c>
    </row>
    <row r="677" spans="1:6" ht="15.75">
      <c r="A677" s="132"/>
      <c r="B677" s="135"/>
      <c r="C677" s="185"/>
      <c r="D677" s="126"/>
      <c r="E677" s="163"/>
      <c r="F677" s="164"/>
    </row>
    <row r="678" spans="1:6" ht="15.75">
      <c r="A678" s="182">
        <f>A676+1</f>
        <v>9</v>
      </c>
      <c r="B678" s="166" t="s">
        <v>470</v>
      </c>
      <c r="C678" s="183" t="s">
        <v>302</v>
      </c>
      <c r="D678" s="187">
        <v>4</v>
      </c>
      <c r="E678" s="170"/>
      <c r="F678" s="171">
        <f>E678*D678</f>
        <v>0</v>
      </c>
    </row>
    <row r="679" spans="1:6" ht="15.75">
      <c r="A679" s="132"/>
      <c r="B679" s="135"/>
      <c r="C679" s="185"/>
      <c r="D679" s="126"/>
      <c r="E679" s="163"/>
      <c r="F679" s="164"/>
    </row>
    <row r="680" spans="1:6" ht="15.75">
      <c r="A680" s="182">
        <f>A678+1</f>
        <v>10</v>
      </c>
      <c r="B680" s="166" t="s">
        <v>471</v>
      </c>
      <c r="C680" s="183" t="s">
        <v>302</v>
      </c>
      <c r="D680" s="184">
        <v>4</v>
      </c>
      <c r="E680" s="170"/>
      <c r="F680" s="171">
        <f>E680*D680</f>
        <v>0</v>
      </c>
    </row>
    <row r="681" spans="1:6" ht="15.75">
      <c r="A681" s="132"/>
      <c r="B681" s="135"/>
      <c r="C681" s="185"/>
      <c r="D681" s="186"/>
      <c r="E681" s="163"/>
      <c r="F681" s="164"/>
    </row>
    <row r="682" spans="1:6" ht="15.75">
      <c r="A682" s="182">
        <f>A680+1</f>
        <v>11</v>
      </c>
      <c r="B682" s="166" t="s">
        <v>472</v>
      </c>
      <c r="C682" s="183" t="s">
        <v>302</v>
      </c>
      <c r="D682" s="184">
        <v>3</v>
      </c>
      <c r="E682" s="170"/>
      <c r="F682" s="171">
        <f>E682*D682</f>
        <v>0</v>
      </c>
    </row>
    <row r="683" spans="1:6" ht="15.75">
      <c r="A683" s="132"/>
      <c r="B683" s="135"/>
      <c r="C683" s="185"/>
      <c r="D683" s="186"/>
      <c r="E683" s="163"/>
      <c r="F683" s="164"/>
    </row>
    <row r="684" spans="1:6" ht="15.75">
      <c r="A684" s="182">
        <f>A682+1</f>
        <v>12</v>
      </c>
      <c r="B684" s="166" t="s">
        <v>473</v>
      </c>
      <c r="C684" s="183" t="s">
        <v>302</v>
      </c>
      <c r="D684" s="184">
        <v>1</v>
      </c>
      <c r="E684" s="170"/>
      <c r="F684" s="171">
        <f>E684*D684</f>
        <v>0</v>
      </c>
    </row>
    <row r="685" spans="1:6" ht="15.75">
      <c r="A685" s="132"/>
      <c r="B685" s="135"/>
      <c r="C685" s="185"/>
      <c r="D685" s="186"/>
      <c r="E685" s="163"/>
      <c r="F685" s="164"/>
    </row>
    <row r="686" spans="1:6" ht="15.75">
      <c r="A686" s="182">
        <f>A684+1</f>
        <v>13</v>
      </c>
      <c r="B686" s="166" t="s">
        <v>474</v>
      </c>
      <c r="C686" s="183" t="s">
        <v>302</v>
      </c>
      <c r="D686" s="184">
        <v>1</v>
      </c>
      <c r="E686" s="170"/>
      <c r="F686" s="171">
        <f>E686*D686</f>
        <v>0</v>
      </c>
    </row>
    <row r="687" spans="1:6" ht="15.75">
      <c r="A687" s="132"/>
      <c r="B687" s="135"/>
      <c r="C687" s="185"/>
      <c r="D687" s="126"/>
      <c r="E687" s="163"/>
      <c r="F687" s="164"/>
    </row>
    <row r="688" spans="1:6" ht="15.75">
      <c r="A688" s="182">
        <v>14</v>
      </c>
      <c r="B688" s="166" t="s">
        <v>475</v>
      </c>
      <c r="C688" s="183" t="s">
        <v>302</v>
      </c>
      <c r="D688" s="184">
        <v>1</v>
      </c>
      <c r="E688" s="170"/>
      <c r="F688" s="171">
        <f>E688*D688</f>
        <v>0</v>
      </c>
    </row>
    <row r="689" spans="1:6" ht="15.75">
      <c r="A689" s="132"/>
      <c r="B689" s="135"/>
      <c r="C689" s="185"/>
      <c r="D689" s="186"/>
      <c r="E689" s="163"/>
      <c r="F689" s="164"/>
    </row>
    <row r="690" spans="1:6" ht="15.75">
      <c r="A690" s="182">
        <v>15</v>
      </c>
      <c r="B690" s="166" t="s">
        <v>476</v>
      </c>
      <c r="C690" s="183" t="s">
        <v>302</v>
      </c>
      <c r="D690" s="184">
        <v>2</v>
      </c>
      <c r="E690" s="170"/>
      <c r="F690" s="171">
        <f>E690*D690</f>
        <v>0</v>
      </c>
    </row>
    <row r="691" spans="1:6" ht="15.75">
      <c r="A691" s="139"/>
      <c r="B691" s="135"/>
      <c r="C691" s="185"/>
      <c r="D691" s="186"/>
      <c r="E691" s="163"/>
      <c r="F691" s="164"/>
    </row>
    <row r="692" spans="1:6" ht="15.75">
      <c r="A692" s="188" t="s">
        <v>463</v>
      </c>
      <c r="B692" s="173" t="s">
        <v>477</v>
      </c>
      <c r="C692" s="189"/>
      <c r="D692" s="190"/>
      <c r="E692" s="191"/>
      <c r="F692" s="192">
        <f>SUM(F670,F671,F674,F675,F676,F678,F680,F682,F684,F686,F688,F690)</f>
        <v>0</v>
      </c>
    </row>
    <row r="693" spans="1:6" ht="15.75">
      <c r="A693" s="123"/>
      <c r="B693" s="124"/>
      <c r="C693" s="125"/>
      <c r="D693" s="126"/>
      <c r="E693" s="160"/>
      <c r="F693" s="161"/>
    </row>
    <row r="694" spans="1:6" ht="15.75">
      <c r="A694" s="162" t="s">
        <v>478</v>
      </c>
      <c r="B694" s="135" t="s">
        <v>479</v>
      </c>
      <c r="C694" s="150"/>
      <c r="D694" s="150"/>
      <c r="E694" s="178"/>
      <c r="F694" s="164"/>
    </row>
    <row r="695" spans="1:6" ht="15.75">
      <c r="A695" s="162"/>
      <c r="B695" s="135"/>
      <c r="C695" s="150"/>
      <c r="D695" s="150"/>
      <c r="E695" s="178"/>
      <c r="F695" s="164"/>
    </row>
    <row r="696" spans="1:6" ht="60.75">
      <c r="A696" s="193"/>
      <c r="B696" s="135" t="s">
        <v>480</v>
      </c>
      <c r="C696" s="150"/>
      <c r="D696" s="150"/>
      <c r="E696" s="178"/>
      <c r="F696" s="164"/>
    </row>
    <row r="697" spans="1:6" ht="15.75">
      <c r="A697" s="193"/>
      <c r="B697" s="135"/>
      <c r="C697" s="150"/>
      <c r="D697" s="150"/>
      <c r="E697" s="178"/>
      <c r="F697" s="164"/>
    </row>
    <row r="698" spans="1:6" ht="79.5" customHeight="1">
      <c r="A698" s="179">
        <v>17</v>
      </c>
      <c r="B698" s="166" t="s">
        <v>481</v>
      </c>
      <c r="C698" s="167" t="s">
        <v>302</v>
      </c>
      <c r="D698" s="167">
        <v>13</v>
      </c>
      <c r="E698" s="194"/>
      <c r="F698" s="171">
        <f>E698*D698</f>
        <v>0</v>
      </c>
    </row>
    <row r="699" spans="1:6" ht="15.75">
      <c r="A699" s="193"/>
      <c r="B699" s="135"/>
      <c r="C699" s="150"/>
      <c r="D699" s="150"/>
      <c r="E699" s="178"/>
      <c r="F699" s="164"/>
    </row>
    <row r="700" spans="1:6" ht="96.75" customHeight="1">
      <c r="A700" s="195">
        <f>A698+1</f>
        <v>18</v>
      </c>
      <c r="B700" s="166" t="s">
        <v>482</v>
      </c>
      <c r="C700" s="196" t="s">
        <v>302</v>
      </c>
      <c r="D700" s="196">
        <v>2</v>
      </c>
      <c r="E700" s="197"/>
      <c r="F700" s="198">
        <f>E700*D700</f>
        <v>0</v>
      </c>
    </row>
    <row r="701" spans="1:6" ht="15.75">
      <c r="A701" s="132"/>
      <c r="B701" s="135"/>
      <c r="C701" s="150"/>
      <c r="D701" s="150"/>
      <c r="E701" s="163"/>
      <c r="F701" s="164"/>
    </row>
    <row r="702" spans="1:6" ht="72" customHeight="1">
      <c r="A702" s="179">
        <f>A700+1</f>
        <v>19</v>
      </c>
      <c r="B702" s="166" t="s">
        <v>483</v>
      </c>
      <c r="C702" s="167" t="s">
        <v>302</v>
      </c>
      <c r="D702" s="167">
        <v>6</v>
      </c>
      <c r="E702" s="170"/>
      <c r="F702" s="171">
        <f>E702*D702</f>
        <v>0</v>
      </c>
    </row>
    <row r="703" spans="1:6" ht="15.75">
      <c r="A703" s="132"/>
      <c r="B703" s="135"/>
      <c r="C703" s="150"/>
      <c r="D703" s="150"/>
      <c r="E703" s="163"/>
      <c r="F703" s="164"/>
    </row>
    <row r="704" spans="1:6" ht="72">
      <c r="A704" s="182">
        <f>A702+1</f>
        <v>20</v>
      </c>
      <c r="B704" s="166" t="s">
        <v>484</v>
      </c>
      <c r="C704" s="167" t="s">
        <v>302</v>
      </c>
      <c r="D704" s="167">
        <v>5</v>
      </c>
      <c r="E704" s="170"/>
      <c r="F704" s="171">
        <f>E704*D704</f>
        <v>0</v>
      </c>
    </row>
    <row r="705" spans="1:6" ht="15.75">
      <c r="A705" s="132"/>
      <c r="B705" s="135"/>
      <c r="C705" s="150"/>
      <c r="D705" s="150"/>
      <c r="E705" s="163"/>
      <c r="F705" s="164"/>
    </row>
    <row r="706" spans="1:6" ht="72">
      <c r="A706" s="182">
        <f>A704+1</f>
        <v>21</v>
      </c>
      <c r="B706" s="166" t="s">
        <v>485</v>
      </c>
      <c r="C706" s="167" t="s">
        <v>302</v>
      </c>
      <c r="D706" s="167">
        <v>7</v>
      </c>
      <c r="E706" s="170"/>
      <c r="F706" s="171">
        <f>E706*D706</f>
        <v>0</v>
      </c>
    </row>
    <row r="707" spans="1:6" ht="15.75">
      <c r="A707" s="132"/>
      <c r="B707" s="135"/>
      <c r="C707" s="150"/>
      <c r="D707" s="150"/>
      <c r="E707" s="163"/>
      <c r="F707" s="164"/>
    </row>
    <row r="708" spans="1:6" ht="48.75">
      <c r="A708" s="182">
        <v>22</v>
      </c>
      <c r="B708" s="166" t="s">
        <v>486</v>
      </c>
      <c r="C708" s="167" t="s">
        <v>302</v>
      </c>
      <c r="D708" s="187">
        <v>5</v>
      </c>
      <c r="E708" s="170"/>
      <c r="F708" s="171">
        <f>E708*D708</f>
        <v>0</v>
      </c>
    </row>
    <row r="709" spans="1:6" ht="15.75">
      <c r="A709" s="132"/>
      <c r="B709" s="135"/>
      <c r="C709" s="150"/>
      <c r="D709" s="126"/>
      <c r="E709" s="163"/>
      <c r="F709" s="164"/>
    </row>
    <row r="710" spans="1:6" ht="37.5">
      <c r="A710" s="182">
        <f>A708+1</f>
        <v>23</v>
      </c>
      <c r="B710" s="166" t="s">
        <v>487</v>
      </c>
      <c r="C710" s="167" t="s">
        <v>302</v>
      </c>
      <c r="D710" s="187">
        <v>3</v>
      </c>
      <c r="E710" s="170"/>
      <c r="F710" s="171">
        <f>E710*D710</f>
        <v>0</v>
      </c>
    </row>
    <row r="711" spans="1:6" ht="15.75">
      <c r="A711" s="132"/>
      <c r="B711" s="135"/>
      <c r="C711" s="150"/>
      <c r="D711" s="126"/>
      <c r="E711" s="163"/>
      <c r="F711" s="164"/>
    </row>
    <row r="712" spans="1:6" ht="37.5">
      <c r="A712" s="182">
        <v>22</v>
      </c>
      <c r="B712" s="166" t="s">
        <v>488</v>
      </c>
      <c r="C712" s="167" t="s">
        <v>302</v>
      </c>
      <c r="D712" s="187">
        <v>1</v>
      </c>
      <c r="E712" s="170"/>
      <c r="F712" s="171">
        <f>E712*D712</f>
        <v>0</v>
      </c>
    </row>
    <row r="713" spans="1:6" ht="15.75">
      <c r="A713" s="132"/>
      <c r="B713" s="135"/>
      <c r="C713" s="150"/>
      <c r="D713" s="126"/>
      <c r="E713" s="163"/>
      <c r="F713" s="164"/>
    </row>
    <row r="714" spans="1:6" ht="37.5">
      <c r="A714" s="182">
        <v>25</v>
      </c>
      <c r="B714" s="166" t="s">
        <v>489</v>
      </c>
      <c r="C714" s="167" t="s">
        <v>302</v>
      </c>
      <c r="D714" s="187">
        <v>4</v>
      </c>
      <c r="E714" s="170"/>
      <c r="F714" s="171">
        <f>E714*D714</f>
        <v>0</v>
      </c>
    </row>
    <row r="715" spans="1:6" ht="15.75">
      <c r="A715" s="132"/>
      <c r="B715" s="135"/>
      <c r="C715" s="150"/>
      <c r="D715" s="126"/>
      <c r="E715" s="163"/>
      <c r="F715" s="164"/>
    </row>
    <row r="716" spans="1:6" ht="15.75">
      <c r="A716" s="173" t="s">
        <v>478</v>
      </c>
      <c r="B716" s="173" t="s">
        <v>490</v>
      </c>
      <c r="C716" s="174"/>
      <c r="D716" s="190"/>
      <c r="E716" s="199"/>
      <c r="F716" s="192">
        <f>SUM(F698,F700,F702,F704,F706,F708,F710,F712,F714)</f>
        <v>0</v>
      </c>
    </row>
    <row r="717" spans="1:6" ht="15.75">
      <c r="A717" s="193"/>
      <c r="B717" s="124"/>
      <c r="C717" s="125"/>
      <c r="D717" s="126"/>
      <c r="E717" s="160"/>
      <c r="F717" s="161"/>
    </row>
    <row r="718" spans="1:6" ht="15.75">
      <c r="A718" s="162" t="s">
        <v>491</v>
      </c>
      <c r="B718" s="135" t="s">
        <v>492</v>
      </c>
      <c r="C718" s="150"/>
      <c r="D718" s="150"/>
      <c r="E718" s="178"/>
      <c r="F718" s="164"/>
    </row>
    <row r="719" spans="1:6" ht="15.75">
      <c r="A719" s="162"/>
      <c r="B719" s="135"/>
      <c r="C719" s="150"/>
      <c r="D719" s="150"/>
      <c r="E719" s="178"/>
      <c r="F719" s="164"/>
    </row>
    <row r="720" spans="1:6" ht="26.25">
      <c r="A720" s="179">
        <v>26</v>
      </c>
      <c r="B720" s="166" t="s">
        <v>493</v>
      </c>
      <c r="C720" s="187" t="s">
        <v>494</v>
      </c>
      <c r="D720" s="187">
        <v>5</v>
      </c>
      <c r="E720" s="170"/>
      <c r="F720" s="171">
        <f>E720*D720</f>
        <v>0</v>
      </c>
    </row>
    <row r="721" spans="1:6" ht="15.75">
      <c r="A721" s="132"/>
      <c r="B721" s="135"/>
      <c r="C721" s="126"/>
      <c r="D721" s="126"/>
      <c r="E721" s="163"/>
      <c r="F721" s="164"/>
    </row>
    <row r="722" spans="1:6" ht="26.25">
      <c r="A722" s="179">
        <f>A720+1</f>
        <v>27</v>
      </c>
      <c r="B722" s="166" t="s">
        <v>495</v>
      </c>
      <c r="C722" s="187" t="s">
        <v>494</v>
      </c>
      <c r="D722" s="187">
        <v>3</v>
      </c>
      <c r="E722" s="170"/>
      <c r="F722" s="171">
        <f>E722*D722</f>
        <v>0</v>
      </c>
    </row>
    <row r="723" spans="1:6" ht="15.75">
      <c r="A723" s="132"/>
      <c r="B723" s="135"/>
      <c r="C723" s="126"/>
      <c r="D723" s="126"/>
      <c r="E723" s="163"/>
      <c r="F723" s="164"/>
    </row>
    <row r="724" spans="1:6" ht="26.25">
      <c r="A724" s="182">
        <f>A722+1</f>
        <v>28</v>
      </c>
      <c r="B724" s="166" t="s">
        <v>496</v>
      </c>
      <c r="C724" s="187" t="s">
        <v>494</v>
      </c>
      <c r="D724" s="187">
        <v>172</v>
      </c>
      <c r="E724" s="170"/>
      <c r="F724" s="171">
        <f>E724*D724</f>
        <v>0</v>
      </c>
    </row>
    <row r="725" spans="1:6" ht="15.75">
      <c r="A725" s="132"/>
      <c r="B725" s="135"/>
      <c r="C725" s="126"/>
      <c r="D725" s="126"/>
      <c r="E725" s="163"/>
      <c r="F725" s="164"/>
    </row>
    <row r="726" spans="1:6" ht="26.25">
      <c r="A726" s="182">
        <f>A724+1</f>
        <v>29</v>
      </c>
      <c r="B726" s="166" t="s">
        <v>497</v>
      </c>
      <c r="C726" s="187" t="s">
        <v>494</v>
      </c>
      <c r="D726" s="187">
        <v>6</v>
      </c>
      <c r="E726" s="170"/>
      <c r="F726" s="171">
        <f>E726*D726</f>
        <v>0</v>
      </c>
    </row>
    <row r="727" spans="1:6" ht="15.75">
      <c r="A727" s="132"/>
      <c r="B727" s="135"/>
      <c r="C727" s="126"/>
      <c r="D727" s="126"/>
      <c r="E727" s="163"/>
      <c r="F727" s="164"/>
    </row>
    <row r="728" spans="1:6" ht="26.25">
      <c r="A728" s="182">
        <f>A726+1</f>
        <v>30</v>
      </c>
      <c r="B728" s="166" t="s">
        <v>498</v>
      </c>
      <c r="C728" s="187" t="s">
        <v>494</v>
      </c>
      <c r="D728" s="187">
        <v>30</v>
      </c>
      <c r="E728" s="170"/>
      <c r="F728" s="171">
        <f>E728*D728</f>
        <v>0</v>
      </c>
    </row>
    <row r="729" spans="1:6" ht="15.75">
      <c r="A729" s="132"/>
      <c r="B729" s="135"/>
      <c r="C729" s="126"/>
      <c r="D729" s="126"/>
      <c r="E729" s="163"/>
      <c r="F729" s="164"/>
    </row>
    <row r="730" spans="1:6" ht="26.25">
      <c r="A730" s="182">
        <f>A728+1</f>
        <v>31</v>
      </c>
      <c r="B730" s="166" t="s">
        <v>499</v>
      </c>
      <c r="C730" s="187" t="s">
        <v>494</v>
      </c>
      <c r="D730" s="187">
        <v>210</v>
      </c>
      <c r="E730" s="170"/>
      <c r="F730" s="171">
        <f>E730*D730</f>
        <v>0</v>
      </c>
    </row>
    <row r="731" spans="1:6" ht="15.75">
      <c r="A731" s="132"/>
      <c r="B731" s="135"/>
      <c r="C731" s="126"/>
      <c r="D731" s="126"/>
      <c r="E731" s="163"/>
      <c r="F731" s="164"/>
    </row>
    <row r="732" spans="1:6" ht="26.25">
      <c r="A732" s="182">
        <f>A730+1</f>
        <v>32</v>
      </c>
      <c r="B732" s="166" t="s">
        <v>500</v>
      </c>
      <c r="C732" s="187" t="s">
        <v>494</v>
      </c>
      <c r="D732" s="187">
        <v>310</v>
      </c>
      <c r="E732" s="170"/>
      <c r="F732" s="171">
        <f>E732*D732</f>
        <v>0</v>
      </c>
    </row>
    <row r="733" spans="1:6" ht="15.75">
      <c r="A733" s="132"/>
      <c r="B733" s="135"/>
      <c r="C733" s="126"/>
      <c r="D733" s="126"/>
      <c r="E733" s="163"/>
      <c r="F733" s="164"/>
    </row>
    <row r="734" spans="1:6" ht="37.5">
      <c r="A734" s="182">
        <f>A732+1</f>
        <v>33</v>
      </c>
      <c r="B734" s="166" t="s">
        <v>501</v>
      </c>
      <c r="C734" s="187" t="s">
        <v>494</v>
      </c>
      <c r="D734" s="187">
        <v>1300</v>
      </c>
      <c r="E734" s="170"/>
      <c r="F734" s="171">
        <f>E734*D734</f>
        <v>0</v>
      </c>
    </row>
    <row r="735" spans="1:6" ht="15.75">
      <c r="A735" s="132"/>
      <c r="B735" s="135"/>
      <c r="C735" s="126"/>
      <c r="D735" s="126"/>
      <c r="E735" s="163"/>
      <c r="F735" s="164"/>
    </row>
    <row r="736" spans="1:6" ht="26.25">
      <c r="A736" s="182">
        <f>A734+1</f>
        <v>34</v>
      </c>
      <c r="B736" s="166" t="s">
        <v>502</v>
      </c>
      <c r="C736" s="167" t="s">
        <v>494</v>
      </c>
      <c r="D736" s="187">
        <v>60</v>
      </c>
      <c r="E736" s="170"/>
      <c r="F736" s="171">
        <f>E736*D736</f>
        <v>0</v>
      </c>
    </row>
    <row r="737" spans="1:6" ht="15.75">
      <c r="A737" s="132"/>
      <c r="B737" s="135"/>
      <c r="C737" s="150"/>
      <c r="D737" s="126"/>
      <c r="E737" s="163"/>
      <c r="F737" s="164"/>
    </row>
    <row r="738" spans="1:6" ht="26.25">
      <c r="A738" s="182">
        <f>A736+1</f>
        <v>35</v>
      </c>
      <c r="B738" s="166" t="s">
        <v>503</v>
      </c>
      <c r="C738" s="167" t="s">
        <v>494</v>
      </c>
      <c r="D738" s="187">
        <v>90</v>
      </c>
      <c r="E738" s="170"/>
      <c r="F738" s="171">
        <f>E738*D738</f>
        <v>0</v>
      </c>
    </row>
    <row r="739" spans="1:6" ht="15.75">
      <c r="A739" s="132"/>
      <c r="B739" s="135"/>
      <c r="C739" s="150"/>
      <c r="D739" s="126"/>
      <c r="E739" s="163"/>
      <c r="F739" s="164"/>
    </row>
    <row r="740" spans="1:6" ht="37.5">
      <c r="A740" s="182">
        <f>A738+1</f>
        <v>36</v>
      </c>
      <c r="B740" s="166" t="s">
        <v>504</v>
      </c>
      <c r="C740" s="167" t="s">
        <v>494</v>
      </c>
      <c r="D740" s="187">
        <v>8</v>
      </c>
      <c r="E740" s="170"/>
      <c r="F740" s="171">
        <f>E740*D740</f>
        <v>0</v>
      </c>
    </row>
    <row r="741" spans="1:6" ht="15.75">
      <c r="A741" s="132"/>
      <c r="B741" s="135"/>
      <c r="C741" s="150"/>
      <c r="D741" s="126"/>
      <c r="E741" s="163"/>
      <c r="F741" s="164"/>
    </row>
    <row r="742" spans="1:6" ht="37.5">
      <c r="A742" s="182">
        <f>A740+1</f>
        <v>37</v>
      </c>
      <c r="B742" s="166" t="s">
        <v>505</v>
      </c>
      <c r="C742" s="167" t="s">
        <v>494</v>
      </c>
      <c r="D742" s="187">
        <v>24</v>
      </c>
      <c r="E742" s="170"/>
      <c r="F742" s="171">
        <f>E742*D742</f>
        <v>0</v>
      </c>
    </row>
    <row r="743" spans="1:6" ht="15.75">
      <c r="A743" s="132"/>
      <c r="B743" s="135"/>
      <c r="C743" s="150"/>
      <c r="D743" s="126"/>
      <c r="E743" s="163"/>
      <c r="F743" s="164"/>
    </row>
    <row r="744" spans="1:6" ht="26.25">
      <c r="A744" s="182">
        <f>A742+1</f>
        <v>38</v>
      </c>
      <c r="B744" s="166" t="s">
        <v>506</v>
      </c>
      <c r="C744" s="167" t="s">
        <v>494</v>
      </c>
      <c r="D744" s="187">
        <v>9</v>
      </c>
      <c r="E744" s="170"/>
      <c r="F744" s="171">
        <f aca="true" t="shared" si="8" ref="F744:F745">E744*D744</f>
        <v>0</v>
      </c>
    </row>
    <row r="745" spans="1:6" ht="26.25">
      <c r="A745" s="182">
        <v>39</v>
      </c>
      <c r="B745" s="166" t="s">
        <v>507</v>
      </c>
      <c r="C745" s="167" t="s">
        <v>494</v>
      </c>
      <c r="D745" s="187">
        <v>9</v>
      </c>
      <c r="E745" s="170"/>
      <c r="F745" s="171">
        <f t="shared" si="8"/>
        <v>0</v>
      </c>
    </row>
    <row r="746" spans="1:6" ht="15.75">
      <c r="A746" s="132"/>
      <c r="B746" s="135"/>
      <c r="C746" s="150"/>
      <c r="D746" s="126"/>
      <c r="E746" s="163"/>
      <c r="F746" s="164"/>
    </row>
    <row r="747" spans="1:6" ht="26.25">
      <c r="A747" s="182">
        <f>A744+1</f>
        <v>39</v>
      </c>
      <c r="B747" s="166" t="s">
        <v>508</v>
      </c>
      <c r="C747" s="167" t="s">
        <v>494</v>
      </c>
      <c r="D747" s="187">
        <v>45</v>
      </c>
      <c r="E747" s="170"/>
      <c r="F747" s="171">
        <f>E747*D747</f>
        <v>0</v>
      </c>
    </row>
    <row r="748" spans="1:6" ht="15.75">
      <c r="A748" s="132"/>
      <c r="B748" s="135"/>
      <c r="C748" s="150"/>
      <c r="D748" s="126"/>
      <c r="E748" s="163"/>
      <c r="F748" s="164"/>
    </row>
    <row r="749" spans="1:6" ht="26.25">
      <c r="A749" s="182">
        <f>A747+1</f>
        <v>40</v>
      </c>
      <c r="B749" s="166" t="s">
        <v>509</v>
      </c>
      <c r="C749" s="167" t="s">
        <v>494</v>
      </c>
      <c r="D749" s="187">
        <v>90</v>
      </c>
      <c r="E749" s="170"/>
      <c r="F749" s="171">
        <f>E749*D749</f>
        <v>0</v>
      </c>
    </row>
    <row r="750" spans="1:6" ht="15.75">
      <c r="A750" s="132"/>
      <c r="B750" s="135"/>
      <c r="C750" s="150"/>
      <c r="D750" s="126"/>
      <c r="E750" s="163"/>
      <c r="F750" s="200"/>
    </row>
    <row r="751" spans="1:6" ht="15.75">
      <c r="A751" s="201" t="s">
        <v>491</v>
      </c>
      <c r="B751" s="173" t="s">
        <v>510</v>
      </c>
      <c r="C751" s="174"/>
      <c r="D751" s="190"/>
      <c r="E751" s="199"/>
      <c r="F751" s="176">
        <f>SUM(F720,F722,F724,F726,F728,F730,F732,F734,F736,F738,F740,F742,F744,F745,F747,F749)</f>
        <v>0</v>
      </c>
    </row>
    <row r="752" spans="1:6" ht="15.75">
      <c r="A752" s="123"/>
      <c r="B752" s="124"/>
      <c r="C752" s="125"/>
      <c r="D752" s="126"/>
      <c r="E752" s="160"/>
      <c r="F752" s="161"/>
    </row>
    <row r="753" spans="1:6" ht="26.25">
      <c r="A753" s="202" t="s">
        <v>511</v>
      </c>
      <c r="B753" s="203" t="s">
        <v>512</v>
      </c>
      <c r="C753" s="204"/>
      <c r="D753" s="205"/>
      <c r="E753" s="206"/>
      <c r="F753" s="207"/>
    </row>
    <row r="754" spans="1:6" ht="15.75">
      <c r="A754" s="202"/>
      <c r="B754" s="203"/>
      <c r="C754" s="204"/>
      <c r="D754" s="205"/>
      <c r="E754" s="206"/>
      <c r="F754" s="164"/>
    </row>
    <row r="755" spans="1:6" ht="37.5">
      <c r="A755" s="208">
        <f>A749+1</f>
        <v>41</v>
      </c>
      <c r="B755" s="209" t="s">
        <v>513</v>
      </c>
      <c r="C755" s="210" t="s">
        <v>494</v>
      </c>
      <c r="D755" s="211">
        <v>120</v>
      </c>
      <c r="E755" s="212"/>
      <c r="F755" s="171">
        <f>E755*D755</f>
        <v>0</v>
      </c>
    </row>
    <row r="756" spans="1:6" ht="15.75">
      <c r="A756" s="213"/>
      <c r="B756" s="214"/>
      <c r="C756" s="204"/>
      <c r="D756" s="205"/>
      <c r="E756" s="215"/>
      <c r="F756" s="164"/>
    </row>
    <row r="757" spans="1:6" ht="26.25">
      <c r="A757" s="208">
        <f>A755+1</f>
        <v>42</v>
      </c>
      <c r="B757" s="209" t="s">
        <v>514</v>
      </c>
      <c r="C757" s="210" t="s">
        <v>494</v>
      </c>
      <c r="D757" s="211">
        <v>16</v>
      </c>
      <c r="E757" s="212"/>
      <c r="F757" s="171">
        <f>E757*D757</f>
        <v>0</v>
      </c>
    </row>
    <row r="758" spans="1:6" ht="15.75">
      <c r="A758" s="132"/>
      <c r="B758" s="214"/>
      <c r="C758" s="204"/>
      <c r="D758" s="205"/>
      <c r="E758" s="215"/>
      <c r="F758" s="164"/>
    </row>
    <row r="759" spans="1:6" ht="26.25">
      <c r="A759" s="182">
        <f>A757+1</f>
        <v>43</v>
      </c>
      <c r="B759" s="209" t="s">
        <v>515</v>
      </c>
      <c r="C759" s="210" t="s">
        <v>302</v>
      </c>
      <c r="D759" s="211">
        <v>16</v>
      </c>
      <c r="E759" s="212"/>
      <c r="F759" s="171">
        <f>E759*D759</f>
        <v>0</v>
      </c>
    </row>
    <row r="760" spans="1:6" ht="15.75">
      <c r="A760" s="132"/>
      <c r="B760" s="214"/>
      <c r="C760" s="204"/>
      <c r="D760" s="205"/>
      <c r="E760" s="215"/>
      <c r="F760" s="164"/>
    </row>
    <row r="761" spans="1:6" ht="15.75">
      <c r="A761" s="182">
        <v>44</v>
      </c>
      <c r="B761" s="209" t="s">
        <v>516</v>
      </c>
      <c r="C761" s="210" t="s">
        <v>302</v>
      </c>
      <c r="D761" s="211">
        <v>16</v>
      </c>
      <c r="E761" s="212"/>
      <c r="F761" s="171">
        <f>E761*D761</f>
        <v>0</v>
      </c>
    </row>
    <row r="762" spans="1:6" ht="15.75">
      <c r="A762" s="132"/>
      <c r="B762" s="214"/>
      <c r="C762" s="204"/>
      <c r="D762" s="205"/>
      <c r="E762" s="215"/>
      <c r="F762" s="164"/>
    </row>
    <row r="763" spans="1:6" ht="26.25">
      <c r="A763" s="182">
        <v>45</v>
      </c>
      <c r="B763" s="208" t="s">
        <v>517</v>
      </c>
      <c r="C763" s="210" t="s">
        <v>302</v>
      </c>
      <c r="D763" s="211">
        <v>15</v>
      </c>
      <c r="E763" s="212"/>
      <c r="F763" s="171">
        <f>E763*D763</f>
        <v>0</v>
      </c>
    </row>
    <row r="764" spans="1:6" ht="15.75">
      <c r="A764" s="132"/>
      <c r="B764" s="213"/>
      <c r="C764" s="204"/>
      <c r="D764" s="205"/>
      <c r="E764" s="215"/>
      <c r="F764" s="164"/>
    </row>
    <row r="765" spans="1:6" ht="37.5">
      <c r="A765" s="182">
        <f>A763+1</f>
        <v>46</v>
      </c>
      <c r="B765" s="209" t="s">
        <v>518</v>
      </c>
      <c r="C765" s="210" t="s">
        <v>447</v>
      </c>
      <c r="D765" s="211">
        <v>15</v>
      </c>
      <c r="E765" s="212"/>
      <c r="F765" s="171">
        <f>E765*D765</f>
        <v>0</v>
      </c>
    </row>
    <row r="766" spans="1:6" ht="15.75">
      <c r="A766" s="213"/>
      <c r="B766" s="214"/>
      <c r="C766" s="204"/>
      <c r="D766" s="205"/>
      <c r="E766" s="215"/>
      <c r="F766" s="207"/>
    </row>
    <row r="767" spans="1:6" ht="26.25">
      <c r="A767" s="216" t="s">
        <v>511</v>
      </c>
      <c r="B767" s="217" t="s">
        <v>519</v>
      </c>
      <c r="C767" s="218"/>
      <c r="D767" s="219"/>
      <c r="E767" s="220"/>
      <c r="F767" s="221">
        <f>SUM(F755,F757,F759,F761,F763,F765)</f>
        <v>0</v>
      </c>
    </row>
    <row r="768" spans="1:6" ht="15.75">
      <c r="A768" s="222"/>
      <c r="B768" s="205"/>
      <c r="C768" s="223"/>
      <c r="D768" s="205"/>
      <c r="E768" s="224"/>
      <c r="F768" s="225"/>
    </row>
    <row r="769" spans="1:6" ht="15.75">
      <c r="A769" s="162" t="s">
        <v>520</v>
      </c>
      <c r="B769" s="135" t="s">
        <v>521</v>
      </c>
      <c r="C769" s="150"/>
      <c r="D769" s="126"/>
      <c r="E769" s="160"/>
      <c r="F769" s="164"/>
    </row>
    <row r="770" spans="1:6" ht="15.75">
      <c r="A770" s="162"/>
      <c r="B770" s="135"/>
      <c r="C770" s="150"/>
      <c r="D770" s="126"/>
      <c r="E770" s="160"/>
      <c r="F770" s="164"/>
    </row>
    <row r="771" spans="1:6" ht="37.5">
      <c r="A771" s="179">
        <f>A765+1</f>
        <v>47</v>
      </c>
      <c r="B771" s="166" t="s">
        <v>522</v>
      </c>
      <c r="C771" s="167" t="s">
        <v>302</v>
      </c>
      <c r="D771" s="187">
        <v>1</v>
      </c>
      <c r="E771" s="170"/>
      <c r="F771" s="171">
        <f>E771*D771</f>
        <v>0</v>
      </c>
    </row>
    <row r="772" spans="1:6" ht="15.75">
      <c r="A772" s="132"/>
      <c r="B772" s="135"/>
      <c r="C772" s="150"/>
      <c r="D772" s="126"/>
      <c r="E772" s="163"/>
      <c r="F772" s="164"/>
    </row>
    <row r="773" spans="1:6" ht="94.5">
      <c r="A773" s="182">
        <f>A771+1</f>
        <v>48</v>
      </c>
      <c r="B773" s="166" t="s">
        <v>523</v>
      </c>
      <c r="C773" s="167" t="s">
        <v>447</v>
      </c>
      <c r="D773" s="187">
        <v>1</v>
      </c>
      <c r="E773" s="170"/>
      <c r="F773" s="171">
        <f>E773*D773</f>
        <v>0</v>
      </c>
    </row>
    <row r="774" spans="1:6" ht="15.75">
      <c r="A774" s="132"/>
      <c r="B774" s="135"/>
      <c r="C774" s="150"/>
      <c r="D774" s="126"/>
      <c r="E774" s="163"/>
      <c r="F774" s="164"/>
    </row>
    <row r="775" spans="1:6" ht="15.75">
      <c r="A775" s="182">
        <f>A773+1</f>
        <v>49</v>
      </c>
      <c r="B775" s="166" t="s">
        <v>524</v>
      </c>
      <c r="C775" s="167" t="s">
        <v>447</v>
      </c>
      <c r="D775" s="187">
        <v>1</v>
      </c>
      <c r="E775" s="170"/>
      <c r="F775" s="171">
        <f>E775*D775</f>
        <v>0</v>
      </c>
    </row>
    <row r="776" spans="1:6" ht="15.75">
      <c r="A776" s="132"/>
      <c r="B776" s="135"/>
      <c r="C776" s="150"/>
      <c r="D776" s="126"/>
      <c r="E776" s="178"/>
      <c r="F776" s="164"/>
    </row>
    <row r="777" spans="1:6" ht="26.25">
      <c r="A777" s="182">
        <v>50</v>
      </c>
      <c r="B777" s="166" t="s">
        <v>525</v>
      </c>
      <c r="C777" s="167" t="s">
        <v>302</v>
      </c>
      <c r="D777" s="187">
        <v>25</v>
      </c>
      <c r="E777" s="170"/>
      <c r="F777" s="171">
        <f>E777*D777</f>
        <v>0</v>
      </c>
    </row>
    <row r="778" spans="1:6" ht="15.75">
      <c r="A778" s="132"/>
      <c r="B778" s="135"/>
      <c r="C778" s="150"/>
      <c r="D778" s="126"/>
      <c r="E778" s="163"/>
      <c r="F778" s="164"/>
    </row>
    <row r="779" spans="1:6" ht="48.75">
      <c r="A779" s="182">
        <f>A777+1</f>
        <v>51</v>
      </c>
      <c r="B779" s="166" t="s">
        <v>526</v>
      </c>
      <c r="C779" s="167" t="s">
        <v>302</v>
      </c>
      <c r="D779" s="187">
        <v>1</v>
      </c>
      <c r="E779" s="170"/>
      <c r="F779" s="171">
        <f>E779*D779</f>
        <v>0</v>
      </c>
    </row>
    <row r="780" spans="1:6" ht="15.75">
      <c r="A780" s="132"/>
      <c r="B780" s="135" t="s">
        <v>337</v>
      </c>
      <c r="C780" s="150"/>
      <c r="D780" s="126"/>
      <c r="E780" s="178"/>
      <c r="F780" s="164"/>
    </row>
    <row r="781" spans="1:6" ht="26.25">
      <c r="A781" s="182">
        <f>A779+1</f>
        <v>52</v>
      </c>
      <c r="B781" s="166" t="s">
        <v>527</v>
      </c>
      <c r="C781" s="167" t="s">
        <v>447</v>
      </c>
      <c r="D781" s="187">
        <v>1</v>
      </c>
      <c r="E781" s="170"/>
      <c r="F781" s="171">
        <f>E781*D781</f>
        <v>0</v>
      </c>
    </row>
    <row r="782" spans="1:6" ht="15.75">
      <c r="A782" s="132"/>
      <c r="B782" s="135"/>
      <c r="C782" s="150"/>
      <c r="D782" s="126"/>
      <c r="E782" s="178"/>
      <c r="F782" s="164"/>
    </row>
    <row r="783" spans="1:6" ht="15.75">
      <c r="A783" s="226" t="s">
        <v>520</v>
      </c>
      <c r="B783" s="173" t="s">
        <v>528</v>
      </c>
      <c r="C783" s="174"/>
      <c r="D783" s="190"/>
      <c r="E783" s="175"/>
      <c r="F783" s="176">
        <f>SUM(F771,F773,F775,F777,F779,F781)</f>
        <v>0</v>
      </c>
    </row>
    <row r="784" spans="1:6" ht="15.75">
      <c r="A784" s="123"/>
      <c r="B784" s="124"/>
      <c r="C784" s="125"/>
      <c r="D784" s="126"/>
      <c r="E784" s="160"/>
      <c r="F784" s="161"/>
    </row>
    <row r="785" spans="1:6" ht="15.75">
      <c r="A785" s="162"/>
      <c r="B785" s="227" t="s">
        <v>529</v>
      </c>
      <c r="C785" s="150"/>
      <c r="D785" s="126"/>
      <c r="E785" s="178"/>
      <c r="F785" s="164"/>
    </row>
    <row r="786" spans="1:6" ht="15.75">
      <c r="A786" s="162"/>
      <c r="B786" s="135"/>
      <c r="C786" s="150"/>
      <c r="D786" s="126"/>
      <c r="E786" s="178"/>
      <c r="F786" s="164"/>
    </row>
    <row r="787" spans="1:6" ht="15.75">
      <c r="A787" s="228" t="s">
        <v>418</v>
      </c>
      <c r="B787" s="166" t="s">
        <v>530</v>
      </c>
      <c r="C787" s="167" t="s">
        <v>462</v>
      </c>
      <c r="D787" s="187"/>
      <c r="E787" s="229"/>
      <c r="F787" s="171">
        <f>SUM(F644,F653,F664)</f>
        <v>0</v>
      </c>
    </row>
    <row r="788" spans="1:6" ht="15.75">
      <c r="A788" s="132"/>
      <c r="B788" s="135"/>
      <c r="C788" s="150"/>
      <c r="D788" s="126"/>
      <c r="E788" s="178"/>
      <c r="F788" s="164"/>
    </row>
    <row r="789" spans="1:6" ht="15.75">
      <c r="A789" s="230" t="s">
        <v>463</v>
      </c>
      <c r="B789" s="166" t="s">
        <v>531</v>
      </c>
      <c r="C789" s="167" t="s">
        <v>462</v>
      </c>
      <c r="D789" s="187"/>
      <c r="E789" s="229"/>
      <c r="F789" s="171">
        <f>SUM(F670:F690)</f>
        <v>0</v>
      </c>
    </row>
    <row r="790" spans="1:6" ht="15.75">
      <c r="A790" s="132"/>
      <c r="B790" s="135"/>
      <c r="C790" s="150"/>
      <c r="D790" s="126"/>
      <c r="E790" s="178"/>
      <c r="F790" s="164"/>
    </row>
    <row r="791" spans="1:6" ht="15.75">
      <c r="A791" s="165" t="s">
        <v>478</v>
      </c>
      <c r="B791" s="231" t="s">
        <v>532</v>
      </c>
      <c r="C791" s="167" t="s">
        <v>462</v>
      </c>
      <c r="D791" s="187"/>
      <c r="E791" s="229"/>
      <c r="F791" s="232">
        <f>SUM(F698,F700,F702,F704,F706,F708,F710,F712,F714)</f>
        <v>0</v>
      </c>
    </row>
    <row r="792" spans="1:6" ht="15.75">
      <c r="A792" s="132"/>
      <c r="B792" s="135"/>
      <c r="C792" s="150"/>
      <c r="D792" s="126"/>
      <c r="E792" s="178"/>
      <c r="F792" s="164"/>
    </row>
    <row r="793" spans="1:6" ht="15.75">
      <c r="A793" s="230" t="s">
        <v>491</v>
      </c>
      <c r="B793" s="166" t="s">
        <v>533</v>
      </c>
      <c r="C793" s="167" t="s">
        <v>462</v>
      </c>
      <c r="D793" s="187"/>
      <c r="E793" s="233"/>
      <c r="F793" s="171">
        <f>SUM(F720,F722,F724,F726,F728,F730,F732,F734,F736,F738,F740,F742,F744,F745,F746,F747,F749)</f>
        <v>0</v>
      </c>
    </row>
    <row r="794" spans="1:6" ht="15.75">
      <c r="A794" s="132"/>
      <c r="B794" s="135"/>
      <c r="C794" s="150"/>
      <c r="D794" s="126"/>
      <c r="E794" s="178"/>
      <c r="F794" s="164"/>
    </row>
    <row r="795" spans="1:6" ht="26.25">
      <c r="A795" s="165" t="s">
        <v>511</v>
      </c>
      <c r="B795" s="166" t="s">
        <v>534</v>
      </c>
      <c r="C795" s="167" t="s">
        <v>462</v>
      </c>
      <c r="D795" s="187"/>
      <c r="E795" s="229"/>
      <c r="F795" s="171">
        <f>SUM(F755,F757,F759,F761,F763,F765)</f>
        <v>0</v>
      </c>
    </row>
    <row r="796" spans="1:6" ht="15.75">
      <c r="A796" s="162"/>
      <c r="B796" s="135"/>
      <c r="C796" s="150"/>
      <c r="D796" s="126"/>
      <c r="E796" s="178"/>
      <c r="F796" s="164"/>
    </row>
    <row r="797" spans="1:6" ht="15.75">
      <c r="A797" s="165" t="s">
        <v>520</v>
      </c>
      <c r="B797" s="166" t="s">
        <v>535</v>
      </c>
      <c r="C797" s="167" t="s">
        <v>462</v>
      </c>
      <c r="D797" s="187"/>
      <c r="E797" s="229"/>
      <c r="F797" s="171">
        <f>SUM(F771,F773,F775,F777,F779,F781)</f>
        <v>0</v>
      </c>
    </row>
    <row r="798" spans="1:6" ht="15.75">
      <c r="A798" s="162"/>
      <c r="B798" s="135"/>
      <c r="C798" s="150"/>
      <c r="D798" s="126"/>
      <c r="E798" s="178"/>
      <c r="F798" s="164"/>
    </row>
    <row r="799" spans="1:6" ht="15.75">
      <c r="A799" s="132"/>
      <c r="B799" s="135"/>
      <c r="C799" s="150"/>
      <c r="D799" s="126"/>
      <c r="E799" s="178"/>
      <c r="F799" s="164"/>
    </row>
    <row r="800" spans="1:6" ht="15.75">
      <c r="A800" s="179"/>
      <c r="B800" s="166" t="s">
        <v>536</v>
      </c>
      <c r="C800" s="167" t="s">
        <v>462</v>
      </c>
      <c r="D800" s="187"/>
      <c r="E800" s="229"/>
      <c r="F800" s="171">
        <f>SUM(F787,F789,F791,F793,F795,F797)</f>
        <v>0</v>
      </c>
    </row>
    <row r="801" spans="1:6" ht="15.75">
      <c r="A801" s="132"/>
      <c r="B801" s="135"/>
      <c r="C801" s="150"/>
      <c r="D801" s="126"/>
      <c r="E801" s="178"/>
      <c r="F801" s="164"/>
    </row>
    <row r="802" spans="1:6" ht="15.75">
      <c r="A802" s="132"/>
      <c r="B802" s="135"/>
      <c r="C802" s="150"/>
      <c r="D802" s="126"/>
      <c r="E802" s="178"/>
      <c r="F802" s="164"/>
    </row>
    <row r="803" spans="1:6" ht="15.75">
      <c r="A803" s="162"/>
      <c r="B803" s="135" t="s">
        <v>537</v>
      </c>
      <c r="C803" s="150" t="s">
        <v>462</v>
      </c>
      <c r="D803" s="126"/>
      <c r="E803" s="178"/>
      <c r="F803" s="164">
        <f>SUM(F800*0.25)</f>
        <v>0</v>
      </c>
    </row>
    <row r="804" spans="1:6" ht="15.75">
      <c r="A804" s="132"/>
      <c r="B804" s="135"/>
      <c r="C804" s="150"/>
      <c r="D804" s="126"/>
      <c r="E804" s="178"/>
      <c r="F804" s="164"/>
    </row>
    <row r="805" spans="1:6" ht="15.75">
      <c r="A805" s="193"/>
      <c r="B805" s="135" t="s">
        <v>538</v>
      </c>
      <c r="C805" s="150" t="s">
        <v>462</v>
      </c>
      <c r="D805" s="126"/>
      <c r="E805" s="160"/>
      <c r="F805" s="161">
        <f>SUM(F800:F803)</f>
        <v>0</v>
      </c>
    </row>
    <row r="806" spans="1:6" ht="15.75">
      <c r="A806" s="125"/>
      <c r="B806" s="124"/>
      <c r="C806" s="125"/>
      <c r="D806" s="126"/>
      <c r="E806" s="127"/>
      <c r="F806" s="125"/>
    </row>
    <row r="807" spans="1:6" ht="15.75">
      <c r="A807" s="234"/>
      <c r="B807" s="124" t="s">
        <v>539</v>
      </c>
      <c r="C807" s="125"/>
      <c r="D807" s="126"/>
      <c r="E807" s="127"/>
      <c r="F807" s="125"/>
    </row>
    <row r="808" spans="1:6" ht="15.75">
      <c r="A808" s="125"/>
      <c r="B808" s="124"/>
      <c r="C808" s="125"/>
      <c r="D808" s="126"/>
      <c r="E808" s="127"/>
      <c r="F808" s="125"/>
    </row>
    <row r="809" spans="1:6" ht="15.75">
      <c r="A809" s="132"/>
      <c r="B809" s="124" t="s">
        <v>540</v>
      </c>
      <c r="C809" s="150"/>
      <c r="D809" s="126"/>
      <c r="E809" s="127"/>
      <c r="F809" s="125"/>
    </row>
    <row r="810" spans="1:6" ht="15.75">
      <c r="A810" s="193"/>
      <c r="B810" s="124"/>
      <c r="C810" s="125"/>
      <c r="D810" s="126"/>
      <c r="E810" s="127"/>
      <c r="F810" s="125"/>
    </row>
    <row r="811" spans="1:6" ht="15.75">
      <c r="A811" s="123"/>
      <c r="B811" s="124"/>
      <c r="C811" s="125"/>
      <c r="D811" s="126"/>
      <c r="E811" s="127"/>
      <c r="F811" s="125"/>
    </row>
    <row r="819" spans="1:6" ht="15.75">
      <c r="A819" s="235" t="s">
        <v>541</v>
      </c>
      <c r="B819" s="236" t="s">
        <v>542</v>
      </c>
      <c r="C819" s="237" t="s">
        <v>543</v>
      </c>
      <c r="D819" s="238" t="s">
        <v>544</v>
      </c>
      <c r="E819" s="239"/>
      <c r="F819" s="238" t="s">
        <v>316</v>
      </c>
    </row>
    <row r="820" spans="1:6" ht="15.75">
      <c r="A820" s="240"/>
      <c r="B820" s="241"/>
      <c r="C820" s="242"/>
      <c r="D820" s="243"/>
      <c r="E820" s="244"/>
      <c r="F820" s="243"/>
    </row>
    <row r="821" spans="1:6" ht="15.75">
      <c r="A821" s="240"/>
      <c r="B821" s="241" t="s">
        <v>0</v>
      </c>
      <c r="C821" s="242"/>
      <c r="D821" s="243"/>
      <c r="E821" s="244"/>
      <c r="F821" s="243"/>
    </row>
    <row r="822" spans="1:6" ht="15.75">
      <c r="A822" s="240"/>
      <c r="B822" s="241" t="s">
        <v>545</v>
      </c>
      <c r="C822" s="242"/>
      <c r="D822" s="243"/>
      <c r="E822" s="244"/>
      <c r="F822" s="243"/>
    </row>
    <row r="823" spans="1:6" ht="15.75">
      <c r="A823" s="240"/>
      <c r="B823" s="241" t="s">
        <v>546</v>
      </c>
      <c r="C823" s="242"/>
      <c r="D823" s="243"/>
      <c r="E823" s="244"/>
      <c r="F823" s="243"/>
    </row>
    <row r="824" spans="1:6" ht="15.75">
      <c r="A824" s="240"/>
      <c r="B824" s="241" t="s">
        <v>547</v>
      </c>
      <c r="C824" s="242"/>
      <c r="D824" s="243"/>
      <c r="E824" s="244"/>
      <c r="F824" s="243"/>
    </row>
    <row r="825" spans="1:6" ht="15.75">
      <c r="A825" s="240"/>
      <c r="B825" s="241" t="s">
        <v>548</v>
      </c>
      <c r="C825" s="242"/>
      <c r="D825" s="243"/>
      <c r="E825" s="244"/>
      <c r="F825" s="243"/>
    </row>
    <row r="826" spans="1:6" ht="15.75">
      <c r="A826" s="240"/>
      <c r="B826" s="241"/>
      <c r="C826" s="242"/>
      <c r="D826" s="243"/>
      <c r="E826" s="244"/>
      <c r="F826" s="243"/>
    </row>
    <row r="827" spans="1:6" ht="15.75">
      <c r="A827" s="245"/>
      <c r="B827" s="246" t="s">
        <v>549</v>
      </c>
      <c r="C827" s="247"/>
      <c r="D827" s="248"/>
      <c r="E827" s="249"/>
      <c r="F827" s="248"/>
    </row>
    <row r="828" spans="1:6" ht="15.75">
      <c r="A828" s="240"/>
      <c r="B828" s="241"/>
      <c r="C828" s="242"/>
      <c r="D828" s="243"/>
      <c r="E828" s="244"/>
      <c r="F828" s="243"/>
    </row>
    <row r="829" spans="1:6" ht="15.75">
      <c r="A829" s="240"/>
      <c r="B829" s="241"/>
      <c r="C829" s="242"/>
      <c r="D829" s="243"/>
      <c r="E829" s="244"/>
      <c r="F829" s="243"/>
    </row>
    <row r="830" spans="1:6" ht="15.75">
      <c r="A830" s="250" t="s">
        <v>356</v>
      </c>
      <c r="B830" s="251" t="s">
        <v>550</v>
      </c>
      <c r="C830" s="252"/>
      <c r="D830" s="253"/>
      <c r="E830" s="254"/>
      <c r="F830" s="255"/>
    </row>
    <row r="831" spans="1:6" ht="15.75">
      <c r="A831" s="256"/>
      <c r="B831" s="257"/>
      <c r="C831" s="258"/>
      <c r="D831" s="243"/>
      <c r="E831" s="259"/>
      <c r="F831" s="260"/>
    </row>
    <row r="832" spans="1:6" ht="15.75">
      <c r="A832" s="256"/>
      <c r="B832" s="257"/>
      <c r="C832" s="258"/>
      <c r="D832" s="243"/>
      <c r="E832" s="259"/>
      <c r="F832" s="260"/>
    </row>
    <row r="833" spans="1:6" ht="15.75">
      <c r="A833" s="250" t="s">
        <v>551</v>
      </c>
      <c r="B833" s="251" t="s">
        <v>552</v>
      </c>
      <c r="C833" s="252"/>
      <c r="D833" s="253"/>
      <c r="E833" s="261"/>
      <c r="F833" s="255"/>
    </row>
    <row r="834" spans="1:6" ht="15.75">
      <c r="A834" s="256"/>
      <c r="B834" s="262"/>
      <c r="C834" s="258"/>
      <c r="D834" s="243"/>
      <c r="E834" s="263"/>
      <c r="F834" s="260"/>
    </row>
    <row r="835" spans="1:6" ht="44.25">
      <c r="A835" s="264" t="s">
        <v>356</v>
      </c>
      <c r="B835" s="241" t="s">
        <v>553</v>
      </c>
      <c r="C835" s="258"/>
      <c r="D835" s="243"/>
      <c r="E835" s="259"/>
      <c r="F835" s="260"/>
    </row>
    <row r="836" spans="1:6" ht="15.75">
      <c r="A836" s="264"/>
      <c r="B836" s="265" t="s">
        <v>554</v>
      </c>
      <c r="C836" s="242"/>
      <c r="D836" s="266"/>
      <c r="E836" s="267"/>
      <c r="F836" s="268"/>
    </row>
    <row r="837" spans="1:6" ht="15.75">
      <c r="A837" s="264"/>
      <c r="B837" s="265" t="s">
        <v>555</v>
      </c>
      <c r="C837" s="242"/>
      <c r="D837" s="266"/>
      <c r="E837" s="267"/>
      <c r="F837" s="268"/>
    </row>
    <row r="838" spans="1:6" ht="15.75">
      <c r="A838" s="269"/>
      <c r="B838" s="270"/>
      <c r="C838" s="271" t="s">
        <v>447</v>
      </c>
      <c r="D838" s="272">
        <v>1</v>
      </c>
      <c r="E838" s="273"/>
      <c r="F838" s="274">
        <f>D838*E838</f>
        <v>0</v>
      </c>
    </row>
    <row r="839" spans="1:6" ht="15.75">
      <c r="A839" s="264"/>
      <c r="B839" s="265"/>
      <c r="C839" s="242"/>
      <c r="D839" s="266"/>
      <c r="E839" s="267"/>
      <c r="F839" s="268"/>
    </row>
    <row r="840" spans="1:6" ht="95.25">
      <c r="A840" s="264" t="s">
        <v>361</v>
      </c>
      <c r="B840" s="275" t="s">
        <v>556</v>
      </c>
      <c r="C840" s="242"/>
      <c r="D840" s="243"/>
      <c r="E840" s="276"/>
      <c r="F840" s="268"/>
    </row>
    <row r="841" spans="1:6" ht="15.75">
      <c r="A841" s="269"/>
      <c r="B841" s="277"/>
      <c r="C841" s="271" t="s">
        <v>447</v>
      </c>
      <c r="D841" s="272">
        <v>1</v>
      </c>
      <c r="E841" s="273"/>
      <c r="F841" s="274">
        <f>D841*E841</f>
        <v>0</v>
      </c>
    </row>
    <row r="842" spans="1:6" ht="15.75">
      <c r="A842" s="264"/>
      <c r="B842" s="241"/>
      <c r="C842" s="242"/>
      <c r="D842" s="266"/>
      <c r="E842" s="267"/>
      <c r="F842" s="268"/>
    </row>
    <row r="843" spans="1:6" ht="24">
      <c r="A843" s="264" t="s">
        <v>364</v>
      </c>
      <c r="B843" s="278" t="s">
        <v>557</v>
      </c>
      <c r="C843" s="258"/>
      <c r="D843" s="266"/>
      <c r="E843" s="279"/>
      <c r="F843" s="280"/>
    </row>
    <row r="844" spans="1:6" ht="15.75">
      <c r="A844" s="269"/>
      <c r="B844" s="270"/>
      <c r="C844" s="271" t="s">
        <v>447</v>
      </c>
      <c r="D844" s="272">
        <v>1</v>
      </c>
      <c r="E844" s="281"/>
      <c r="F844" s="274">
        <f>D844*E844</f>
        <v>0</v>
      </c>
    </row>
    <row r="845" spans="1:6" ht="15.75">
      <c r="A845" s="264"/>
      <c r="B845" s="265"/>
      <c r="C845" s="282"/>
      <c r="D845" s="266"/>
      <c r="E845" s="279"/>
      <c r="F845" s="268"/>
    </row>
    <row r="846" spans="1:6" ht="44.25">
      <c r="A846" s="264" t="s">
        <v>366</v>
      </c>
      <c r="B846" s="241" t="s">
        <v>558</v>
      </c>
      <c r="C846" s="258"/>
      <c r="D846" s="243"/>
      <c r="E846" s="279"/>
      <c r="F846" s="280"/>
    </row>
    <row r="847" spans="1:6" ht="15.75">
      <c r="A847" s="269"/>
      <c r="B847" s="277"/>
      <c r="C847" s="271" t="s">
        <v>447</v>
      </c>
      <c r="D847" s="283">
        <v>1</v>
      </c>
      <c r="E847" s="281"/>
      <c r="F847" s="274">
        <f>D847*E847</f>
        <v>0</v>
      </c>
    </row>
    <row r="848" spans="1:6" ht="15.75">
      <c r="A848" s="264"/>
      <c r="B848" s="241"/>
      <c r="C848" s="282"/>
      <c r="D848" s="284"/>
      <c r="E848" s="279"/>
      <c r="F848" s="280"/>
    </row>
    <row r="849" spans="1:6" ht="33.75">
      <c r="A849" s="264" t="s">
        <v>369</v>
      </c>
      <c r="B849" s="241" t="s">
        <v>559</v>
      </c>
      <c r="C849" s="258"/>
      <c r="D849" s="243"/>
      <c r="E849" s="279"/>
      <c r="F849" s="280"/>
    </row>
    <row r="850" spans="1:6" ht="15.75">
      <c r="A850" s="269"/>
      <c r="B850" s="270"/>
      <c r="C850" s="271" t="s">
        <v>447</v>
      </c>
      <c r="D850" s="283">
        <v>1</v>
      </c>
      <c r="E850" s="281"/>
      <c r="F850" s="274">
        <f>D850*E850</f>
        <v>0</v>
      </c>
    </row>
    <row r="851" spans="1:6" ht="15.75">
      <c r="A851" s="264"/>
      <c r="B851" s="265"/>
      <c r="C851" s="282"/>
      <c r="D851" s="266"/>
      <c r="E851" s="279"/>
      <c r="F851" s="268"/>
    </row>
    <row r="852" spans="1:6" ht="15.75">
      <c r="A852" s="285" t="s">
        <v>551</v>
      </c>
      <c r="B852" s="286" t="s">
        <v>560</v>
      </c>
      <c r="C852" s="287"/>
      <c r="D852" s="288"/>
      <c r="E852" s="289"/>
      <c r="F852" s="290">
        <f>SUM(F838,F841,F844,F847,F850)</f>
        <v>0</v>
      </c>
    </row>
    <row r="853" spans="1:6" ht="15.75">
      <c r="A853" s="264"/>
      <c r="B853" s="265"/>
      <c r="C853" s="282"/>
      <c r="D853" s="266"/>
      <c r="E853" s="279"/>
      <c r="F853" s="268"/>
    </row>
    <row r="854" spans="1:6" ht="15.75">
      <c r="A854" s="264"/>
      <c r="B854" s="265"/>
      <c r="C854" s="282"/>
      <c r="D854" s="266"/>
      <c r="E854" s="279"/>
      <c r="F854" s="268"/>
    </row>
    <row r="855" spans="1:6" ht="15.75">
      <c r="A855" s="264"/>
      <c r="B855" s="265"/>
      <c r="C855" s="282"/>
      <c r="D855" s="266"/>
      <c r="E855" s="279"/>
      <c r="F855" s="268"/>
    </row>
    <row r="856" spans="1:6" ht="15.75">
      <c r="A856" s="250" t="s">
        <v>561</v>
      </c>
      <c r="B856" s="251" t="s">
        <v>562</v>
      </c>
      <c r="C856" s="252"/>
      <c r="D856" s="253"/>
      <c r="E856" s="291"/>
      <c r="F856" s="292"/>
    </row>
    <row r="857" spans="1:6" ht="15.75">
      <c r="A857" s="264"/>
      <c r="B857" s="265"/>
      <c r="C857" s="282"/>
      <c r="D857" s="266"/>
      <c r="E857" s="279"/>
      <c r="F857" s="268"/>
    </row>
    <row r="858" spans="1:6" ht="15.75">
      <c r="A858" s="264"/>
      <c r="B858" s="265"/>
      <c r="C858" s="282"/>
      <c r="D858" s="266"/>
      <c r="E858" s="279"/>
      <c r="F858" s="268"/>
    </row>
    <row r="859" spans="1:6" ht="24">
      <c r="A859" s="264" t="s">
        <v>356</v>
      </c>
      <c r="B859" s="241" t="s">
        <v>563</v>
      </c>
      <c r="C859" s="258"/>
      <c r="D859" s="266"/>
      <c r="E859" s="267"/>
      <c r="F859" s="280"/>
    </row>
    <row r="860" spans="1:6" ht="15.75">
      <c r="A860" s="269"/>
      <c r="B860" s="270" t="s">
        <v>564</v>
      </c>
      <c r="C860" s="293" t="s">
        <v>302</v>
      </c>
      <c r="D860" s="272">
        <v>1</v>
      </c>
      <c r="E860" s="273"/>
      <c r="F860" s="274">
        <f aca="true" t="shared" si="9" ref="F860:F861">D860*E860</f>
        <v>0</v>
      </c>
    </row>
    <row r="861" spans="1:6" ht="15.75">
      <c r="A861" s="269"/>
      <c r="B861" s="270" t="s">
        <v>565</v>
      </c>
      <c r="C861" s="293" t="s">
        <v>302</v>
      </c>
      <c r="D861" s="272">
        <v>6</v>
      </c>
      <c r="E861" s="281"/>
      <c r="F861" s="274">
        <f t="shared" si="9"/>
        <v>0</v>
      </c>
    </row>
    <row r="862" spans="1:6" ht="15.75">
      <c r="A862" s="264"/>
      <c r="B862" s="265"/>
      <c r="C862" s="242"/>
      <c r="D862" s="266"/>
      <c r="E862" s="267"/>
      <c r="F862" s="268"/>
    </row>
    <row r="863" spans="1:6" ht="75">
      <c r="A863" s="264" t="s">
        <v>361</v>
      </c>
      <c r="B863" s="278" t="s">
        <v>566</v>
      </c>
      <c r="C863" s="258"/>
      <c r="D863" s="243"/>
      <c r="E863" s="279"/>
      <c r="F863" s="280"/>
    </row>
    <row r="864" spans="1:6" ht="15.75">
      <c r="A864" s="269"/>
      <c r="B864" s="294"/>
      <c r="C864" s="293" t="s">
        <v>302</v>
      </c>
      <c r="D864" s="272">
        <v>6</v>
      </c>
      <c r="E864" s="281"/>
      <c r="F864" s="274">
        <f>D864*E864</f>
        <v>0</v>
      </c>
    </row>
    <row r="865" spans="1:6" ht="15.75">
      <c r="A865" s="295"/>
      <c r="B865" s="295"/>
      <c r="C865" s="242"/>
      <c r="D865" s="243"/>
      <c r="E865" s="296"/>
      <c r="F865" s="268"/>
    </row>
    <row r="866" spans="1:6" ht="75">
      <c r="A866" s="264" t="s">
        <v>364</v>
      </c>
      <c r="B866" s="278" t="s">
        <v>567</v>
      </c>
      <c r="C866" s="258"/>
      <c r="D866" s="266"/>
      <c r="E866" s="279"/>
      <c r="F866" s="280"/>
    </row>
    <row r="867" spans="1:6" ht="15.75">
      <c r="A867" s="295"/>
      <c r="B867" s="295"/>
      <c r="C867" s="242"/>
      <c r="D867" s="243"/>
      <c r="E867" s="296"/>
      <c r="F867" s="268"/>
    </row>
    <row r="868" spans="1:6" ht="15.75">
      <c r="A868" s="269"/>
      <c r="B868" s="270" t="s">
        <v>568</v>
      </c>
      <c r="C868" s="271" t="s">
        <v>494</v>
      </c>
      <c r="D868" s="272">
        <v>25</v>
      </c>
      <c r="E868" s="281"/>
      <c r="F868" s="274">
        <f aca="true" t="shared" si="10" ref="F868:F870">D868*E868</f>
        <v>0</v>
      </c>
    </row>
    <row r="869" spans="1:6" ht="15.75">
      <c r="A869" s="269"/>
      <c r="B869" s="270" t="s">
        <v>565</v>
      </c>
      <c r="C869" s="271" t="s">
        <v>494</v>
      </c>
      <c r="D869" s="272">
        <v>15</v>
      </c>
      <c r="E869" s="281"/>
      <c r="F869" s="274">
        <f t="shared" si="10"/>
        <v>0</v>
      </c>
    </row>
    <row r="870" spans="1:6" ht="15.75">
      <c r="A870" s="269"/>
      <c r="B870" s="270" t="s">
        <v>569</v>
      </c>
      <c r="C870" s="271" t="s">
        <v>494</v>
      </c>
      <c r="D870" s="272">
        <v>15</v>
      </c>
      <c r="E870" s="281"/>
      <c r="F870" s="274">
        <f t="shared" si="10"/>
        <v>0</v>
      </c>
    </row>
    <row r="871" spans="1:6" ht="15.75">
      <c r="A871" s="264"/>
      <c r="B871" s="265"/>
      <c r="C871" s="282"/>
      <c r="D871" s="266"/>
      <c r="E871" s="279"/>
      <c r="F871" s="268"/>
    </row>
    <row r="872" spans="1:6" ht="95.25">
      <c r="A872" s="297" t="s">
        <v>366</v>
      </c>
      <c r="B872" s="298" t="s">
        <v>570</v>
      </c>
      <c r="C872" s="299"/>
      <c r="D872" s="300"/>
      <c r="E872" s="301"/>
      <c r="F872" s="302"/>
    </row>
    <row r="873" spans="1:6" ht="15.75">
      <c r="A873" s="303"/>
      <c r="B873" s="277"/>
      <c r="C873" s="304" t="s">
        <v>447</v>
      </c>
      <c r="D873" s="305">
        <v>3</v>
      </c>
      <c r="E873" s="306"/>
      <c r="F873" s="307">
        <f>D873*E873</f>
        <v>0</v>
      </c>
    </row>
    <row r="874" spans="1:6" ht="15.75">
      <c r="A874" s="264"/>
      <c r="B874" s="265"/>
      <c r="C874" s="282"/>
      <c r="D874" s="266"/>
      <c r="E874" s="279"/>
      <c r="F874" s="268"/>
    </row>
    <row r="875" spans="1:6" ht="44.25">
      <c r="A875" s="264" t="s">
        <v>369</v>
      </c>
      <c r="B875" s="241" t="s">
        <v>558</v>
      </c>
      <c r="C875" s="258"/>
      <c r="D875" s="243"/>
      <c r="E875" s="279"/>
      <c r="F875" s="280"/>
    </row>
    <row r="876" spans="1:6" ht="15.75">
      <c r="A876" s="269"/>
      <c r="B876" s="277"/>
      <c r="C876" s="304" t="s">
        <v>447</v>
      </c>
      <c r="D876" s="283">
        <v>1</v>
      </c>
      <c r="E876" s="281"/>
      <c r="F876" s="274">
        <f>D876*E876</f>
        <v>0</v>
      </c>
    </row>
    <row r="877" spans="1:6" ht="15.75">
      <c r="A877" s="264"/>
      <c r="B877" s="241"/>
      <c r="C877" s="282"/>
      <c r="D877" s="284"/>
      <c r="E877" s="279"/>
      <c r="F877" s="280"/>
    </row>
    <row r="878" spans="1:6" ht="33.75">
      <c r="A878" s="264" t="s">
        <v>371</v>
      </c>
      <c r="B878" s="241" t="s">
        <v>571</v>
      </c>
      <c r="C878" s="258"/>
      <c r="D878" s="243"/>
      <c r="E878" s="279"/>
      <c r="F878" s="280"/>
    </row>
    <row r="879" spans="1:6" ht="15.75">
      <c r="A879" s="269"/>
      <c r="B879" s="270"/>
      <c r="C879" s="304" t="s">
        <v>447</v>
      </c>
      <c r="D879" s="283">
        <v>1</v>
      </c>
      <c r="E879" s="281"/>
      <c r="F879" s="274">
        <f>D879*E879</f>
        <v>0</v>
      </c>
    </row>
    <row r="880" spans="1:6" ht="15.75">
      <c r="A880" s="264"/>
      <c r="B880" s="265"/>
      <c r="C880" s="282"/>
      <c r="D880" s="284"/>
      <c r="E880" s="279"/>
      <c r="F880" s="268"/>
    </row>
    <row r="881" spans="1:6" ht="24">
      <c r="A881" s="264" t="s">
        <v>373</v>
      </c>
      <c r="B881" s="241" t="s">
        <v>572</v>
      </c>
      <c r="C881" s="258"/>
      <c r="D881" s="243"/>
      <c r="E881" s="279"/>
      <c r="F881" s="280"/>
    </row>
    <row r="882" spans="1:6" ht="15.75">
      <c r="A882" s="269"/>
      <c r="B882" s="270"/>
      <c r="C882" s="304" t="s">
        <v>447</v>
      </c>
      <c r="D882" s="283">
        <v>1</v>
      </c>
      <c r="E882" s="281"/>
      <c r="F882" s="274">
        <f>D882*E882</f>
        <v>0</v>
      </c>
    </row>
    <row r="883" spans="1:6" ht="15.75">
      <c r="A883" s="264"/>
      <c r="B883" s="265"/>
      <c r="C883" s="282"/>
      <c r="D883" s="284"/>
      <c r="E883" s="279"/>
      <c r="F883" s="280"/>
    </row>
    <row r="884" spans="1:6" ht="15.75">
      <c r="A884" s="264" t="s">
        <v>376</v>
      </c>
      <c r="B884" s="241" t="s">
        <v>573</v>
      </c>
      <c r="C884" s="258"/>
      <c r="D884" s="243"/>
      <c r="E884" s="279"/>
      <c r="F884" s="280"/>
    </row>
    <row r="885" spans="1:6" ht="15.75">
      <c r="A885" s="269"/>
      <c r="B885" s="270"/>
      <c r="C885" s="304" t="s">
        <v>447</v>
      </c>
      <c r="D885" s="283">
        <v>1</v>
      </c>
      <c r="E885" s="281"/>
      <c r="F885" s="274">
        <f>D885*E885</f>
        <v>0</v>
      </c>
    </row>
    <row r="886" spans="1:6" ht="15.75">
      <c r="A886" s="264"/>
      <c r="B886" s="308"/>
      <c r="C886" s="282"/>
      <c r="D886" s="266"/>
      <c r="E886" s="279"/>
      <c r="F886" s="280"/>
    </row>
    <row r="887" spans="1:6" ht="33.75">
      <c r="A887" s="264" t="s">
        <v>378</v>
      </c>
      <c r="B887" s="241" t="s">
        <v>574</v>
      </c>
      <c r="C887" s="258"/>
      <c r="D887" s="243"/>
      <c r="E887" s="279"/>
      <c r="F887" s="280"/>
    </row>
    <row r="888" spans="1:6" ht="15.75">
      <c r="A888" s="269"/>
      <c r="B888" s="277"/>
      <c r="C888" s="304" t="s">
        <v>447</v>
      </c>
      <c r="D888" s="283">
        <v>1</v>
      </c>
      <c r="E888" s="281"/>
      <c r="F888" s="274">
        <f>D888*E888</f>
        <v>0</v>
      </c>
    </row>
    <row r="889" spans="1:6" ht="15.75">
      <c r="A889" s="264"/>
      <c r="B889" s="241"/>
      <c r="C889" s="258"/>
      <c r="D889" s="243"/>
      <c r="E889" s="279"/>
      <c r="F889" s="280"/>
    </row>
    <row r="890" spans="1:6" ht="24">
      <c r="A890" s="264" t="s">
        <v>385</v>
      </c>
      <c r="B890" s="241" t="s">
        <v>575</v>
      </c>
      <c r="C890" s="258"/>
      <c r="D890" s="243"/>
      <c r="E890" s="279"/>
      <c r="F890" s="280"/>
    </row>
    <row r="891" spans="1:6" ht="15.75">
      <c r="A891" s="269"/>
      <c r="B891" s="277"/>
      <c r="C891" s="304" t="s">
        <v>447</v>
      </c>
      <c r="D891" s="283">
        <v>1</v>
      </c>
      <c r="E891" s="281"/>
      <c r="F891" s="274">
        <f>D891*E891</f>
        <v>0</v>
      </c>
    </row>
    <row r="892" spans="1:6" ht="15.75">
      <c r="A892" s="264"/>
      <c r="B892" s="241"/>
      <c r="C892" s="258"/>
      <c r="D892" s="243"/>
      <c r="E892" s="279"/>
      <c r="F892" s="280"/>
    </row>
    <row r="893" spans="1:6" ht="15.75">
      <c r="A893" s="264"/>
      <c r="B893" s="241"/>
      <c r="C893" s="282"/>
      <c r="D893" s="284"/>
      <c r="E893" s="263"/>
      <c r="F893" s="243"/>
    </row>
    <row r="894" spans="1:6" ht="15.75">
      <c r="A894" s="285" t="s">
        <v>561</v>
      </c>
      <c r="B894" s="286" t="s">
        <v>576</v>
      </c>
      <c r="C894" s="287"/>
      <c r="D894" s="288"/>
      <c r="E894" s="309"/>
      <c r="F894" s="310">
        <f>SUM(F860,F861,F864,F868,F869,F870,F873,F879,F882,F885,F888,F891,F876)</f>
        <v>0</v>
      </c>
    </row>
    <row r="895" spans="1:6" ht="15.75">
      <c r="A895" s="264"/>
      <c r="B895" s="241"/>
      <c r="C895" s="282"/>
      <c r="D895" s="284"/>
      <c r="E895" s="263"/>
      <c r="F895" s="243"/>
    </row>
    <row r="896" spans="1:6" ht="15.75">
      <c r="A896" s="264"/>
      <c r="B896" s="241"/>
      <c r="C896" s="282"/>
      <c r="D896" s="284"/>
      <c r="E896" s="263"/>
      <c r="F896" s="243"/>
    </row>
    <row r="897" spans="1:6" ht="15.75">
      <c r="A897" s="264"/>
      <c r="B897" s="241"/>
      <c r="C897" s="258"/>
      <c r="D897" s="243"/>
      <c r="E897" s="263"/>
      <c r="F897" s="260"/>
    </row>
    <row r="898" spans="1:6" ht="15.75">
      <c r="A898" s="285" t="s">
        <v>356</v>
      </c>
      <c r="B898" s="311" t="s">
        <v>577</v>
      </c>
      <c r="C898" s="312"/>
      <c r="D898" s="310"/>
      <c r="E898" s="313"/>
      <c r="F898" s="314">
        <f>SUM(F852,F894)</f>
        <v>0</v>
      </c>
    </row>
    <row r="899" spans="1:6" ht="15.75">
      <c r="A899" s="295"/>
      <c r="B899" s="295"/>
      <c r="C899" s="242"/>
      <c r="D899" s="243"/>
      <c r="E899" s="315"/>
      <c r="F899" s="268"/>
    </row>
    <row r="900" spans="1:6" ht="15.75">
      <c r="A900" s="295"/>
      <c r="B900" s="295"/>
      <c r="C900" s="242"/>
      <c r="D900" s="243"/>
      <c r="E900" s="315"/>
      <c r="F900" s="268"/>
    </row>
    <row r="901" spans="1:6" ht="15.75">
      <c r="A901" s="316"/>
      <c r="B901" s="317"/>
      <c r="C901" s="299"/>
      <c r="D901" s="318"/>
      <c r="E901" s="319"/>
      <c r="F901" s="302"/>
    </row>
    <row r="902" spans="1:6" ht="15.75">
      <c r="A902" s="320" t="s">
        <v>361</v>
      </c>
      <c r="B902" s="246" t="s">
        <v>578</v>
      </c>
      <c r="C902" s="321"/>
      <c r="D902" s="322"/>
      <c r="E902" s="323"/>
      <c r="F902" s="324"/>
    </row>
    <row r="903" spans="1:6" ht="15.75">
      <c r="A903" s="316"/>
      <c r="B903" s="317"/>
      <c r="C903" s="299"/>
      <c r="D903" s="318"/>
      <c r="E903" s="319"/>
      <c r="F903" s="302"/>
    </row>
    <row r="904" spans="1:6" ht="15.75">
      <c r="A904" s="316"/>
      <c r="B904" s="317"/>
      <c r="C904" s="299"/>
      <c r="D904" s="318"/>
      <c r="E904" s="319"/>
      <c r="F904" s="302"/>
    </row>
    <row r="905" spans="1:6" ht="85.5">
      <c r="A905" s="297" t="s">
        <v>356</v>
      </c>
      <c r="B905" s="325" t="s">
        <v>579</v>
      </c>
      <c r="C905" s="325"/>
      <c r="D905" s="325"/>
      <c r="E905" s="326"/>
      <c r="F905" s="327"/>
    </row>
    <row r="906" spans="1:6" ht="15.75">
      <c r="A906" s="297"/>
      <c r="B906" s="325"/>
      <c r="C906" s="325"/>
      <c r="D906" s="325"/>
      <c r="E906" s="326"/>
      <c r="F906" s="327"/>
    </row>
    <row r="907" spans="1:6" ht="15.75">
      <c r="A907" s="297"/>
      <c r="B907" s="325" t="s">
        <v>580</v>
      </c>
      <c r="C907" s="325"/>
      <c r="D907" s="325"/>
      <c r="E907" s="326"/>
      <c r="F907" s="327"/>
    </row>
    <row r="908" spans="1:6" ht="15.75">
      <c r="A908" s="297"/>
      <c r="B908" s="325" t="s">
        <v>581</v>
      </c>
      <c r="C908" s="325"/>
      <c r="D908" s="325"/>
      <c r="E908" s="326"/>
      <c r="F908" s="327"/>
    </row>
    <row r="909" spans="1:6" ht="15.75">
      <c r="A909" s="303"/>
      <c r="B909" s="328"/>
      <c r="C909" s="304" t="s">
        <v>447</v>
      </c>
      <c r="D909" s="305">
        <v>4</v>
      </c>
      <c r="E909" s="329"/>
      <c r="F909" s="307">
        <f>D909*E909</f>
        <v>0</v>
      </c>
    </row>
    <row r="910" spans="1:6" ht="15.75">
      <c r="A910" s="316"/>
      <c r="B910" s="317"/>
      <c r="C910" s="299"/>
      <c r="D910" s="318"/>
      <c r="E910" s="319"/>
      <c r="F910" s="302"/>
    </row>
    <row r="911" spans="1:6" ht="85.5">
      <c r="A911" s="297" t="s">
        <v>361</v>
      </c>
      <c r="B911" s="330" t="s">
        <v>582</v>
      </c>
      <c r="C911" s="325"/>
      <c r="D911" s="325"/>
      <c r="E911" s="326"/>
      <c r="F911" s="327"/>
    </row>
    <row r="912" spans="1:6" ht="15.75">
      <c r="A912" s="297"/>
      <c r="B912" s="325"/>
      <c r="C912" s="325"/>
      <c r="D912" s="325"/>
      <c r="E912" s="326"/>
      <c r="F912" s="327"/>
    </row>
    <row r="913" spans="1:6" ht="15.75">
      <c r="A913" s="297"/>
      <c r="B913" s="325" t="s">
        <v>583</v>
      </c>
      <c r="C913" s="325"/>
      <c r="D913" s="325"/>
      <c r="E913" s="326"/>
      <c r="F913" s="327"/>
    </row>
    <row r="914" spans="1:6" ht="15.75">
      <c r="A914" s="297"/>
      <c r="B914" s="325" t="s">
        <v>584</v>
      </c>
      <c r="C914" s="325"/>
      <c r="D914" s="325"/>
      <c r="E914" s="326"/>
      <c r="F914" s="327"/>
    </row>
    <row r="915" spans="1:6" ht="15.75">
      <c r="A915" s="297"/>
      <c r="B915" s="325" t="s">
        <v>585</v>
      </c>
      <c r="C915" s="325"/>
      <c r="D915" s="325"/>
      <c r="E915" s="326"/>
      <c r="F915" s="327"/>
    </row>
    <row r="916" spans="1:6" ht="15.75">
      <c r="A916" s="297"/>
      <c r="B916" s="325" t="s">
        <v>581</v>
      </c>
      <c r="C916" s="325"/>
      <c r="D916" s="325"/>
      <c r="E916" s="326"/>
      <c r="F916" s="327"/>
    </row>
    <row r="917" spans="1:6" ht="15.75">
      <c r="A917" s="297"/>
      <c r="B917" s="325" t="s">
        <v>586</v>
      </c>
      <c r="C917" s="325"/>
      <c r="D917" s="325"/>
      <c r="E917" s="326"/>
      <c r="F917" s="327"/>
    </row>
    <row r="918" spans="1:6" ht="15.75">
      <c r="A918" s="303"/>
      <c r="B918" s="328"/>
      <c r="C918" s="304" t="s">
        <v>447</v>
      </c>
      <c r="D918" s="305">
        <v>4</v>
      </c>
      <c r="E918" s="329"/>
      <c r="F918" s="307">
        <f>D918*E918</f>
        <v>0</v>
      </c>
    </row>
    <row r="919" spans="1:6" ht="15.75">
      <c r="A919" s="297"/>
      <c r="B919" s="317"/>
      <c r="C919" s="299"/>
      <c r="D919" s="318"/>
      <c r="E919" s="319"/>
      <c r="F919" s="302"/>
    </row>
    <row r="920" spans="1:6" ht="33.75">
      <c r="A920" s="297" t="s">
        <v>364</v>
      </c>
      <c r="B920" s="241" t="s">
        <v>587</v>
      </c>
      <c r="C920" s="299"/>
      <c r="D920" s="318"/>
      <c r="E920" s="319"/>
      <c r="F920" s="302"/>
    </row>
    <row r="921" spans="1:6" ht="15.75">
      <c r="A921" s="303"/>
      <c r="B921" s="277"/>
      <c r="C921" s="293" t="s">
        <v>447</v>
      </c>
      <c r="D921" s="305">
        <v>1</v>
      </c>
      <c r="E921" s="329"/>
      <c r="F921" s="307">
        <f>D921*E921</f>
        <v>0</v>
      </c>
    </row>
    <row r="922" spans="1:6" ht="15.75">
      <c r="A922" s="297"/>
      <c r="B922" s="317"/>
      <c r="C922" s="299"/>
      <c r="D922" s="318"/>
      <c r="E922" s="319"/>
      <c r="F922" s="302"/>
    </row>
    <row r="923" spans="1:6" ht="44.25">
      <c r="A923" s="297" t="s">
        <v>366</v>
      </c>
      <c r="B923" s="241" t="s">
        <v>558</v>
      </c>
      <c r="C923" s="299"/>
      <c r="D923" s="331"/>
      <c r="E923" s="319"/>
      <c r="F923" s="302"/>
    </row>
    <row r="924" spans="1:6" ht="15.75">
      <c r="A924" s="303"/>
      <c r="B924" s="277"/>
      <c r="C924" s="293" t="s">
        <v>447</v>
      </c>
      <c r="D924" s="305">
        <v>1</v>
      </c>
      <c r="E924" s="329"/>
      <c r="F924" s="307">
        <f>D924*E924</f>
        <v>0</v>
      </c>
    </row>
    <row r="925" spans="1:6" ht="15.75">
      <c r="A925" s="297"/>
      <c r="B925" s="241"/>
      <c r="C925" s="299"/>
      <c r="D925" s="331"/>
      <c r="E925" s="319"/>
      <c r="F925" s="302"/>
    </row>
    <row r="926" spans="1:6" ht="24">
      <c r="A926" s="297" t="s">
        <v>369</v>
      </c>
      <c r="B926" s="241" t="s">
        <v>588</v>
      </c>
      <c r="C926" s="299"/>
      <c r="D926" s="331"/>
      <c r="E926" s="319"/>
      <c r="F926" s="302"/>
    </row>
    <row r="927" spans="1:6" ht="15.75">
      <c r="A927" s="303"/>
      <c r="B927" s="277"/>
      <c r="C927" s="293" t="s">
        <v>447</v>
      </c>
      <c r="D927" s="305">
        <v>1</v>
      </c>
      <c r="E927" s="329"/>
      <c r="F927" s="307">
        <f>D927*E927</f>
        <v>0</v>
      </c>
    </row>
    <row r="928" spans="1:6" ht="15.75">
      <c r="A928" s="297"/>
      <c r="B928" s="241"/>
      <c r="C928" s="242"/>
      <c r="D928" s="318"/>
      <c r="E928" s="319"/>
      <c r="F928" s="302"/>
    </row>
    <row r="929" spans="1:6" ht="24">
      <c r="A929" s="297" t="s">
        <v>371</v>
      </c>
      <c r="B929" s="241" t="s">
        <v>589</v>
      </c>
      <c r="C929" s="299"/>
      <c r="D929" s="331"/>
      <c r="E929" s="319"/>
      <c r="F929" s="302"/>
    </row>
    <row r="930" spans="1:6" ht="15.75">
      <c r="A930" s="303"/>
      <c r="B930" s="277"/>
      <c r="C930" s="293" t="s">
        <v>447</v>
      </c>
      <c r="D930" s="305">
        <v>1</v>
      </c>
      <c r="E930" s="329"/>
      <c r="F930" s="307">
        <f>D930*E930</f>
        <v>0</v>
      </c>
    </row>
    <row r="931" spans="1:6" ht="15.75">
      <c r="A931" s="297"/>
      <c r="B931" s="241"/>
      <c r="C931" s="299"/>
      <c r="D931" s="331"/>
      <c r="E931" s="319"/>
      <c r="F931" s="302"/>
    </row>
    <row r="932" spans="1:6" ht="24">
      <c r="A932" s="297" t="s">
        <v>373</v>
      </c>
      <c r="B932" s="241" t="s">
        <v>575</v>
      </c>
      <c r="C932" s="299"/>
      <c r="D932" s="331"/>
      <c r="E932" s="319"/>
      <c r="F932" s="302"/>
    </row>
    <row r="933" spans="1:6" ht="15.75">
      <c r="A933" s="303"/>
      <c r="B933" s="277"/>
      <c r="C933" s="293" t="s">
        <v>447</v>
      </c>
      <c r="D933" s="305">
        <v>1</v>
      </c>
      <c r="E933" s="329"/>
      <c r="F933" s="307">
        <f>D933*E933</f>
        <v>0</v>
      </c>
    </row>
    <row r="934" spans="1:6" ht="15.75">
      <c r="A934" s="297"/>
      <c r="B934" s="241"/>
      <c r="C934" s="299"/>
      <c r="D934" s="331"/>
      <c r="E934" s="319"/>
      <c r="F934" s="302"/>
    </row>
    <row r="935" spans="1:6" ht="15.75">
      <c r="A935" s="297"/>
      <c r="B935" s="332"/>
      <c r="C935" s="299"/>
      <c r="D935" s="318"/>
      <c r="E935" s="319"/>
      <c r="F935" s="302"/>
    </row>
    <row r="936" spans="1:6" ht="15.75">
      <c r="A936" s="333" t="s">
        <v>361</v>
      </c>
      <c r="B936" s="334" t="s">
        <v>590</v>
      </c>
      <c r="C936" s="311"/>
      <c r="D936" s="335"/>
      <c r="E936" s="336"/>
      <c r="F936" s="337">
        <f>SUM(F909,F918,F921,F924,F927,F930,F933)</f>
        <v>0</v>
      </c>
    </row>
    <row r="937" spans="1:6" ht="15.75">
      <c r="A937" s="297"/>
      <c r="B937" s="317"/>
      <c r="C937" s="299"/>
      <c r="D937" s="318"/>
      <c r="E937" s="319"/>
      <c r="F937" s="302"/>
    </row>
    <row r="938" spans="1:6" ht="15.75">
      <c r="A938" s="297"/>
      <c r="B938" s="317"/>
      <c r="C938" s="299"/>
      <c r="D938" s="318"/>
      <c r="E938" s="319"/>
      <c r="F938" s="302"/>
    </row>
    <row r="939" spans="1:6" ht="15.75">
      <c r="A939" s="297"/>
      <c r="B939" s="317"/>
      <c r="C939" s="299"/>
      <c r="D939" s="318"/>
      <c r="E939" s="319"/>
      <c r="F939" s="302"/>
    </row>
    <row r="940" spans="1:6" ht="15.75">
      <c r="A940" s="338"/>
      <c r="B940" s="339" t="s">
        <v>591</v>
      </c>
      <c r="C940" s="340"/>
      <c r="D940" s="341"/>
      <c r="E940" s="342"/>
      <c r="F940" s="324"/>
    </row>
    <row r="941" spans="1:6" ht="15.75">
      <c r="A941" s="297"/>
      <c r="B941" s="317"/>
      <c r="C941" s="299"/>
      <c r="D941" s="318"/>
      <c r="E941" s="319"/>
      <c r="F941" s="302"/>
    </row>
    <row r="942" spans="1:6" ht="15.75">
      <c r="A942" s="285" t="s">
        <v>356</v>
      </c>
      <c r="B942" s="311" t="s">
        <v>592</v>
      </c>
      <c r="C942" s="312"/>
      <c r="D942" s="310"/>
      <c r="E942" s="343"/>
      <c r="F942" s="314">
        <f>SUM(F898)</f>
        <v>0</v>
      </c>
    </row>
    <row r="943" spans="1:6" ht="15.75">
      <c r="A943" s="297"/>
      <c r="B943" s="317"/>
      <c r="C943" s="299"/>
      <c r="D943" s="318"/>
      <c r="E943" s="319"/>
      <c r="F943" s="302"/>
    </row>
    <row r="944" spans="1:6" ht="15.75">
      <c r="A944" s="333" t="s">
        <v>361</v>
      </c>
      <c r="B944" s="334" t="s">
        <v>593</v>
      </c>
      <c r="C944" s="311"/>
      <c r="D944" s="335"/>
      <c r="E944" s="343"/>
      <c r="F944" s="337">
        <f>SUM(F936)</f>
        <v>0</v>
      </c>
    </row>
    <row r="945" spans="1:6" ht="15.75">
      <c r="A945" s="316"/>
      <c r="B945" s="344"/>
      <c r="C945" s="258"/>
      <c r="D945" s="345"/>
      <c r="E945" s="276"/>
      <c r="F945" s="302"/>
    </row>
    <row r="946" spans="1:6" ht="15.75">
      <c r="A946" s="346"/>
      <c r="B946" s="347" t="s">
        <v>594</v>
      </c>
      <c r="C946" s="346"/>
      <c r="D946" s="348"/>
      <c r="E946" s="349"/>
      <c r="F946" s="350">
        <f>SUM(F942,F944)</f>
        <v>0</v>
      </c>
    </row>
    <row r="947" spans="1:6" s="356" customFormat="1" ht="15.75">
      <c r="A947" s="351"/>
      <c r="B947" s="352"/>
      <c r="C947" s="351"/>
      <c r="D947" s="353"/>
      <c r="E947" s="354"/>
      <c r="F947" s="355"/>
    </row>
    <row r="948" spans="1:6" ht="15.75">
      <c r="A948" s="357"/>
      <c r="B948" s="344"/>
      <c r="C948" s="358"/>
      <c r="D948" s="359"/>
      <c r="E948" s="296"/>
      <c r="F948" s="268"/>
    </row>
    <row r="949" spans="1:6" ht="15.75">
      <c r="A949" s="295"/>
      <c r="B949" s="295" t="s">
        <v>537</v>
      </c>
      <c r="C949" s="242"/>
      <c r="D949" s="243"/>
      <c r="E949" s="296"/>
      <c r="F949" s="268">
        <f>F946*0.25</f>
        <v>0</v>
      </c>
    </row>
    <row r="950" spans="1:6" ht="15.75">
      <c r="A950" s="295"/>
      <c r="B950" s="295"/>
      <c r="C950" s="242"/>
      <c r="D950" s="243"/>
      <c r="E950" s="296"/>
      <c r="F950" s="268"/>
    </row>
    <row r="951" spans="1:6" ht="15.75">
      <c r="A951" s="295"/>
      <c r="B951" s="295" t="s">
        <v>595</v>
      </c>
      <c r="C951" s="242"/>
      <c r="D951" s="243"/>
      <c r="E951" s="244"/>
      <c r="F951" s="268">
        <f>SUM(F946,F949)</f>
        <v>0</v>
      </c>
    </row>
    <row r="953" ht="15.75">
      <c r="B953" t="s">
        <v>596</v>
      </c>
    </row>
  </sheetData>
  <sheetProtection password="C4B3" sheet="1"/>
  <mergeCells count="42">
    <mergeCell ref="D389:F389"/>
    <mergeCell ref="A542:F542"/>
    <mergeCell ref="A543:F543"/>
    <mergeCell ref="A544:F544"/>
    <mergeCell ref="B549:E549"/>
    <mergeCell ref="B553:E553"/>
    <mergeCell ref="B554:E554"/>
    <mergeCell ref="B555:E555"/>
    <mergeCell ref="B556:E556"/>
    <mergeCell ref="B558:E558"/>
    <mergeCell ref="B559:E559"/>
    <mergeCell ref="B561:E561"/>
    <mergeCell ref="B563:E563"/>
    <mergeCell ref="B564:E564"/>
    <mergeCell ref="B566:E566"/>
    <mergeCell ref="B568:E568"/>
    <mergeCell ref="B570:E570"/>
    <mergeCell ref="B571:E571"/>
    <mergeCell ref="B573:E573"/>
    <mergeCell ref="B575:E575"/>
    <mergeCell ref="B576:E576"/>
    <mergeCell ref="B577:E577"/>
    <mergeCell ref="B578:E578"/>
    <mergeCell ref="B579:E579"/>
    <mergeCell ref="B581:E581"/>
    <mergeCell ref="B583:E583"/>
    <mergeCell ref="B587:E587"/>
    <mergeCell ref="B588:E588"/>
    <mergeCell ref="B590:E590"/>
    <mergeCell ref="B591:E591"/>
    <mergeCell ref="B593:E593"/>
    <mergeCell ref="B595:E595"/>
    <mergeCell ref="B597:E597"/>
    <mergeCell ref="B599:E599"/>
    <mergeCell ref="B601:E601"/>
    <mergeCell ref="B602:E602"/>
    <mergeCell ref="B604:E604"/>
    <mergeCell ref="B606:E606"/>
    <mergeCell ref="B608:E608"/>
    <mergeCell ref="B609:E609"/>
    <mergeCell ref="B611:E611"/>
    <mergeCell ref="B613:E613"/>
  </mergeCells>
  <printOptions/>
  <pageMargins left="0.25" right="0.25" top="0.75" bottom="0.75" header="0.5118055555555555" footer="0.5118055555555555"/>
  <pageSetup horizontalDpi="300" verticalDpi="300" orientation="portrait" paperSize="9" scale="90"/>
  <rowBreaks count="17" manualBreakCount="17">
    <brk id="50" max="255" man="1"/>
    <brk id="89" max="255" man="1"/>
    <brk id="134" max="255" man="1"/>
    <brk id="157" max="255" man="1"/>
    <brk id="183" max="255" man="1"/>
    <brk id="195" max="255" man="1"/>
    <brk id="218" max="255" man="1"/>
    <brk id="242" max="255" man="1"/>
    <brk id="265" max="255" man="1"/>
    <brk id="287" max="255" man="1"/>
    <brk id="319" max="255" man="1"/>
    <brk id="360" max="255" man="1"/>
    <brk id="385" max="255" man="1"/>
    <brk id="429" max="255" man="1"/>
    <brk id="441" max="255" man="1"/>
    <brk id="461" max="255" man="1"/>
    <brk id="48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STS1</dc:creator>
  <cp:keywords/>
  <dc:description/>
  <cp:lastModifiedBy/>
  <dcterms:created xsi:type="dcterms:W3CDTF">2021-11-11T12:01:28Z</dcterms:created>
  <dcterms:modified xsi:type="dcterms:W3CDTF">2021-11-17T16:21:13Z</dcterms:modified>
  <cp:category/>
  <cp:version/>
  <cp:contentType/>
  <cp:contentStatus/>
  <cp:revision>13</cp:revision>
</cp:coreProperties>
</file>